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ento_zošit" defaultThemeVersion="124226"/>
  <mc:AlternateContent xmlns:mc="http://schemas.openxmlformats.org/markup-compatibility/2006">
    <mc:Choice Requires="x15">
      <x15ac:absPath xmlns:x15ac="http://schemas.microsoft.com/office/spreadsheetml/2010/11/ac" url="C:\Users\5015\Desktop\SP_Výkon SČ_ZA_Ovčiarsko_D1_Hrič.Podhradie_LL\"/>
    </mc:Choice>
  </mc:AlternateContent>
  <xr:revisionPtr revIDLastSave="0" documentId="8_{78244EE2-CDE4-4D24-A1DD-4C42B8394BB0}" xr6:coauthVersionLast="47" xr6:coauthVersionMax="47" xr10:uidLastSave="{00000000-0000-0000-0000-000000000000}"/>
  <bookViews>
    <workbookView xWindow="-120" yWindow="-120" windowWidth="38640" windowHeight="21240" tabRatio="950" firstSheet="88" activeTab="99" xr2:uid="{00000000-000D-0000-FFFF-FFFF00000000}"/>
  </bookViews>
  <sheets>
    <sheet name="Príloha č.1.1 - SO 420-01" sheetId="5" r:id="rId1"/>
    <sheet name="Príloha č.1.2 - SO 420-02" sheetId="135" r:id="rId2"/>
    <sheet name="Príloha č.1.3 - SO 420-03" sheetId="136" r:id="rId3"/>
    <sheet name="Príloha č.1.4 - SO 420-04 a 05" sheetId="137" r:id="rId4"/>
    <sheet name="Príloha č.1.5 - SO 420-06" sheetId="138" r:id="rId5"/>
    <sheet name="Príloha č.1.6 - SO 420-07" sheetId="139" r:id="rId6"/>
    <sheet name="Príloha č.1.7 - SO 420-08" sheetId="140" r:id="rId7"/>
    <sheet name="Príloha č.1.8 - SO 420-09" sheetId="141" r:id="rId8"/>
    <sheet name="Príloha č.1.9 - SO 420-10" sheetId="142" r:id="rId9"/>
    <sheet name="Príloha č.1.10 - SO 420-11" sheetId="143" r:id="rId10"/>
    <sheet name="Príloha č.1.11 - SO 420-12" sheetId="144" r:id="rId11"/>
    <sheet name="Príloha č.1.12 - SO 420-13" sheetId="145" r:id="rId12"/>
    <sheet name="Príloha č.1.13 - SO 420-14" sheetId="146" r:id="rId13"/>
    <sheet name="Príloha č.1.14 - SO 420-15" sheetId="147" r:id="rId14"/>
    <sheet name="Príloha č.1.15 - SO 404-00" sheetId="182" r:id="rId15"/>
    <sheet name="Príloha č.1.16 - SO 413-00" sheetId="183" r:id="rId16"/>
    <sheet name="Príloha č.1.17 - SO 418-00" sheetId="134" r:id="rId17"/>
    <sheet name="Príloha č.1.18 - SO 418-11" sheetId="133" r:id="rId18"/>
    <sheet name="Príloha č.1.19 - Stav. revízie" sheetId="184" r:id="rId19"/>
    <sheet name="Príloha č.1.20 - SO 638 a 639" sheetId="180" r:id="rId20"/>
    <sheet name="Príloha č.2 - Sumár tunel OVC" sheetId="2" r:id="rId21"/>
    <sheet name="Príloha č.3.1 - SO 461-01" sheetId="148" r:id="rId22"/>
    <sheet name="Príloha č.3.2 - SO 461-02" sheetId="149" r:id="rId23"/>
    <sheet name="Príloha č.3.3 - SO 461-03" sheetId="150" r:id="rId24"/>
    <sheet name="Príloha č.3.4 - SO 461-04 a 05" sheetId="151" r:id="rId25"/>
    <sheet name="Príloha č.3.5 - SO 461-06" sheetId="152" r:id="rId26"/>
    <sheet name="Príloha č.3.6 - SO 461-07" sheetId="154" r:id="rId27"/>
    <sheet name="Príloha č.3.7 - SO 461-08" sheetId="155" r:id="rId28"/>
    <sheet name="Príloha č.3.8 - SO 461-09" sheetId="156" r:id="rId29"/>
    <sheet name="Príloha č.3.9 - SO 461-10" sheetId="157" r:id="rId30"/>
    <sheet name="Príloha č.3.10 - SO 461-11" sheetId="158" r:id="rId31"/>
    <sheet name="Príloha č.3.11 - SO 461-12" sheetId="159" r:id="rId32"/>
    <sheet name="Príloha č.3.12 - SO 461-13" sheetId="160" r:id="rId33"/>
    <sheet name="Príloha č.3.13 - SO 461-14" sheetId="161" r:id="rId34"/>
    <sheet name="Príloha č.3.14 - SO 461-15" sheetId="162" r:id="rId35"/>
    <sheet name="Príloha č.3.15 - SO 461-16" sheetId="163" r:id="rId36"/>
    <sheet name="Príloha č.3.16 - SO 444-00" sheetId="164" r:id="rId37"/>
    <sheet name="Príloha č.3.17 - SO 453-00" sheetId="166" r:id="rId38"/>
    <sheet name="Príloha č.3.18 - SO 458-00" sheetId="165" r:id="rId39"/>
    <sheet name="Príloha č.3.19 - SO 458-11" sheetId="181" r:id="rId40"/>
    <sheet name="Príloha č.3.20 - Stav. revízie" sheetId="167" r:id="rId41"/>
    <sheet name="Príloha č.3.21 - SO 641-00" sheetId="179" r:id="rId42"/>
    <sheet name="Príloha č.4 - Sumár tunel ZIL" sheetId="153" r:id="rId43"/>
    <sheet name="Príloha č.5.1 - SO 655-00_1" sheetId="87" r:id="rId44"/>
    <sheet name="Príloha č.5.2 - SO 655-00_2" sheetId="168" r:id="rId45"/>
    <sheet name="Príloha č.5.3 - SO 655-00_3" sheetId="169" r:id="rId46"/>
    <sheet name="Príloha č.5.4 - SO 655-11_1" sheetId="170" r:id="rId47"/>
    <sheet name="Príloha č.5.5 - SO 655-11_2" sheetId="171" r:id="rId48"/>
    <sheet name="Príloha č.5.6 - SO 655-11_3" sheetId="172" r:id="rId49"/>
    <sheet name="Príloha č.5.7 - SO 655-11_4" sheetId="173" r:id="rId50"/>
    <sheet name="Príloha č.5.8 - SO 655-11_5" sheetId="174" r:id="rId51"/>
    <sheet name="Príloha č.5.9 - SO 655-11_6" sheetId="175" r:id="rId52"/>
    <sheet name="Príloha č.5.10 - SO 655-11_7" sheetId="176" r:id="rId53"/>
    <sheet name="Príloha č.5.11 - SO 655-11_8" sheetId="177" r:id="rId54"/>
    <sheet name="Príloha č.5.12 - SO 655-11" sheetId="178" r:id="rId55"/>
    <sheet name="Príloha č.6 - Sumár ISD" sheetId="93" r:id="rId56"/>
    <sheet name="Príloha č.7.1 - SO 671-00" sheetId="200" r:id="rId57"/>
    <sheet name="Príloha č.7.2 - SO 671-11" sheetId="202" r:id="rId58"/>
    <sheet name="Príloha č.8 - Sumár ISprivádzač" sheetId="201" r:id="rId59"/>
    <sheet name="Príloha č.9.1 - SO 461-04.1" sheetId="203" r:id="rId60"/>
    <sheet name="Príloha č.9.2 - SO 461-05.1" sheetId="205" r:id="rId61"/>
    <sheet name="Príloha č.9.3 - SO 461-05.2_1" sheetId="206" r:id="rId62"/>
    <sheet name="Príloha č.9.4 - SO 461-05.2_2" sheetId="207" r:id="rId63"/>
    <sheet name="Príloha č.9.5 - SO 461-05.2_3" sheetId="208" r:id="rId64"/>
    <sheet name="Príloha č.9.6 - SO 461-06.1" sheetId="209" r:id="rId65"/>
    <sheet name="Príloha č.9.7 - SO 461-07.1" sheetId="210" r:id="rId66"/>
    <sheet name="Príloha č.9.8 - SO 461-08.1" sheetId="211" r:id="rId67"/>
    <sheet name="Príloha č.9.9 - SO 461-09.1" sheetId="212" r:id="rId68"/>
    <sheet name="Príloha č.9.10 - SO 461-10.1" sheetId="213" r:id="rId69"/>
    <sheet name="Príloha č.9.11 - SO 461-11.1" sheetId="214" r:id="rId70"/>
    <sheet name="Príloha č.10 - Sumár IOP PB" sheetId="204" r:id="rId71"/>
    <sheet name="Príloha č.11.1 - Osvetlenie " sheetId="55" r:id="rId72"/>
    <sheet name="Príloha č.11.2 - VZT" sheetId="186" r:id="rId73"/>
    <sheet name="Príloha č.11.3 - MFV" sheetId="185" r:id="rId74"/>
    <sheet name="Príloha č.11.4 - CRS" sheetId="189" r:id="rId75"/>
    <sheet name="Príloha č.11.5 - EPS" sheetId="187" r:id="rId76"/>
    <sheet name="Príloha č.11.6 - SOS" sheetId="188" r:id="rId77"/>
    <sheet name="Príloha č.11.7 - UTO" sheetId="190" r:id="rId78"/>
    <sheet name="Príloha č.11.8 - Rádio" sheetId="191" r:id="rId79"/>
    <sheet name="Príloha č.11.9 - TR" sheetId="192" r:id="rId80"/>
    <sheet name="Príloha č.11.10 - DT" sheetId="193" r:id="rId81"/>
    <sheet name="Príloha č.11.11 - Silnoprúd+DA" sheetId="194" r:id="rId82"/>
    <sheet name="Príloha č.11.12 - Uzemnenie" sheetId="195" r:id="rId83"/>
    <sheet name="Príloha č.11.13 - Značenie" sheetId="196" r:id="rId84"/>
    <sheet name="Príloha č.11.14 - VZT PP" sheetId="197" r:id="rId85"/>
    <sheet name="Príloha č.11.15 - PN,ČS - tech" sheetId="198" r:id="rId86"/>
    <sheet name="Príloha č.11.16 - IS" sheetId="199" r:id="rId87"/>
    <sheet name="Príloha č.11.17 - SO 461-04.1" sheetId="215" r:id="rId88"/>
    <sheet name="Príloha č.11.18 - SO 461-05.1" sheetId="216" r:id="rId89"/>
    <sheet name="Príloha č.11.19 - SO 461-05.2_2" sheetId="217" r:id="rId90"/>
    <sheet name="Príloha č.11.20 - SO 461-05.2_3" sheetId="218" r:id="rId91"/>
    <sheet name="Príloha č.11.21 - SO 461-07.1" sheetId="219" r:id="rId92"/>
    <sheet name="Príloha č.11.22 - SO 461-08.1" sheetId="220" r:id="rId93"/>
    <sheet name="Príloha č.11.23 - SO 461-09.1" sheetId="221" r:id="rId94"/>
    <sheet name="Príloha č.11.24 - SO 461-11.1" sheetId="222" r:id="rId95"/>
    <sheet name="Príloha č.12 - Sumár ND" sheetId="76" r:id="rId96"/>
    <sheet name="Príloha č.13 - Opravy" sheetId="78" r:id="rId97"/>
    <sheet name="Príloha č.14 - Správy" sheetId="130" r:id="rId98"/>
    <sheet name="Príloha č.15 - KB" sheetId="132" r:id="rId99"/>
    <sheet name="Príloha č.1 k A.2 " sheetId="79" r:id="rId100"/>
  </sheets>
  <definedNames>
    <definedName name="_xlnm.Print_Titles" localSheetId="0">'Príloha č.1.1 - SO 420-01'!$1:$7</definedName>
    <definedName name="_xlnm.Print_Titles" localSheetId="9">'Príloha č.1.10 - SO 420-11'!$1:$7</definedName>
    <definedName name="_xlnm.Print_Titles" localSheetId="10">'Príloha č.1.11 - SO 420-12'!$1:$7</definedName>
    <definedName name="_xlnm.Print_Titles" localSheetId="11">'Príloha č.1.12 - SO 420-13'!$1:$7</definedName>
    <definedName name="_xlnm.Print_Titles" localSheetId="12">'Príloha č.1.13 - SO 420-14'!$1:$7</definedName>
    <definedName name="_xlnm.Print_Titles" localSheetId="13">'Príloha č.1.14 - SO 420-15'!$1:$7</definedName>
    <definedName name="_xlnm.Print_Titles" localSheetId="14">'Príloha č.1.15 - SO 404-00'!$1:$7</definedName>
    <definedName name="_xlnm.Print_Titles" localSheetId="15">'Príloha č.1.16 - SO 413-00'!$1:$7</definedName>
    <definedName name="_xlnm.Print_Titles" localSheetId="16">'Príloha č.1.17 - SO 418-00'!$1:$7</definedName>
    <definedName name="_xlnm.Print_Titles" localSheetId="17">'Príloha č.1.18 - SO 418-11'!$1:$7</definedName>
    <definedName name="_xlnm.Print_Titles" localSheetId="18">'Príloha č.1.19 - Stav. revízie'!$1:$7</definedName>
    <definedName name="_xlnm.Print_Titles" localSheetId="1">'Príloha č.1.2 - SO 420-02'!$1:$7</definedName>
    <definedName name="_xlnm.Print_Titles" localSheetId="19">'Príloha č.1.20 - SO 638 a 639'!$1:$8</definedName>
    <definedName name="_xlnm.Print_Titles" localSheetId="2">'Príloha č.1.3 - SO 420-03'!$1:$7</definedName>
    <definedName name="_xlnm.Print_Titles" localSheetId="3">'Príloha č.1.4 - SO 420-04 a 05'!$1:$8</definedName>
    <definedName name="_xlnm.Print_Titles" localSheetId="4">'Príloha č.1.5 - SO 420-06'!$1:$7</definedName>
    <definedName name="_xlnm.Print_Titles" localSheetId="5">'Príloha č.1.6 - SO 420-07'!$1:$7</definedName>
    <definedName name="_xlnm.Print_Titles" localSheetId="6">'Príloha č.1.7 - SO 420-08'!$1:$7</definedName>
    <definedName name="_xlnm.Print_Titles" localSheetId="7">'Príloha č.1.8 - SO 420-09'!$1:$7</definedName>
    <definedName name="_xlnm.Print_Titles" localSheetId="8">'Príloha č.1.9 - SO 420-10'!$1:$7</definedName>
    <definedName name="_xlnm.Print_Titles" localSheetId="71">'Príloha č.11.1 - Osvetlenie '!$1:$7</definedName>
    <definedName name="_xlnm.Print_Titles" localSheetId="80">'Príloha č.11.10 - DT'!$1:$7</definedName>
    <definedName name="_xlnm.Print_Titles" localSheetId="81">'Príloha č.11.11 - Silnoprúd+DA'!$1:$8</definedName>
    <definedName name="_xlnm.Print_Titles" localSheetId="82">'Príloha č.11.12 - Uzemnenie'!$1:$7</definedName>
    <definedName name="_xlnm.Print_Titles" localSheetId="83">'Príloha č.11.13 - Značenie'!$1:$7</definedName>
    <definedName name="_xlnm.Print_Titles" localSheetId="84">'Príloha č.11.14 - VZT PP'!$1:$7</definedName>
    <definedName name="_xlnm.Print_Titles" localSheetId="85">'Príloha č.11.15 - PN,ČS - tech'!$1:$7</definedName>
    <definedName name="_xlnm.Print_Titles" localSheetId="86">'Príloha č.11.16 - IS'!$1:$8</definedName>
    <definedName name="_xlnm.Print_Titles" localSheetId="87">'Príloha č.11.17 - SO 461-04.1'!$1:$6</definedName>
    <definedName name="_xlnm.Print_Titles" localSheetId="88">'Príloha č.11.18 - SO 461-05.1'!$1:$6</definedName>
    <definedName name="_xlnm.Print_Titles" localSheetId="89">'Príloha č.11.19 - SO 461-05.2_2'!$1:$6</definedName>
    <definedName name="_xlnm.Print_Titles" localSheetId="72">'Príloha č.11.2 - VZT'!$1:$7</definedName>
    <definedName name="_xlnm.Print_Titles" localSheetId="90">'Príloha č.11.20 - SO 461-05.2_3'!$1:$6</definedName>
    <definedName name="_xlnm.Print_Titles" localSheetId="91">'Príloha č.11.21 - SO 461-07.1'!$1:$6</definedName>
    <definedName name="_xlnm.Print_Titles" localSheetId="92">'Príloha č.11.22 - SO 461-08.1'!$1:$6</definedName>
    <definedName name="_xlnm.Print_Titles" localSheetId="93">'Príloha č.11.23 - SO 461-09.1'!$1:$6</definedName>
    <definedName name="_xlnm.Print_Titles" localSheetId="94">'Príloha č.11.24 - SO 461-11.1'!$1:$6</definedName>
    <definedName name="_xlnm.Print_Titles" localSheetId="73">'Príloha č.11.3 - MFV'!$1:$7</definedName>
    <definedName name="_xlnm.Print_Titles" localSheetId="74">'Príloha č.11.4 - CRS'!$1:$9</definedName>
    <definedName name="_xlnm.Print_Titles" localSheetId="75">'Príloha č.11.5 - EPS'!$1:$7</definedName>
    <definedName name="_xlnm.Print_Titles" localSheetId="76">'Príloha č.11.6 - SOS'!$1:$7</definedName>
    <definedName name="_xlnm.Print_Titles" localSheetId="77">'Príloha č.11.7 - UTO'!$1:$7</definedName>
    <definedName name="_xlnm.Print_Titles" localSheetId="78">'Príloha č.11.8 - Rádio'!$1:$7</definedName>
    <definedName name="_xlnm.Print_Titles" localSheetId="79">'Príloha č.11.9 - TR'!$1:$7</definedName>
    <definedName name="_xlnm.Print_Titles" localSheetId="98">'Príloha č.15 - KB'!$1:$3</definedName>
    <definedName name="_xlnm.Print_Titles" localSheetId="21">'Príloha č.3.1 - SO 461-01'!$1:$7</definedName>
    <definedName name="_xlnm.Print_Titles" localSheetId="30">'Príloha č.3.10 - SO 461-11'!$1:$7</definedName>
    <definedName name="_xlnm.Print_Titles" localSheetId="31">'Príloha č.3.11 - SO 461-12'!$1:$7</definedName>
    <definedName name="_xlnm.Print_Titles" localSheetId="32">'Príloha č.3.12 - SO 461-13'!$1:$7</definedName>
    <definedName name="_xlnm.Print_Titles" localSheetId="33">'Príloha č.3.13 - SO 461-14'!$1:$7</definedName>
    <definedName name="_xlnm.Print_Titles" localSheetId="34">'Príloha č.3.14 - SO 461-15'!$1:$7</definedName>
    <definedName name="_xlnm.Print_Titles" localSheetId="35">'Príloha č.3.15 - SO 461-16'!$1:$7</definedName>
    <definedName name="_xlnm.Print_Titles" localSheetId="36">'Príloha č.3.16 - SO 444-00'!$1:$7</definedName>
    <definedName name="_xlnm.Print_Titles" localSheetId="37">'Príloha č.3.17 - SO 453-00'!$1:$7</definedName>
    <definedName name="_xlnm.Print_Titles" localSheetId="38">'Príloha č.3.18 - SO 458-00'!$1:$7</definedName>
    <definedName name="_xlnm.Print_Titles" localSheetId="39">'Príloha č.3.19 - SO 458-11'!$1:$7</definedName>
    <definedName name="_xlnm.Print_Titles" localSheetId="22">'Príloha č.3.2 - SO 461-02'!$1:$7</definedName>
    <definedName name="_xlnm.Print_Titles" localSheetId="40">'Príloha č.3.20 - Stav. revízie'!$1:$7</definedName>
    <definedName name="_xlnm.Print_Titles" localSheetId="41">'Príloha č.3.21 - SO 641-00'!$1:$7</definedName>
    <definedName name="_xlnm.Print_Titles" localSheetId="23">'Príloha č.3.3 - SO 461-03'!$1:$7</definedName>
    <definedName name="_xlnm.Print_Titles" localSheetId="24">'Príloha č.3.4 - SO 461-04 a 05'!$1:$8</definedName>
    <definedName name="_xlnm.Print_Titles" localSheetId="25">'Príloha č.3.5 - SO 461-06'!$1:$7</definedName>
    <definedName name="_xlnm.Print_Titles" localSheetId="26">'Príloha č.3.6 - SO 461-07'!$1:$7</definedName>
    <definedName name="_xlnm.Print_Titles" localSheetId="27">'Príloha č.3.7 - SO 461-08'!$1:$7</definedName>
    <definedName name="_xlnm.Print_Titles" localSheetId="28">'Príloha č.3.8 - SO 461-09'!$1:$7</definedName>
    <definedName name="_xlnm.Print_Titles" localSheetId="29">'Príloha č.3.9 - SO 461-10'!$1:$7</definedName>
    <definedName name="_xlnm.Print_Titles" localSheetId="43">'Príloha č.5.1 - SO 655-00_1'!$1:$7</definedName>
    <definedName name="_xlnm.Print_Titles" localSheetId="52">'Príloha č.5.10 - SO 655-11_7'!$1:$7</definedName>
    <definedName name="_xlnm.Print_Titles" localSheetId="53">'Príloha č.5.11 - SO 655-11_8'!$1:$7</definedName>
    <definedName name="_xlnm.Print_Titles" localSheetId="54">'Príloha č.5.12 - SO 655-11'!$1:$7</definedName>
    <definedName name="_xlnm.Print_Titles" localSheetId="44">'Príloha č.5.2 - SO 655-00_2'!$1:$7</definedName>
    <definedName name="_xlnm.Print_Titles" localSheetId="45">'Príloha č.5.3 - SO 655-00_3'!$1:$7</definedName>
    <definedName name="_xlnm.Print_Titles" localSheetId="46">'Príloha č.5.4 - SO 655-11_1'!$1:$7</definedName>
    <definedName name="_xlnm.Print_Titles" localSheetId="47">'Príloha č.5.5 - SO 655-11_2'!$1:$7</definedName>
    <definedName name="_xlnm.Print_Titles" localSheetId="48">'Príloha č.5.6 - SO 655-11_3'!$1:$7</definedName>
    <definedName name="_xlnm.Print_Titles" localSheetId="49">'Príloha č.5.7 - SO 655-11_4'!$1:$7</definedName>
    <definedName name="_xlnm.Print_Titles" localSheetId="50">'Príloha č.5.8 - SO 655-11_5'!$1:$7</definedName>
    <definedName name="_xlnm.Print_Titles" localSheetId="51">'Príloha č.5.9 - SO 655-11_6'!$1:$7</definedName>
    <definedName name="_xlnm.Print_Titles" localSheetId="56">'Príloha č.7.1 - SO 671-00'!$1:$7</definedName>
    <definedName name="_xlnm.Print_Titles" localSheetId="57">'Príloha č.7.2 - SO 671-11'!$1:$7</definedName>
    <definedName name="_xlnm.Print_Titles" localSheetId="59">'Príloha č.9.1 - SO 461-04.1'!$1:$7</definedName>
    <definedName name="_xlnm.Print_Titles" localSheetId="68">'Príloha č.9.10 - SO 461-10.1'!$1:$7</definedName>
    <definedName name="_xlnm.Print_Titles" localSheetId="69">'Príloha č.9.11 - SO 461-11.1'!$1:$7</definedName>
    <definedName name="_xlnm.Print_Titles" localSheetId="60">'Príloha č.9.2 - SO 461-05.1'!$1:$7</definedName>
    <definedName name="_xlnm.Print_Titles" localSheetId="61">'Príloha č.9.3 - SO 461-05.2_1'!$1:$7</definedName>
    <definedName name="_xlnm.Print_Titles" localSheetId="62">'Príloha č.9.4 - SO 461-05.2_2'!$1:$7</definedName>
    <definedName name="_xlnm.Print_Titles" localSheetId="63">'Príloha č.9.5 - SO 461-05.2_3'!$1:$7</definedName>
    <definedName name="_xlnm.Print_Titles" localSheetId="64">'Príloha č.9.6 - SO 461-06.1'!$1:$7</definedName>
    <definedName name="_xlnm.Print_Titles" localSheetId="65">'Príloha č.9.7 - SO 461-07.1'!$1:$7</definedName>
    <definedName name="_xlnm.Print_Titles" localSheetId="66">'Príloha č.9.8 - SO 461-08.1'!$1:$7</definedName>
    <definedName name="_xlnm.Print_Titles" localSheetId="67">'Príloha č.9.9 - SO 461-09.1'!$1:$7</definedName>
    <definedName name="_xlnm.Print_Area" localSheetId="99">'Príloha č.1 k A.2 '!$A$1:$B$36</definedName>
    <definedName name="_xlnm.Print_Area" localSheetId="0">'Príloha č.1.1 - SO 420-01'!$A$1:$Y$67</definedName>
    <definedName name="_xlnm.Print_Area" localSheetId="9">'Príloha č.1.10 - SO 420-11'!$A$1:$Y$22</definedName>
    <definedName name="_xlnm.Print_Area" localSheetId="10">'Príloha č.1.11 - SO 420-12'!$A$1:$Y$143</definedName>
    <definedName name="_xlnm.Print_Area" localSheetId="11">'Príloha č.1.12 - SO 420-13'!$A$1:$Y$58</definedName>
    <definedName name="_xlnm.Print_Area" localSheetId="12">'Príloha č.1.13 - SO 420-14'!$A$1:$Y$103</definedName>
    <definedName name="_xlnm.Print_Area" localSheetId="13">'Príloha č.1.14 - SO 420-15'!$A$1:$Y$160</definedName>
    <definedName name="_xlnm.Print_Area" localSheetId="14">'Príloha č.1.15 - SO 404-00'!$A$1:$Y$78</definedName>
    <definedName name="_xlnm.Print_Area" localSheetId="15">'Príloha č.1.16 - SO 413-00'!$A$1:$Y$78</definedName>
    <definedName name="_xlnm.Print_Area" localSheetId="16">'Príloha č.1.17 - SO 418-00'!$A$1:$Y$72</definedName>
    <definedName name="_xlnm.Print_Area" localSheetId="17">'Príloha č.1.18 - SO 418-11'!$A$1:$Y$37</definedName>
    <definedName name="_xlnm.Print_Area" localSheetId="18">'Príloha č.1.19 - Stav. revízie'!$A$1:$Y$94</definedName>
    <definedName name="_xlnm.Print_Area" localSheetId="1">'Príloha č.1.2 - SO 420-02'!$A$1:$Y$31</definedName>
    <definedName name="_xlnm.Print_Area" localSheetId="19">'Príloha č.1.20 - SO 638 a 639'!$A$1:$Y$11</definedName>
    <definedName name="_xlnm.Print_Area" localSheetId="2">'Príloha č.1.3 - SO 420-03'!$A$1:$Y$24</definedName>
    <definedName name="_xlnm.Print_Area" localSheetId="3">'Príloha č.1.4 - SO 420-04 a 05'!$A$1:$Y$70</definedName>
    <definedName name="_xlnm.Print_Area" localSheetId="4">'Príloha č.1.5 - SO 420-06'!$A$1:$Y$32</definedName>
    <definedName name="_xlnm.Print_Area" localSheetId="5">'Príloha č.1.6 - SO 420-07'!$A$1:$Y$36</definedName>
    <definedName name="_xlnm.Print_Area" localSheetId="6">'Príloha č.1.7 - SO 420-08'!$A$1:$Y$120</definedName>
    <definedName name="_xlnm.Print_Area" localSheetId="7">'Príloha č.1.8 - SO 420-09'!$A$1:$Y$66</definedName>
    <definedName name="_xlnm.Print_Area" localSheetId="8">'Príloha č.1.9 - SO 420-10'!$A$1:$Y$33</definedName>
    <definedName name="_xlnm.Print_Area" localSheetId="71">'Príloha č.11.1 - Osvetlenie '!$A$1:$I$41</definedName>
    <definedName name="_xlnm.Print_Area" localSheetId="80">'Príloha č.11.10 - DT'!$A$1:$I$15</definedName>
    <definedName name="_xlnm.Print_Area" localSheetId="81">'Príloha č.11.11 - Silnoprúd+DA'!$A$1:$I$107</definedName>
    <definedName name="_xlnm.Print_Area" localSheetId="82">'Príloha č.11.12 - Uzemnenie'!$A$1:$I$13</definedName>
    <definedName name="_xlnm.Print_Area" localSheetId="83">'Príloha č.11.13 - Značenie'!$A$1:$I$16</definedName>
    <definedName name="_xlnm.Print_Area" localSheetId="84">'Príloha č.11.14 - VZT PP'!$A$1:$I$19</definedName>
    <definedName name="_xlnm.Print_Area" localSheetId="85">'Príloha č.11.15 - PN,ČS - tech'!$A$1:$I$17</definedName>
    <definedName name="_xlnm.Print_Area" localSheetId="86">'Príloha č.11.16 - IS'!$A$1:$I$162</definedName>
    <definedName name="_xlnm.Print_Area" localSheetId="87">'Príloha č.11.17 - SO 461-04.1'!$A$1:$I$10</definedName>
    <definedName name="_xlnm.Print_Area" localSheetId="88">'Príloha č.11.18 - SO 461-05.1'!$A$1:$I$17</definedName>
    <definedName name="_xlnm.Print_Area" localSheetId="89">'Príloha č.11.19 - SO 461-05.2_2'!$A$1:$I$11</definedName>
    <definedName name="_xlnm.Print_Area" localSheetId="72">'Príloha č.11.2 - VZT'!$A$1:$I$18</definedName>
    <definedName name="_xlnm.Print_Area" localSheetId="90">'Príloha č.11.20 - SO 461-05.2_3'!$A$1:$I$12</definedName>
    <definedName name="_xlnm.Print_Area" localSheetId="91">'Príloha č.11.21 - SO 461-07.1'!$A$1:$I$10</definedName>
    <definedName name="_xlnm.Print_Area" localSheetId="92">'Príloha č.11.22 - SO 461-08.1'!$A$1:$I$11</definedName>
    <definedName name="_xlnm.Print_Area" localSheetId="93">'Príloha č.11.23 - SO 461-09.1'!$A$1:$I$11</definedName>
    <definedName name="_xlnm.Print_Area" localSheetId="94">'Príloha č.11.24 - SO 461-11.1'!$A$1:$I$16</definedName>
    <definedName name="_xlnm.Print_Area" localSheetId="73">'Príloha č.11.3 - MFV'!$A$1:$I$16</definedName>
    <definedName name="_xlnm.Print_Area" localSheetId="74">'Príloha č.11.4 - CRS'!$A$1:$I$49</definedName>
    <definedName name="_xlnm.Print_Area" localSheetId="75">'Príloha č.11.5 - EPS'!$A$1:$I$29</definedName>
    <definedName name="_xlnm.Print_Area" localSheetId="76">'Príloha č.11.6 - SOS'!$A$1:$I$17</definedName>
    <definedName name="_xlnm.Print_Area" localSheetId="77">'Príloha č.11.7 - UTO'!$A$1:$I$12</definedName>
    <definedName name="_xlnm.Print_Area" localSheetId="78">'Príloha č.11.8 - Rádio'!$A$1:$I$49</definedName>
    <definedName name="_xlnm.Print_Area" localSheetId="79">'Príloha č.11.9 - TR'!$A$1:$I$11</definedName>
    <definedName name="_xlnm.Print_Area" localSheetId="95">'Príloha č.12 - Sumár ND'!$A$1:$C$46</definedName>
    <definedName name="_xlnm.Print_Area" localSheetId="96">'Príloha č.13 - Opravy'!$A$1:$D$27</definedName>
    <definedName name="_xlnm.Print_Area" localSheetId="98">'Príloha č.15 - KB'!$A$1:$M$55</definedName>
    <definedName name="_xlnm.Print_Area" localSheetId="20">'Príloha č.2 - Sumár tunel OVC'!$A$1:$C$38</definedName>
    <definedName name="_xlnm.Print_Area" localSheetId="21">'Príloha č.3.1 - SO 461-01'!$A$1:$Y$66</definedName>
    <definedName name="_xlnm.Print_Area" localSheetId="30">'Príloha č.3.10 - SO 461-11'!$A$1:$Y$22</definedName>
    <definedName name="_xlnm.Print_Area" localSheetId="31">'Príloha č.3.11 - SO 461-12'!$A$1:$Y$79</definedName>
    <definedName name="_xlnm.Print_Area" localSheetId="32">'Príloha č.3.12 - SO 461-13'!$A$1:$Y$28</definedName>
    <definedName name="_xlnm.Print_Area" localSheetId="33">'Príloha č.3.13 - SO 461-14'!$A$1:$Y$63</definedName>
    <definedName name="_xlnm.Print_Area" localSheetId="34">'Príloha č.3.14 - SO 461-15'!$A$1:$Y$41</definedName>
    <definedName name="_xlnm.Print_Area" localSheetId="35">'Príloha č.3.15 - SO 461-16'!$A$1:$Y$33</definedName>
    <definedName name="_xlnm.Print_Area" localSheetId="36">'Príloha č.3.16 - SO 444-00'!$A$1:$Y$71</definedName>
    <definedName name="_xlnm.Print_Area" localSheetId="37">'Príloha č.3.17 - SO 453-00'!$A$1:$Y$77</definedName>
    <definedName name="_xlnm.Print_Area" localSheetId="38">'Príloha č.3.18 - SO 458-00'!$A$1:$Y$72</definedName>
    <definedName name="_xlnm.Print_Area" localSheetId="39">'Príloha č.3.19 - SO 458-11'!$A$1:$Y$37</definedName>
    <definedName name="_xlnm.Print_Area" localSheetId="22">'Príloha č.3.2 - SO 461-02'!$A$1:$Y$31</definedName>
    <definedName name="_xlnm.Print_Area" localSheetId="40">'Príloha č.3.20 - Stav. revízie'!$A$1:$Y$91</definedName>
    <definedName name="_xlnm.Print_Area" localSheetId="41">'Príloha č.3.21 - SO 641-00'!$A$1:$Y$9</definedName>
    <definedName name="_xlnm.Print_Area" localSheetId="23">'Príloha č.3.3 - SO 461-03'!$A$1:$Y$24</definedName>
    <definedName name="_xlnm.Print_Area" localSheetId="24">'Príloha č.3.4 - SO 461-04 a 05'!$A$1:$Y$70</definedName>
    <definedName name="_xlnm.Print_Area" localSheetId="25">'Príloha č.3.5 - SO 461-06'!$A$1:$Y$32</definedName>
    <definedName name="_xlnm.Print_Area" localSheetId="26">'Príloha č.3.6 - SO 461-07'!$A$1:$Y$36</definedName>
    <definedName name="_xlnm.Print_Area" localSheetId="27">'Príloha č.3.7 - SO 461-08'!$A$1:$Y$120</definedName>
    <definedName name="_xlnm.Print_Area" localSheetId="28">'Príloha č.3.8 - SO 461-09'!$A$1:$Y$66</definedName>
    <definedName name="_xlnm.Print_Area" localSheetId="29">'Príloha č.3.9 - SO 461-10'!$A$1:$Y$31</definedName>
    <definedName name="_xlnm.Print_Area" localSheetId="42">'Príloha č.4 - Sumár tunel ZIL'!$A$1:$C$38</definedName>
    <definedName name="_xlnm.Print_Area" localSheetId="43">'Príloha č.5.1 - SO 655-00_1'!$A$1:$R$44</definedName>
    <definedName name="_xlnm.Print_Area" localSheetId="52">'Príloha č.5.10 - SO 655-11_7'!$A$1:$R$17</definedName>
    <definedName name="_xlnm.Print_Area" localSheetId="53">'Príloha č.5.11 - SO 655-11_8'!$A$1:$R$16</definedName>
    <definedName name="_xlnm.Print_Area" localSheetId="54">'Príloha č.5.12 - SO 655-11'!$A$1:$R$9</definedName>
    <definedName name="_xlnm.Print_Area" localSheetId="44">'Príloha č.5.2 - SO 655-00_2'!$A$1:$R$41</definedName>
    <definedName name="_xlnm.Print_Area" localSheetId="45">'Príloha č.5.3 - SO 655-00_3'!$A$1:$R$17</definedName>
    <definedName name="_xlnm.Print_Area" localSheetId="46">'Príloha č.5.4 - SO 655-11_1'!$A$1:$R$15</definedName>
    <definedName name="_xlnm.Print_Area" localSheetId="47">'Príloha č.5.5 - SO 655-11_2'!$A$1:$R$26</definedName>
    <definedName name="_xlnm.Print_Area" localSheetId="48">'Príloha č.5.6 - SO 655-11_3'!$A$1:$R$16</definedName>
    <definedName name="_xlnm.Print_Area" localSheetId="49">'Príloha č.5.7 - SO 655-11_4'!$A$1:$R$17</definedName>
    <definedName name="_xlnm.Print_Area" localSheetId="50">'Príloha č.5.8 - SO 655-11_5'!$A$1:$R$31</definedName>
    <definedName name="_xlnm.Print_Area" localSheetId="51">'Príloha č.5.9 - SO 655-11_6'!$A$1:$R$32</definedName>
    <definedName name="_xlnm.Print_Area" localSheetId="56">'Príloha č.7.1 - SO 671-00'!$A$1:$R$36</definedName>
    <definedName name="_xlnm.Print_Area" localSheetId="57">'Príloha č.7.2 - SO 671-11'!$A$1:$R$137</definedName>
    <definedName name="_xlnm.Print_Area" localSheetId="59">'Príloha č.9.1 - SO 461-04.1'!$A$1:$R$31</definedName>
    <definedName name="_xlnm.Print_Area" localSheetId="68">'Príloha č.9.10 - SO 461-10.1'!$A$1:$R$10</definedName>
    <definedName name="_xlnm.Print_Area" localSheetId="69">'Príloha č.9.11 - SO 461-11.1'!$A$1:$R$16</definedName>
    <definedName name="_xlnm.Print_Area" localSheetId="60">'Príloha č.9.2 - SO 461-05.1'!$A$1:$R$46</definedName>
    <definedName name="_xlnm.Print_Area" localSheetId="61">'Príloha č.9.3 - SO 461-05.2_1'!$A$1:$R$29</definedName>
    <definedName name="_xlnm.Print_Area" localSheetId="62">'Príloha č.9.4 - SO 461-05.2_2'!$A$1:$R$45</definedName>
    <definedName name="_xlnm.Print_Area" localSheetId="63">'Príloha č.9.5 - SO 461-05.2_3'!$A$1:$R$32</definedName>
    <definedName name="_xlnm.Print_Area" localSheetId="64">'Príloha č.9.6 - SO 461-06.1'!$A$1:$R$14</definedName>
    <definedName name="_xlnm.Print_Area" localSheetId="65">'Príloha č.9.7 - SO 461-07.1'!$A$1:$R$20</definedName>
    <definedName name="_xlnm.Print_Area" localSheetId="66">'Príloha č.9.8 - SO 461-08.1'!$A$1:$R$37</definedName>
    <definedName name="_xlnm.Print_Area" localSheetId="67">'Príloha č.9.9 - SO 461-09.1'!$A$1:$R$15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2" i="156" l="1"/>
  <c r="Y13" i="141" l="1"/>
  <c r="Y31" i="156"/>
  <c r="Y30" i="156"/>
  <c r="Y29" i="156"/>
  <c r="Y28" i="156"/>
  <c r="Y27" i="156"/>
  <c r="Y26" i="156"/>
  <c r="Y25" i="156"/>
  <c r="Y24" i="156"/>
  <c r="Y23" i="156"/>
  <c r="Y22" i="156"/>
  <c r="Y21" i="156"/>
  <c r="Y20" i="156"/>
  <c r="Y19" i="156"/>
  <c r="Y18" i="156"/>
  <c r="Y16" i="141"/>
  <c r="Y32" i="141"/>
  <c r="Y31" i="141"/>
  <c r="Y30" i="141"/>
  <c r="Y29" i="141"/>
  <c r="Y28" i="141"/>
  <c r="Y27" i="141"/>
  <c r="Y26" i="141"/>
  <c r="Y25" i="141"/>
  <c r="Y24" i="141"/>
  <c r="Y23" i="141"/>
  <c r="Y22" i="141"/>
  <c r="Y21" i="141"/>
  <c r="Y20" i="141"/>
  <c r="Y11" i="141"/>
  <c r="Y12" i="141"/>
  <c r="R11" i="212"/>
  <c r="R12" i="212"/>
  <c r="R13" i="212"/>
  <c r="R14" i="212"/>
  <c r="I38" i="191"/>
  <c r="I39" i="191"/>
  <c r="I40" i="191"/>
  <c r="I41" i="191"/>
  <c r="I42" i="191"/>
  <c r="I43" i="191"/>
  <c r="I44" i="191"/>
  <c r="I45" i="191"/>
  <c r="I46" i="191"/>
  <c r="I11" i="191"/>
  <c r="I12" i="191"/>
  <c r="I13" i="191"/>
  <c r="I14" i="191"/>
  <c r="I15" i="191"/>
  <c r="I16" i="191"/>
  <c r="I17" i="191"/>
  <c r="I18" i="191"/>
  <c r="I19" i="191"/>
  <c r="I20" i="191"/>
  <c r="I21" i="191"/>
  <c r="I22" i="191"/>
  <c r="I23" i="191"/>
  <c r="I24" i="191"/>
  <c r="I25" i="191"/>
  <c r="I26" i="191"/>
  <c r="I27" i="191"/>
  <c r="I28" i="191"/>
  <c r="I29" i="191"/>
  <c r="I30" i="191"/>
  <c r="I31" i="191"/>
  <c r="I32" i="191"/>
  <c r="I33" i="191"/>
  <c r="I34" i="191"/>
  <c r="I35" i="191"/>
  <c r="I36" i="191"/>
  <c r="I37" i="191"/>
  <c r="I11" i="185"/>
  <c r="I12" i="185"/>
  <c r="I13" i="185"/>
  <c r="I10" i="185"/>
  <c r="Y30" i="167" l="1"/>
  <c r="Y29" i="167"/>
  <c r="Y28" i="167"/>
  <c r="Y27" i="167"/>
  <c r="Y26" i="167"/>
  <c r="Y25" i="167"/>
  <c r="Y24" i="167"/>
  <c r="Y23" i="167"/>
  <c r="Y22" i="167"/>
  <c r="Y21" i="167"/>
  <c r="Y20" i="167"/>
  <c r="Y19" i="167"/>
  <c r="Y18" i="167"/>
  <c r="Y17" i="167"/>
  <c r="Y16" i="167"/>
  <c r="Y15" i="167"/>
  <c r="Y14" i="167"/>
  <c r="Y13" i="167"/>
  <c r="Y12" i="167"/>
  <c r="Y11" i="167"/>
  <c r="Y10" i="167"/>
  <c r="Y9" i="167"/>
  <c r="Y8" i="167"/>
  <c r="Y53" i="167"/>
  <c r="Y52" i="167"/>
  <c r="Y51" i="167"/>
  <c r="Y50" i="167"/>
  <c r="Y49" i="167"/>
  <c r="Y48" i="167"/>
  <c r="Y47" i="167"/>
  <c r="Y46" i="167"/>
  <c r="Y45" i="167"/>
  <c r="Y44" i="167"/>
  <c r="Y43" i="167"/>
  <c r="Y42" i="167"/>
  <c r="Y41" i="167"/>
  <c r="Y40" i="167"/>
  <c r="Y39" i="167"/>
  <c r="Y38" i="167"/>
  <c r="Y37" i="167"/>
  <c r="Y36" i="167"/>
  <c r="Y35" i="167"/>
  <c r="Y34" i="167"/>
  <c r="Y33" i="167"/>
  <c r="Y32" i="167"/>
  <c r="Y31" i="167"/>
  <c r="Y87" i="167"/>
  <c r="Y86" i="167"/>
  <c r="Y85" i="167"/>
  <c r="Y84" i="167"/>
  <c r="Y83" i="167"/>
  <c r="Y82" i="167"/>
  <c r="Y81" i="167"/>
  <c r="Y80" i="167"/>
  <c r="Y79" i="167"/>
  <c r="Y78" i="167"/>
  <c r="Y77" i="167"/>
  <c r="Y69" i="167"/>
  <c r="Y68" i="167"/>
  <c r="Y67" i="167"/>
  <c r="Y66" i="167"/>
  <c r="Y65" i="167"/>
  <c r="Y64" i="167"/>
  <c r="Y63" i="167"/>
  <c r="Y62" i="167"/>
  <c r="Y61" i="167"/>
  <c r="Y60" i="167"/>
  <c r="Y59" i="167"/>
  <c r="Y30" i="184" l="1"/>
  <c r="Y29" i="184"/>
  <c r="Y28" i="184"/>
  <c r="Y27" i="184"/>
  <c r="Y26" i="184"/>
  <c r="Y25" i="184"/>
  <c r="Y24" i="184"/>
  <c r="Y23" i="184"/>
  <c r="Y22" i="184"/>
  <c r="Y21" i="184"/>
  <c r="Y20" i="184"/>
  <c r="Y19" i="184"/>
  <c r="Y18" i="184"/>
  <c r="Y17" i="184"/>
  <c r="Y16" i="184"/>
  <c r="Y15" i="184"/>
  <c r="Y14" i="184"/>
  <c r="Y13" i="184"/>
  <c r="Y12" i="184"/>
  <c r="Y11" i="184"/>
  <c r="Y10" i="184"/>
  <c r="Y9" i="184"/>
  <c r="Y8" i="184"/>
  <c r="Y90" i="184"/>
  <c r="Y89" i="184"/>
  <c r="Y88" i="184"/>
  <c r="Y87" i="184"/>
  <c r="Y86" i="184"/>
  <c r="Y85" i="184"/>
  <c r="Y84" i="184"/>
  <c r="Y83" i="184"/>
  <c r="Y82" i="184"/>
  <c r="Y81" i="184"/>
  <c r="Y80" i="184"/>
  <c r="Y70" i="184"/>
  <c r="Y69" i="184"/>
  <c r="Y68" i="184"/>
  <c r="Y67" i="184"/>
  <c r="Y66" i="184"/>
  <c r="Y65" i="184"/>
  <c r="Y64" i="184"/>
  <c r="Y63" i="184"/>
  <c r="Y62" i="184"/>
  <c r="Y61" i="184"/>
  <c r="Y60" i="184"/>
  <c r="Y53" i="184"/>
  <c r="Y52" i="184"/>
  <c r="Y51" i="184"/>
  <c r="Y50" i="184"/>
  <c r="Y49" i="184"/>
  <c r="Y48" i="184"/>
  <c r="Y47" i="184"/>
  <c r="Y46" i="184"/>
  <c r="Y45" i="184"/>
  <c r="Y44" i="184"/>
  <c r="Y43" i="184"/>
  <c r="Y42" i="184"/>
  <c r="Y41" i="184"/>
  <c r="Y40" i="184"/>
  <c r="Y39" i="184"/>
  <c r="Y38" i="184"/>
  <c r="Y37" i="184"/>
  <c r="Y36" i="184"/>
  <c r="Y35" i="184"/>
  <c r="Y34" i="184"/>
  <c r="Y33" i="184"/>
  <c r="Y32" i="184"/>
  <c r="Y31" i="184"/>
  <c r="Y55" i="184"/>
  <c r="Y54" i="184"/>
  <c r="Y54" i="167"/>
  <c r="F46" i="132" l="1"/>
  <c r="F45" i="132"/>
  <c r="F44" i="132"/>
  <c r="F43" i="132"/>
  <c r="F42" i="132"/>
  <c r="F41" i="132"/>
  <c r="F40" i="132"/>
  <c r="F39" i="132"/>
  <c r="F38" i="132"/>
  <c r="D37" i="132"/>
  <c r="F37" i="132" s="1"/>
  <c r="F35" i="132"/>
  <c r="F33" i="132"/>
  <c r="F32" i="132"/>
  <c r="F31" i="132"/>
  <c r="D30" i="132"/>
  <c r="F30" i="132" s="1"/>
  <c r="D29" i="132"/>
  <c r="F29" i="132" s="1"/>
  <c r="D28" i="132"/>
  <c r="F28" i="132" s="1"/>
  <c r="F27" i="132"/>
  <c r="F26" i="132"/>
  <c r="F25" i="132"/>
  <c r="F24" i="132"/>
  <c r="F23" i="132"/>
  <c r="F22" i="132"/>
  <c r="F21" i="132"/>
  <c r="F20" i="132"/>
  <c r="F17" i="132"/>
  <c r="F15" i="132"/>
  <c r="F14" i="132"/>
  <c r="F13" i="132"/>
  <c r="F12" i="132"/>
  <c r="F11" i="132"/>
  <c r="F10" i="132"/>
  <c r="F9" i="132"/>
  <c r="F49" i="132" l="1"/>
  <c r="F51" i="132" s="1"/>
  <c r="F53" i="132" s="1"/>
  <c r="Y11" i="144"/>
  <c r="Y10" i="144"/>
  <c r="F55" i="132" l="1"/>
  <c r="B19" i="79"/>
  <c r="Y142" i="144"/>
  <c r="Y141" i="144"/>
  <c r="Y140" i="144"/>
  <c r="Y139" i="144"/>
  <c r="Y138" i="144"/>
  <c r="Y137" i="144"/>
  <c r="Y136" i="144"/>
  <c r="Y135" i="144"/>
  <c r="Y134" i="144"/>
  <c r="Y133" i="144"/>
  <c r="Y132" i="144"/>
  <c r="Y131" i="144"/>
  <c r="Y130" i="144"/>
  <c r="Y129" i="144"/>
  <c r="Y128" i="144"/>
  <c r="Y127" i="144"/>
  <c r="Y126" i="144"/>
  <c r="Y125" i="144"/>
  <c r="Y116" i="144"/>
  <c r="Y88" i="167"/>
  <c r="Y75" i="167"/>
  <c r="Y71" i="167"/>
  <c r="Y70" i="167"/>
  <c r="Y58" i="167"/>
  <c r="Y57" i="167"/>
  <c r="Y56" i="167"/>
  <c r="Y55" i="167"/>
  <c r="Y28" i="182"/>
  <c r="R8" i="207" l="1"/>
  <c r="R11" i="173"/>
  <c r="R8" i="170"/>
  <c r="Y12" i="162" l="1"/>
  <c r="Y9" i="162"/>
  <c r="Y65" i="165"/>
  <c r="Y18" i="165"/>
  <c r="Y14" i="159"/>
  <c r="Y10" i="159"/>
  <c r="Y12" i="158"/>
  <c r="Y9" i="158"/>
  <c r="Y10" i="151"/>
  <c r="Y52" i="148" l="1"/>
  <c r="Y9" i="180"/>
  <c r="Y72" i="184"/>
  <c r="Y26" i="146"/>
  <c r="Y9" i="182"/>
  <c r="Y143" i="145" l="1"/>
  <c r="Y11" i="5"/>
  <c r="Y9" i="135"/>
  <c r="I8" i="221" l="1"/>
  <c r="I13" i="222"/>
  <c r="I12" i="222"/>
  <c r="I11" i="222"/>
  <c r="I10" i="222"/>
  <c r="I9" i="222"/>
  <c r="I8" i="222"/>
  <c r="I7" i="222"/>
  <c r="I7" i="221"/>
  <c r="I8" i="220"/>
  <c r="I7" i="220"/>
  <c r="I7" i="219"/>
  <c r="I9" i="218"/>
  <c r="I8" i="218"/>
  <c r="I7" i="218"/>
  <c r="I8" i="217"/>
  <c r="I7" i="217"/>
  <c r="I14" i="216"/>
  <c r="I13" i="216"/>
  <c r="I12" i="216"/>
  <c r="I11" i="216"/>
  <c r="I10" i="216"/>
  <c r="I9" i="216"/>
  <c r="I8" i="216"/>
  <c r="I7" i="216"/>
  <c r="I7" i="215"/>
  <c r="I8" i="215" s="1"/>
  <c r="R36" i="211"/>
  <c r="R28" i="206"/>
  <c r="R45" i="205"/>
  <c r="R30" i="203"/>
  <c r="I14" i="222" l="1"/>
  <c r="C41" i="76" s="1"/>
  <c r="I9" i="221"/>
  <c r="C40" i="76" s="1"/>
  <c r="I9" i="220"/>
  <c r="C39" i="76" s="1"/>
  <c r="I8" i="219"/>
  <c r="C38" i="76" s="1"/>
  <c r="I10" i="218"/>
  <c r="C37" i="76" s="1"/>
  <c r="I9" i="217"/>
  <c r="C36" i="76" s="1"/>
  <c r="I15" i="216"/>
  <c r="C35" i="76" s="1"/>
  <c r="C34" i="76"/>
  <c r="Y69" i="151"/>
  <c r="Y119" i="155"/>
  <c r="Y119" i="140"/>
  <c r="Y69" i="137"/>
  <c r="C33" i="76" l="1"/>
  <c r="R34" i="211" l="1"/>
  <c r="R28" i="211"/>
  <c r="R29" i="211"/>
  <c r="R30" i="211"/>
  <c r="R31" i="211"/>
  <c r="R32" i="211"/>
  <c r="R33" i="211"/>
  <c r="R15" i="214"/>
  <c r="R14" i="214"/>
  <c r="R13" i="214"/>
  <c r="R12" i="214"/>
  <c r="R11" i="214"/>
  <c r="R10" i="214"/>
  <c r="R9" i="214"/>
  <c r="R8" i="214"/>
  <c r="R9" i="213"/>
  <c r="R8" i="213"/>
  <c r="R10" i="212"/>
  <c r="R9" i="212"/>
  <c r="R8" i="212"/>
  <c r="R27" i="211"/>
  <c r="R26" i="211"/>
  <c r="R25" i="211"/>
  <c r="R24" i="211"/>
  <c r="R23" i="211"/>
  <c r="R22" i="211"/>
  <c r="R21" i="211"/>
  <c r="R20" i="211"/>
  <c r="R19" i="211"/>
  <c r="R18" i="211"/>
  <c r="R17" i="211"/>
  <c r="R16" i="211"/>
  <c r="R15" i="211"/>
  <c r="R14" i="211"/>
  <c r="R13" i="211"/>
  <c r="R12" i="211"/>
  <c r="R11" i="211"/>
  <c r="R10" i="211"/>
  <c r="R9" i="211"/>
  <c r="R8" i="211"/>
  <c r="R19" i="210"/>
  <c r="R18" i="210"/>
  <c r="R17" i="210"/>
  <c r="R16" i="210"/>
  <c r="R15" i="210"/>
  <c r="R14" i="210"/>
  <c r="R13" i="210"/>
  <c r="R12" i="210"/>
  <c r="R11" i="210"/>
  <c r="R10" i="210"/>
  <c r="R9" i="210"/>
  <c r="R8" i="210"/>
  <c r="R13" i="209"/>
  <c r="R12" i="209"/>
  <c r="R11" i="209"/>
  <c r="R10" i="209"/>
  <c r="R9" i="209"/>
  <c r="R8" i="209"/>
  <c r="R28" i="208"/>
  <c r="R29" i="208"/>
  <c r="R30" i="208"/>
  <c r="R31" i="208"/>
  <c r="R26" i="207"/>
  <c r="R27" i="207"/>
  <c r="R28" i="207"/>
  <c r="R29" i="207"/>
  <c r="R30" i="207"/>
  <c r="R31" i="207"/>
  <c r="R32" i="207"/>
  <c r="R33" i="207"/>
  <c r="R34" i="207"/>
  <c r="R35" i="207"/>
  <c r="R36" i="207"/>
  <c r="R37" i="207"/>
  <c r="R38" i="207"/>
  <c r="R39" i="207"/>
  <c r="R40" i="207"/>
  <c r="R41" i="207"/>
  <c r="R42" i="207"/>
  <c r="R43" i="207"/>
  <c r="R43" i="205"/>
  <c r="R25" i="205"/>
  <c r="R26" i="205"/>
  <c r="R27" i="205"/>
  <c r="R28" i="205"/>
  <c r="R29" i="205"/>
  <c r="R30" i="205"/>
  <c r="R31" i="205"/>
  <c r="R32" i="205"/>
  <c r="R33" i="205"/>
  <c r="R34" i="205"/>
  <c r="R35" i="205"/>
  <c r="R36" i="205"/>
  <c r="R37" i="205"/>
  <c r="R38" i="205"/>
  <c r="R39" i="205"/>
  <c r="R40" i="205"/>
  <c r="R41" i="205"/>
  <c r="R42" i="205"/>
  <c r="R27" i="208"/>
  <c r="R26" i="208"/>
  <c r="R25" i="208"/>
  <c r="R24" i="208"/>
  <c r="R23" i="208"/>
  <c r="R22" i="208"/>
  <c r="R21" i="208"/>
  <c r="R20" i="208"/>
  <c r="R19" i="208"/>
  <c r="R17" i="208"/>
  <c r="R16" i="208"/>
  <c r="R15" i="208"/>
  <c r="R13" i="208"/>
  <c r="R12" i="208"/>
  <c r="R11" i="208"/>
  <c r="R10" i="208"/>
  <c r="R9" i="208"/>
  <c r="R8" i="208"/>
  <c r="R44" i="207"/>
  <c r="R25" i="207"/>
  <c r="R24" i="207"/>
  <c r="R23" i="207"/>
  <c r="R22" i="207"/>
  <c r="R21" i="207"/>
  <c r="R20" i="207"/>
  <c r="R19" i="207"/>
  <c r="R18" i="207"/>
  <c r="R17" i="207"/>
  <c r="R16" i="207"/>
  <c r="R15" i="207"/>
  <c r="R14" i="207"/>
  <c r="R13" i="207"/>
  <c r="R12" i="207"/>
  <c r="R11" i="207"/>
  <c r="R10" i="207"/>
  <c r="R9" i="207"/>
  <c r="R26" i="206"/>
  <c r="R25" i="206"/>
  <c r="R24" i="206"/>
  <c r="R23" i="206"/>
  <c r="R22" i="206"/>
  <c r="R21" i="206"/>
  <c r="R20" i="206"/>
  <c r="R19" i="206"/>
  <c r="R18" i="206"/>
  <c r="R17" i="206"/>
  <c r="R16" i="206"/>
  <c r="R15" i="206"/>
  <c r="R14" i="206"/>
  <c r="R13" i="206"/>
  <c r="R12" i="206"/>
  <c r="R11" i="206"/>
  <c r="R10" i="206"/>
  <c r="R9" i="206"/>
  <c r="R8" i="206"/>
  <c r="R24" i="205"/>
  <c r="R23" i="205"/>
  <c r="R22" i="205"/>
  <c r="R21" i="205"/>
  <c r="R20" i="205"/>
  <c r="R19" i="205"/>
  <c r="R18" i="205"/>
  <c r="R17" i="205"/>
  <c r="R16" i="205"/>
  <c r="R15" i="205"/>
  <c r="R14" i="205"/>
  <c r="R13" i="205"/>
  <c r="R12" i="205"/>
  <c r="R11" i="205"/>
  <c r="R10" i="205"/>
  <c r="R9" i="205"/>
  <c r="R8" i="205"/>
  <c r="R22" i="203"/>
  <c r="R23" i="203"/>
  <c r="R24" i="203"/>
  <c r="R25" i="203"/>
  <c r="R26" i="203"/>
  <c r="R27" i="203"/>
  <c r="R28" i="203"/>
  <c r="R21" i="203"/>
  <c r="R20" i="203"/>
  <c r="R19" i="203"/>
  <c r="R18" i="203"/>
  <c r="R17" i="203"/>
  <c r="R16" i="203"/>
  <c r="R15" i="203"/>
  <c r="R14" i="203"/>
  <c r="R13" i="203"/>
  <c r="R12" i="203"/>
  <c r="R11" i="203"/>
  <c r="R10" i="203"/>
  <c r="R9" i="203"/>
  <c r="R8" i="203"/>
  <c r="R14" i="209" l="1"/>
  <c r="C14" i="204" s="1"/>
  <c r="R16" i="214"/>
  <c r="C19" i="204" s="1"/>
  <c r="R10" i="213"/>
  <c r="C18" i="204" s="1"/>
  <c r="R15" i="212"/>
  <c r="C17" i="204" s="1"/>
  <c r="R37" i="211"/>
  <c r="C16" i="204" s="1"/>
  <c r="R20" i="210"/>
  <c r="C15" i="204" s="1"/>
  <c r="R32" i="208"/>
  <c r="C13" i="204" s="1"/>
  <c r="R45" i="207"/>
  <c r="C12" i="204" s="1"/>
  <c r="R29" i="206"/>
  <c r="C11" i="204" s="1"/>
  <c r="R31" i="203"/>
  <c r="C9" i="204" s="1"/>
  <c r="R46" i="205"/>
  <c r="C10" i="204" s="1"/>
  <c r="I11" i="189"/>
  <c r="I12" i="189"/>
  <c r="I13" i="189"/>
  <c r="I14" i="189"/>
  <c r="I15" i="189"/>
  <c r="I16" i="189"/>
  <c r="I17" i="189"/>
  <c r="I18" i="189"/>
  <c r="I19" i="189"/>
  <c r="I20" i="189"/>
  <c r="I21" i="189"/>
  <c r="I22" i="189"/>
  <c r="I23" i="189"/>
  <c r="I24" i="189"/>
  <c r="I25" i="189"/>
  <c r="I26" i="189"/>
  <c r="I27" i="189"/>
  <c r="I28" i="189"/>
  <c r="I29" i="189"/>
  <c r="I30" i="189"/>
  <c r="I31" i="189"/>
  <c r="I32" i="189"/>
  <c r="I33" i="189"/>
  <c r="I34" i="189"/>
  <c r="I35" i="189"/>
  <c r="I36" i="189"/>
  <c r="I37" i="189"/>
  <c r="I38" i="189"/>
  <c r="I39" i="189"/>
  <c r="I40" i="189"/>
  <c r="I41" i="189"/>
  <c r="I42" i="189"/>
  <c r="I43" i="189"/>
  <c r="I44" i="189"/>
  <c r="I45" i="189"/>
  <c r="I10" i="189"/>
  <c r="C8" i="204" l="1"/>
  <c r="C22" i="204" s="1"/>
  <c r="C24" i="204" s="1"/>
  <c r="C25" i="204" s="1"/>
  <c r="I159" i="199"/>
  <c r="I158" i="199"/>
  <c r="I157" i="199"/>
  <c r="I156" i="199"/>
  <c r="I155" i="199"/>
  <c r="I154" i="199"/>
  <c r="I153" i="199"/>
  <c r="I151" i="199"/>
  <c r="I150" i="199"/>
  <c r="I149" i="199"/>
  <c r="I65" i="199"/>
  <c r="I64" i="199"/>
  <c r="I63" i="199"/>
  <c r="I62" i="199"/>
  <c r="I50" i="199"/>
  <c r="I51" i="199"/>
  <c r="I52" i="199"/>
  <c r="I53" i="199"/>
  <c r="I54" i="199"/>
  <c r="I55" i="199"/>
  <c r="I56" i="199"/>
  <c r="I57" i="199"/>
  <c r="I58" i="199"/>
  <c r="I59" i="199"/>
  <c r="I60" i="199"/>
  <c r="I49" i="199"/>
  <c r="I48" i="199"/>
  <c r="I11" i="199"/>
  <c r="C26" i="204" l="1"/>
  <c r="B15" i="79"/>
  <c r="Y16" i="162"/>
  <c r="P66" i="202" l="1"/>
  <c r="P67" i="202" s="1"/>
  <c r="R67" i="202" s="1"/>
  <c r="P60" i="202"/>
  <c r="R60" i="202" s="1"/>
  <c r="P27" i="202"/>
  <c r="P28" i="202" s="1"/>
  <c r="R45" i="202"/>
  <c r="R46" i="202"/>
  <c r="R47" i="202"/>
  <c r="R49" i="202"/>
  <c r="R50" i="202"/>
  <c r="R51" i="202"/>
  <c r="R52" i="202"/>
  <c r="R53" i="202"/>
  <c r="R54" i="202"/>
  <c r="R55" i="202"/>
  <c r="R56" i="202"/>
  <c r="R57" i="202"/>
  <c r="R58" i="202"/>
  <c r="R59" i="202"/>
  <c r="R61" i="202"/>
  <c r="R63" i="202"/>
  <c r="R64" i="202"/>
  <c r="R65" i="202"/>
  <c r="R68" i="202"/>
  <c r="R69" i="202"/>
  <c r="R70" i="202"/>
  <c r="R71" i="202"/>
  <c r="R72" i="202"/>
  <c r="P131" i="202"/>
  <c r="P132" i="202" s="1"/>
  <c r="P133" i="202" s="1"/>
  <c r="P128" i="202"/>
  <c r="P119" i="202"/>
  <c r="P120" i="202" s="1"/>
  <c r="P121" i="202" s="1"/>
  <c r="P122" i="202" s="1"/>
  <c r="P123" i="202" s="1"/>
  <c r="P124" i="202" s="1"/>
  <c r="R125" i="202"/>
  <c r="P97" i="202"/>
  <c r="P98" i="202" s="1"/>
  <c r="P99" i="202" s="1"/>
  <c r="P100" i="202" s="1"/>
  <c r="R114" i="202"/>
  <c r="R135" i="202"/>
  <c r="R118" i="202"/>
  <c r="R77" i="202"/>
  <c r="P78" i="202"/>
  <c r="R78" i="202" s="1"/>
  <c r="R21" i="202"/>
  <c r="R22" i="202"/>
  <c r="P16" i="202"/>
  <c r="P17" i="202" s="1"/>
  <c r="P18" i="202" s="1"/>
  <c r="P19" i="202" s="1"/>
  <c r="P20" i="202" s="1"/>
  <c r="P23" i="202" s="1"/>
  <c r="P14" i="202"/>
  <c r="P11" i="202"/>
  <c r="P12" i="202" s="1"/>
  <c r="R66" i="202" l="1"/>
  <c r="P79" i="202"/>
  <c r="R27" i="202"/>
  <c r="R28" i="202"/>
  <c r="P29" i="202"/>
  <c r="R124" i="202"/>
  <c r="P127" i="202"/>
  <c r="P101" i="202"/>
  <c r="R100" i="202"/>
  <c r="R19" i="202"/>
  <c r="R18" i="202"/>
  <c r="R20" i="202"/>
  <c r="R120" i="202"/>
  <c r="R119" i="202"/>
  <c r="P80" i="202" l="1"/>
  <c r="R79" i="202"/>
  <c r="P30" i="202"/>
  <c r="R29" i="202"/>
  <c r="R101" i="202"/>
  <c r="P102" i="202"/>
  <c r="R121" i="202"/>
  <c r="P81" i="202" l="1"/>
  <c r="R80" i="202"/>
  <c r="R30" i="202"/>
  <c r="P31" i="202"/>
  <c r="R102" i="202"/>
  <c r="P103" i="202"/>
  <c r="R122" i="202"/>
  <c r="P82" i="202" l="1"/>
  <c r="R81" i="202"/>
  <c r="R31" i="202"/>
  <c r="P32" i="202"/>
  <c r="P104" i="202"/>
  <c r="R103" i="202"/>
  <c r="R123" i="202"/>
  <c r="P83" i="202" l="1"/>
  <c r="R82" i="202"/>
  <c r="R32" i="202"/>
  <c r="P33" i="202"/>
  <c r="P105" i="202"/>
  <c r="R104" i="202"/>
  <c r="R126" i="202"/>
  <c r="P84" i="202" l="1"/>
  <c r="R83" i="202"/>
  <c r="P34" i="202"/>
  <c r="R33" i="202"/>
  <c r="P106" i="202"/>
  <c r="R105" i="202"/>
  <c r="R127" i="202"/>
  <c r="P85" i="202" l="1"/>
  <c r="R84" i="202"/>
  <c r="P35" i="202"/>
  <c r="R34" i="202"/>
  <c r="P115" i="202"/>
  <c r="R115" i="202" s="1"/>
  <c r="R106" i="202"/>
  <c r="P107" i="202"/>
  <c r="R128" i="202"/>
  <c r="P86" i="202" l="1"/>
  <c r="R85" i="202"/>
  <c r="R35" i="202"/>
  <c r="P36" i="202"/>
  <c r="P108" i="202"/>
  <c r="R107" i="202"/>
  <c r="R136" i="202"/>
  <c r="R86" i="202" l="1"/>
  <c r="P93" i="202"/>
  <c r="P87" i="202"/>
  <c r="P37" i="202"/>
  <c r="R36" i="202"/>
  <c r="R108" i="202"/>
  <c r="P109" i="202"/>
  <c r="R130" i="202"/>
  <c r="P88" i="202" l="1"/>
  <c r="R87" i="202"/>
  <c r="P38" i="202"/>
  <c r="R37" i="202"/>
  <c r="P110" i="202"/>
  <c r="R109" i="202"/>
  <c r="R131" i="202"/>
  <c r="P89" i="202" l="1"/>
  <c r="R88" i="202"/>
  <c r="P39" i="202"/>
  <c r="R38" i="202"/>
  <c r="R110" i="202"/>
  <c r="P111" i="202"/>
  <c r="R132" i="202"/>
  <c r="P90" i="202" l="1"/>
  <c r="R89" i="202"/>
  <c r="R39" i="202"/>
  <c r="P40" i="202"/>
  <c r="P112" i="202"/>
  <c r="R111" i="202"/>
  <c r="R134" i="202"/>
  <c r="R133" i="202"/>
  <c r="R90" i="202" l="1"/>
  <c r="P91" i="202"/>
  <c r="R91" i="202" s="1"/>
  <c r="R40" i="202"/>
  <c r="P41" i="202"/>
  <c r="P113" i="202"/>
  <c r="R113" i="202" s="1"/>
  <c r="R112" i="202"/>
  <c r="P42" i="202" l="1"/>
  <c r="R41" i="202"/>
  <c r="R42" i="202" l="1"/>
  <c r="P43" i="202"/>
  <c r="R43" i="202" l="1"/>
  <c r="P44" i="202"/>
  <c r="R44" i="202" s="1"/>
  <c r="R96" i="202" l="1"/>
  <c r="R93" i="202"/>
  <c r="R92" i="202"/>
  <c r="R74" i="202"/>
  <c r="R73" i="202"/>
  <c r="R26" i="202"/>
  <c r="R12" i="202"/>
  <c r="R11" i="202"/>
  <c r="R10" i="202"/>
  <c r="I20" i="130"/>
  <c r="I16" i="130"/>
  <c r="P10" i="200"/>
  <c r="R10" i="200" s="1"/>
  <c r="P26" i="200"/>
  <c r="R26" i="200" s="1"/>
  <c r="P25" i="200"/>
  <c r="P30" i="200"/>
  <c r="P31" i="200" s="1"/>
  <c r="R35" i="200"/>
  <c r="R29" i="200"/>
  <c r="R23" i="200"/>
  <c r="R22" i="200"/>
  <c r="R21" i="200"/>
  <c r="R20" i="200"/>
  <c r="R9" i="200"/>
  <c r="P27" i="200" l="1"/>
  <c r="R27" i="200" s="1"/>
  <c r="R30" i="200"/>
  <c r="P11" i="200"/>
  <c r="R25" i="200"/>
  <c r="P32" i="200"/>
  <c r="R31" i="200"/>
  <c r="I46" i="199"/>
  <c r="I40" i="199"/>
  <c r="I41" i="199"/>
  <c r="I42" i="199"/>
  <c r="I43" i="199"/>
  <c r="I44" i="199"/>
  <c r="I45" i="199"/>
  <c r="I17" i="199"/>
  <c r="I18" i="199"/>
  <c r="I19" i="199"/>
  <c r="I20" i="199"/>
  <c r="I21" i="199"/>
  <c r="I22" i="199"/>
  <c r="I23" i="199"/>
  <c r="I24" i="199"/>
  <c r="I25" i="199"/>
  <c r="I26" i="199"/>
  <c r="I27" i="199"/>
  <c r="I28" i="199"/>
  <c r="I29" i="199"/>
  <c r="I30" i="199"/>
  <c r="I31" i="199"/>
  <c r="I32" i="199"/>
  <c r="I33" i="199"/>
  <c r="I34" i="199"/>
  <c r="I35" i="199"/>
  <c r="I36" i="199"/>
  <c r="I37" i="199"/>
  <c r="I38" i="199"/>
  <c r="I39" i="199"/>
  <c r="I140" i="199"/>
  <c r="I141" i="199"/>
  <c r="I142" i="199"/>
  <c r="I143" i="199"/>
  <c r="I144" i="199"/>
  <c r="I145" i="199"/>
  <c r="I146" i="199"/>
  <c r="I98" i="199"/>
  <c r="I99" i="199"/>
  <c r="I100" i="199"/>
  <c r="I101" i="199"/>
  <c r="I102" i="199"/>
  <c r="I103" i="199"/>
  <c r="I104" i="199"/>
  <c r="I105" i="199"/>
  <c r="I106" i="199"/>
  <c r="I107" i="199"/>
  <c r="I108" i="199"/>
  <c r="I109" i="199"/>
  <c r="I110" i="199"/>
  <c r="I111" i="199"/>
  <c r="I112" i="199"/>
  <c r="I113" i="199"/>
  <c r="I114" i="199"/>
  <c r="I115" i="199"/>
  <c r="I116" i="199"/>
  <c r="I117" i="199"/>
  <c r="I118" i="199"/>
  <c r="I119" i="199"/>
  <c r="I120" i="199"/>
  <c r="I121" i="199"/>
  <c r="I122" i="199"/>
  <c r="I123" i="199"/>
  <c r="I124" i="199"/>
  <c r="I125" i="199"/>
  <c r="I126" i="199"/>
  <c r="I127" i="199"/>
  <c r="I128" i="199"/>
  <c r="I129" i="199"/>
  <c r="I130" i="199"/>
  <c r="I131" i="199"/>
  <c r="I132" i="199"/>
  <c r="I133" i="199"/>
  <c r="I134" i="199"/>
  <c r="I135" i="199"/>
  <c r="I136" i="199"/>
  <c r="I137" i="199"/>
  <c r="I138" i="199"/>
  <c r="I139" i="199"/>
  <c r="I97" i="199"/>
  <c r="I69" i="199"/>
  <c r="I94" i="199"/>
  <c r="I93" i="199"/>
  <c r="I92" i="199"/>
  <c r="I91" i="199"/>
  <c r="I90" i="199"/>
  <c r="I89" i="199"/>
  <c r="I88" i="199"/>
  <c r="I87" i="199"/>
  <c r="I86" i="199"/>
  <c r="I85" i="199"/>
  <c r="I84" i="199"/>
  <c r="I82" i="199"/>
  <c r="I81" i="199"/>
  <c r="I80" i="199"/>
  <c r="I79" i="199"/>
  <c r="I78" i="199"/>
  <c r="I77" i="199"/>
  <c r="I76" i="199"/>
  <c r="I75" i="199"/>
  <c r="I74" i="199"/>
  <c r="I73" i="199"/>
  <c r="I72" i="199"/>
  <c r="I147" i="199"/>
  <c r="I96" i="199"/>
  <c r="I83" i="199"/>
  <c r="I71" i="199"/>
  <c r="I70" i="199"/>
  <c r="I67" i="199"/>
  <c r="I66" i="199"/>
  <c r="I16" i="199"/>
  <c r="I15" i="199"/>
  <c r="I14" i="199"/>
  <c r="I13" i="199"/>
  <c r="I12" i="199"/>
  <c r="I10" i="199"/>
  <c r="I160" i="199" l="1"/>
  <c r="C30" i="76" s="1"/>
  <c r="R13" i="202"/>
  <c r="R97" i="202"/>
  <c r="P12" i="200"/>
  <c r="R11" i="200"/>
  <c r="P33" i="200"/>
  <c r="R32" i="200"/>
  <c r="R14" i="202" l="1"/>
  <c r="R98" i="202"/>
  <c r="P13" i="200"/>
  <c r="R12" i="200"/>
  <c r="P34" i="200"/>
  <c r="R34" i="200" s="1"/>
  <c r="R33" i="200"/>
  <c r="I14" i="198"/>
  <c r="I13" i="198"/>
  <c r="I12" i="198"/>
  <c r="I11" i="198"/>
  <c r="I10" i="198"/>
  <c r="I9" i="198"/>
  <c r="I8" i="198"/>
  <c r="I14" i="197"/>
  <c r="I13" i="197"/>
  <c r="I12" i="197"/>
  <c r="I16" i="197"/>
  <c r="I15" i="197"/>
  <c r="I11" i="197"/>
  <c r="I10" i="197"/>
  <c r="I9" i="197"/>
  <c r="I8" i="197"/>
  <c r="I10" i="193"/>
  <c r="I10" i="196"/>
  <c r="I11" i="196"/>
  <c r="I12" i="196"/>
  <c r="I13" i="196"/>
  <c r="I9" i="196"/>
  <c r="I8" i="196"/>
  <c r="I9" i="195"/>
  <c r="I10" i="195"/>
  <c r="I8" i="195"/>
  <c r="I15" i="198" l="1"/>
  <c r="C26" i="76" s="1"/>
  <c r="I17" i="197"/>
  <c r="C25" i="76" s="1"/>
  <c r="I14" i="196"/>
  <c r="C24" i="76" s="1"/>
  <c r="R99" i="202"/>
  <c r="R15" i="202"/>
  <c r="R13" i="200"/>
  <c r="P14" i="200"/>
  <c r="I11" i="195"/>
  <c r="C23" i="76" s="1"/>
  <c r="I76" i="194"/>
  <c r="I77" i="194"/>
  <c r="I78" i="194"/>
  <c r="I79" i="194"/>
  <c r="I80" i="194"/>
  <c r="I81" i="194"/>
  <c r="I82" i="194"/>
  <c r="I83" i="194"/>
  <c r="I84" i="194"/>
  <c r="I85" i="194"/>
  <c r="I86" i="194"/>
  <c r="I87" i="194"/>
  <c r="I88" i="194"/>
  <c r="I89" i="194"/>
  <c r="I90" i="194"/>
  <c r="I91" i="194"/>
  <c r="I92" i="194"/>
  <c r="I93" i="194"/>
  <c r="I94" i="194"/>
  <c r="I95" i="194"/>
  <c r="I96" i="194"/>
  <c r="I98" i="194"/>
  <c r="I99" i="194"/>
  <c r="I100" i="194"/>
  <c r="I101" i="194"/>
  <c r="I103" i="194"/>
  <c r="I104" i="194"/>
  <c r="I50" i="194"/>
  <c r="I51" i="194"/>
  <c r="I52" i="194"/>
  <c r="I53" i="194"/>
  <c r="I54" i="194"/>
  <c r="I55" i="194"/>
  <c r="I56" i="194"/>
  <c r="I57" i="194"/>
  <c r="I58" i="194"/>
  <c r="I59" i="194"/>
  <c r="I60" i="194"/>
  <c r="I61" i="194"/>
  <c r="I62" i="194"/>
  <c r="I63" i="194"/>
  <c r="I64" i="194"/>
  <c r="I65" i="194"/>
  <c r="I66" i="194"/>
  <c r="I67" i="194"/>
  <c r="I68" i="194"/>
  <c r="I69" i="194"/>
  <c r="I70" i="194"/>
  <c r="I71" i="194"/>
  <c r="I72" i="194"/>
  <c r="I73" i="194"/>
  <c r="I74" i="194"/>
  <c r="I75" i="194"/>
  <c r="I19" i="194"/>
  <c r="I20" i="194"/>
  <c r="I21" i="194"/>
  <c r="I22" i="194"/>
  <c r="I23" i="194"/>
  <c r="I24" i="194"/>
  <c r="I25" i="194"/>
  <c r="I26" i="194"/>
  <c r="I27" i="194"/>
  <c r="I28" i="194"/>
  <c r="I29" i="194"/>
  <c r="I30" i="194"/>
  <c r="I31" i="194"/>
  <c r="I32" i="194"/>
  <c r="I33" i="194"/>
  <c r="I34" i="194"/>
  <c r="I35" i="194"/>
  <c r="I36" i="194"/>
  <c r="I37" i="194"/>
  <c r="I38" i="194"/>
  <c r="I39" i="194"/>
  <c r="I40" i="194"/>
  <c r="I41" i="194"/>
  <c r="I42" i="194"/>
  <c r="I43" i="194"/>
  <c r="I44" i="194"/>
  <c r="I45" i="194"/>
  <c r="I46" i="194"/>
  <c r="I47" i="194"/>
  <c r="I48" i="194"/>
  <c r="I49" i="194"/>
  <c r="I18" i="194"/>
  <c r="I17" i="194"/>
  <c r="I16" i="194"/>
  <c r="I15" i="194"/>
  <c r="I13" i="194"/>
  <c r="I12" i="194"/>
  <c r="I11" i="194"/>
  <c r="I10" i="194"/>
  <c r="I12" i="193"/>
  <c r="I11" i="193"/>
  <c r="I9" i="193"/>
  <c r="I8" i="193"/>
  <c r="I8" i="192"/>
  <c r="I9" i="192" s="1"/>
  <c r="C20" i="76" s="1"/>
  <c r="I9" i="191"/>
  <c r="I10" i="191"/>
  <c r="I8" i="191"/>
  <c r="I9" i="190"/>
  <c r="I8" i="190"/>
  <c r="I19" i="187"/>
  <c r="I20" i="187"/>
  <c r="I21" i="187"/>
  <c r="I22" i="187"/>
  <c r="I23" i="187"/>
  <c r="I24" i="187"/>
  <c r="I25" i="187"/>
  <c r="I26" i="187"/>
  <c r="I11" i="187"/>
  <c r="I12" i="187"/>
  <c r="I13" i="187"/>
  <c r="I14" i="187"/>
  <c r="I15" i="187"/>
  <c r="I16" i="187"/>
  <c r="I46" i="189"/>
  <c r="I47" i="189" s="1"/>
  <c r="I14" i="188"/>
  <c r="I13" i="188"/>
  <c r="I12" i="188"/>
  <c r="I11" i="188"/>
  <c r="I10" i="188"/>
  <c r="I9" i="188"/>
  <c r="I8" i="188"/>
  <c r="I18" i="187"/>
  <c r="I10" i="187"/>
  <c r="I9" i="187"/>
  <c r="I15" i="186"/>
  <c r="I14" i="186"/>
  <c r="I13" i="186"/>
  <c r="I12" i="186"/>
  <c r="I11" i="186"/>
  <c r="I10" i="186"/>
  <c r="I9" i="186"/>
  <c r="I8" i="186"/>
  <c r="I9" i="185"/>
  <c r="I8" i="185"/>
  <c r="I29" i="55"/>
  <c r="I30" i="55"/>
  <c r="I31" i="55"/>
  <c r="I32" i="55"/>
  <c r="I33" i="55"/>
  <c r="I34" i="55"/>
  <c r="I35" i="55"/>
  <c r="I36" i="55"/>
  <c r="I37" i="55"/>
  <c r="I38" i="55"/>
  <c r="R9" i="177"/>
  <c r="R8" i="177"/>
  <c r="R11" i="177"/>
  <c r="R10" i="177"/>
  <c r="R8" i="176"/>
  <c r="R18" i="175"/>
  <c r="R8" i="175"/>
  <c r="R8" i="174"/>
  <c r="R8" i="173"/>
  <c r="I47" i="191" l="1"/>
  <c r="I105" i="194"/>
  <c r="C22" i="76" s="1"/>
  <c r="I14" i="185"/>
  <c r="C13" i="76" s="1"/>
  <c r="I13" i="193"/>
  <c r="C21" i="76" s="1"/>
  <c r="C19" i="76"/>
  <c r="I15" i="188"/>
  <c r="C17" i="76" s="1"/>
  <c r="I27" i="187"/>
  <c r="C16" i="76" s="1"/>
  <c r="I16" i="186"/>
  <c r="C12" i="76" s="1"/>
  <c r="I10" i="190"/>
  <c r="C18" i="76" s="1"/>
  <c r="C14" i="76"/>
  <c r="R16" i="202"/>
  <c r="R14" i="200"/>
  <c r="P15" i="200"/>
  <c r="R17" i="202" l="1"/>
  <c r="R23" i="202"/>
  <c r="P16" i="200"/>
  <c r="R15" i="200"/>
  <c r="R43" i="87"/>
  <c r="R35" i="87"/>
  <c r="R27" i="87"/>
  <c r="R17" i="87"/>
  <c r="R8" i="87"/>
  <c r="R8" i="172"/>
  <c r="R11" i="172"/>
  <c r="R8" i="171"/>
  <c r="R9" i="170"/>
  <c r="R13" i="168"/>
  <c r="R9" i="168"/>
  <c r="R8" i="169"/>
  <c r="Y71" i="134"/>
  <c r="Y69" i="134"/>
  <c r="Y70" i="134"/>
  <c r="Y36" i="134"/>
  <c r="Y37" i="134"/>
  <c r="Y38" i="134"/>
  <c r="Y39" i="134"/>
  <c r="Y40" i="134"/>
  <c r="Y41" i="134"/>
  <c r="Y42" i="134"/>
  <c r="Y43" i="134"/>
  <c r="Y44" i="134"/>
  <c r="Y45" i="134"/>
  <c r="Y46" i="134"/>
  <c r="Y47" i="134"/>
  <c r="Y48" i="134"/>
  <c r="Y49" i="134"/>
  <c r="Y50" i="134"/>
  <c r="Y51" i="134"/>
  <c r="Y52" i="134"/>
  <c r="Y53" i="134"/>
  <c r="Y54" i="134"/>
  <c r="Y55" i="134"/>
  <c r="Y56" i="134"/>
  <c r="Y57" i="134"/>
  <c r="Y58" i="134"/>
  <c r="Y59" i="134"/>
  <c r="Y60" i="134"/>
  <c r="Y61" i="134"/>
  <c r="Y62" i="134"/>
  <c r="Y63" i="134"/>
  <c r="Y64" i="134"/>
  <c r="Y65" i="134"/>
  <c r="Y66" i="134"/>
  <c r="Y67" i="134"/>
  <c r="Y68" i="134"/>
  <c r="Y35" i="134"/>
  <c r="Y34" i="134"/>
  <c r="Y33" i="134"/>
  <c r="Y32" i="134"/>
  <c r="Y17" i="133"/>
  <c r="Y19" i="133"/>
  <c r="Y22" i="133"/>
  <c r="Y24" i="133"/>
  <c r="Y28" i="133"/>
  <c r="Y26" i="133"/>
  <c r="Y11" i="133"/>
  <c r="Y36" i="133"/>
  <c r="Y35" i="133"/>
  <c r="Y22" i="134"/>
  <c r="Y32" i="183"/>
  <c r="Y77" i="183"/>
  <c r="Y30" i="183"/>
  <c r="Y24" i="183"/>
  <c r="Y18" i="183"/>
  <c r="Y17" i="183"/>
  <c r="Y12" i="183"/>
  <c r="Y77" i="182"/>
  <c r="Y30" i="182"/>
  <c r="Y24" i="182"/>
  <c r="Y18" i="182"/>
  <c r="Y12" i="182"/>
  <c r="Y34" i="181"/>
  <c r="Y10" i="181"/>
  <c r="Y9" i="181"/>
  <c r="Y64" i="165"/>
  <c r="Y66" i="165"/>
  <c r="Y67" i="165"/>
  <c r="Y68" i="165"/>
  <c r="Y69" i="165"/>
  <c r="Y70" i="165"/>
  <c r="Y71" i="165"/>
  <c r="Y63" i="165"/>
  <c r="Y62" i="165"/>
  <c r="Y61" i="165"/>
  <c r="Y60" i="165"/>
  <c r="Y59" i="165"/>
  <c r="Y58" i="165"/>
  <c r="Y57" i="165"/>
  <c r="Y56" i="165"/>
  <c r="Y55" i="165"/>
  <c r="Y54" i="165"/>
  <c r="Y53" i="165"/>
  <c r="Y52" i="165"/>
  <c r="Y51" i="165"/>
  <c r="Y50" i="165"/>
  <c r="Y49" i="165"/>
  <c r="Y48" i="165"/>
  <c r="Y47" i="165"/>
  <c r="Y46" i="165"/>
  <c r="Y45" i="165"/>
  <c r="Y44" i="165"/>
  <c r="Y43" i="165"/>
  <c r="Y42" i="165"/>
  <c r="Y41" i="165"/>
  <c r="Y40" i="165"/>
  <c r="Y39" i="165"/>
  <c r="Y38" i="165"/>
  <c r="Y37" i="165"/>
  <c r="Y36" i="165"/>
  <c r="Y35" i="165"/>
  <c r="Y34" i="165"/>
  <c r="Y33" i="165"/>
  <c r="Y32" i="165"/>
  <c r="R137" i="202" l="1"/>
  <c r="C10" i="201" s="1"/>
  <c r="P17" i="200"/>
  <c r="R16" i="200"/>
  <c r="Y70" i="164"/>
  <c r="R17" i="200" l="1"/>
  <c r="P18" i="200"/>
  <c r="R18" i="200" s="1"/>
  <c r="Y29" i="164"/>
  <c r="Y23" i="164"/>
  <c r="Y17" i="164"/>
  <c r="Y12" i="164"/>
  <c r="Y76" i="166"/>
  <c r="Y29" i="166"/>
  <c r="Y23" i="166"/>
  <c r="Y17" i="166"/>
  <c r="Y12" i="166"/>
  <c r="R36" i="200" l="1"/>
  <c r="C9" i="201" s="1"/>
  <c r="C8" i="201" s="1"/>
  <c r="C13" i="201" s="1"/>
  <c r="C15" i="201" s="1"/>
  <c r="C16" i="201" s="1"/>
  <c r="Y93" i="184"/>
  <c r="Y79" i="184"/>
  <c r="Y91" i="184"/>
  <c r="Y92" i="184"/>
  <c r="Y77" i="184"/>
  <c r="Y76" i="184"/>
  <c r="Y75" i="184"/>
  <c r="Y71" i="184"/>
  <c r="Y78" i="184"/>
  <c r="Y74" i="184"/>
  <c r="Y73" i="184"/>
  <c r="Y59" i="184"/>
  <c r="Y58" i="184"/>
  <c r="Y57" i="184"/>
  <c r="Y56" i="184"/>
  <c r="B14" i="79" l="1"/>
  <c r="C17" i="201"/>
  <c r="Y94" i="184"/>
  <c r="C28" i="2" s="1"/>
  <c r="Y30" i="134" l="1"/>
  <c r="Y29" i="134"/>
  <c r="Y28" i="134"/>
  <c r="Y27" i="134"/>
  <c r="Y26" i="134"/>
  <c r="Y25" i="134"/>
  <c r="Y24" i="134"/>
  <c r="Y23" i="134"/>
  <c r="Y10" i="165"/>
  <c r="Y9" i="165"/>
  <c r="Y20" i="165"/>
  <c r="Y19" i="165"/>
  <c r="Y17" i="165"/>
  <c r="Y16" i="165"/>
  <c r="Y15" i="165"/>
  <c r="Y14" i="165"/>
  <c r="Y13" i="165"/>
  <c r="Y12" i="165"/>
  <c r="Y11" i="165"/>
  <c r="Y25" i="183"/>
  <c r="Y11" i="183"/>
  <c r="Y10" i="183"/>
  <c r="Y48" i="183"/>
  <c r="Y47" i="183"/>
  <c r="Y58" i="183"/>
  <c r="Y57" i="183"/>
  <c r="Y65" i="183"/>
  <c r="Y64" i="183"/>
  <c r="Y72" i="183"/>
  <c r="Y71" i="183"/>
  <c r="Y42" i="183"/>
  <c r="Y40" i="183"/>
  <c r="Y39" i="183"/>
  <c r="Y33" i="183"/>
  <c r="Y42" i="182"/>
  <c r="Y43" i="182"/>
  <c r="Y41" i="182"/>
  <c r="Y40" i="182"/>
  <c r="Y39" i="182"/>
  <c r="Y38" i="182"/>
  <c r="Y37" i="182"/>
  <c r="Y36" i="182"/>
  <c r="Y35" i="182"/>
  <c r="Y29" i="182" l="1"/>
  <c r="Y17" i="182"/>
  <c r="Y23" i="182"/>
  <c r="Y13" i="182"/>
  <c r="Y14" i="182"/>
  <c r="Y15" i="182"/>
  <c r="Y16" i="182"/>
  <c r="Y19" i="182"/>
  <c r="Y20" i="182"/>
  <c r="Y21" i="182"/>
  <c r="Y22" i="182"/>
  <c r="Y25" i="182"/>
  <c r="Y26" i="182"/>
  <c r="Y27" i="182"/>
  <c r="Y76" i="182"/>
  <c r="Y75" i="182"/>
  <c r="Y74" i="182"/>
  <c r="Y73" i="182"/>
  <c r="Y72" i="182"/>
  <c r="Y71" i="182"/>
  <c r="Y70" i="182"/>
  <c r="Y69" i="182"/>
  <c r="Y68" i="182"/>
  <c r="Y67" i="182"/>
  <c r="Y66" i="182"/>
  <c r="Y65" i="182"/>
  <c r="Y64" i="182"/>
  <c r="Y63" i="182"/>
  <c r="Y62" i="182"/>
  <c r="Y61" i="182"/>
  <c r="Y60" i="182"/>
  <c r="Y59" i="182"/>
  <c r="Y58" i="182"/>
  <c r="Y57" i="182"/>
  <c r="Y56" i="182"/>
  <c r="Y55" i="182"/>
  <c r="Y54" i="182"/>
  <c r="Y53" i="182"/>
  <c r="Y52" i="182"/>
  <c r="Y51" i="182"/>
  <c r="Y50" i="182"/>
  <c r="Y49" i="182"/>
  <c r="Y48" i="182"/>
  <c r="Y47" i="182"/>
  <c r="Y46" i="182"/>
  <c r="Y45" i="182"/>
  <c r="Y34" i="182"/>
  <c r="Y33" i="182"/>
  <c r="Y32" i="182"/>
  <c r="Y11" i="182"/>
  <c r="Y10" i="182"/>
  <c r="Y76" i="183"/>
  <c r="Y75" i="183"/>
  <c r="Y74" i="183"/>
  <c r="Y73" i="183"/>
  <c r="Y70" i="183"/>
  <c r="Y69" i="183"/>
  <c r="Y68" i="183"/>
  <c r="Y67" i="183"/>
  <c r="Y66" i="183"/>
  <c r="Y63" i="183"/>
  <c r="Y62" i="183"/>
  <c r="Y61" i="183"/>
  <c r="Y60" i="183"/>
  <c r="Y59" i="183"/>
  <c r="Y56" i="183"/>
  <c r="Y55" i="183"/>
  <c r="Y54" i="183"/>
  <c r="Y53" i="183"/>
  <c r="Y52" i="183"/>
  <c r="Y51" i="183"/>
  <c r="Y50" i="183"/>
  <c r="Y49" i="183"/>
  <c r="Y46" i="183"/>
  <c r="Y45" i="183"/>
  <c r="Y43" i="183"/>
  <c r="Y41" i="183"/>
  <c r="Y38" i="183"/>
  <c r="Y37" i="183"/>
  <c r="Y36" i="183"/>
  <c r="Y35" i="183"/>
  <c r="Y34" i="183"/>
  <c r="Y29" i="183"/>
  <c r="Y28" i="183"/>
  <c r="Y27" i="183"/>
  <c r="Y26" i="183"/>
  <c r="Y23" i="183"/>
  <c r="Y22" i="183"/>
  <c r="Y21" i="183"/>
  <c r="Y20" i="183"/>
  <c r="Y19" i="183"/>
  <c r="Y16" i="183"/>
  <c r="Y15" i="183"/>
  <c r="Y14" i="183"/>
  <c r="Y13" i="183"/>
  <c r="Y9" i="183"/>
  <c r="Y36" i="181"/>
  <c r="Y35" i="181"/>
  <c r="Y33" i="181"/>
  <c r="Y32" i="181"/>
  <c r="Y31" i="181"/>
  <c r="Y30" i="181"/>
  <c r="Y29" i="181"/>
  <c r="Y28" i="181"/>
  <c r="Y27" i="181"/>
  <c r="Y26" i="181"/>
  <c r="Y25" i="181"/>
  <c r="Y24" i="181"/>
  <c r="Y23" i="181"/>
  <c r="Y22" i="181"/>
  <c r="Y21" i="181"/>
  <c r="Y20" i="181"/>
  <c r="Y19" i="181"/>
  <c r="Y18" i="181"/>
  <c r="Y17" i="181"/>
  <c r="Y16" i="181"/>
  <c r="Y15" i="181"/>
  <c r="Y14" i="181"/>
  <c r="Y13" i="181"/>
  <c r="Y12" i="181"/>
  <c r="Y11" i="181"/>
  <c r="Y10" i="180"/>
  <c r="Y37" i="181" l="1"/>
  <c r="C28" i="153" s="1"/>
  <c r="Y11" i="180"/>
  <c r="C29" i="2" s="1"/>
  <c r="Y78" i="183"/>
  <c r="C25" i="2" s="1"/>
  <c r="Y78" i="182"/>
  <c r="C24" i="2" s="1"/>
  <c r="Y8" i="179"/>
  <c r="Y9" i="179" s="1"/>
  <c r="C30" i="153" l="1"/>
  <c r="R8" i="178" l="1"/>
  <c r="R9" i="178" s="1"/>
  <c r="C20" i="93" s="1"/>
  <c r="A8" i="178"/>
  <c r="R17" i="175"/>
  <c r="R27" i="175"/>
  <c r="R27" i="174"/>
  <c r="R17" i="174"/>
  <c r="R15" i="177"/>
  <c r="A15" i="177"/>
  <c r="R14" i="177"/>
  <c r="A14" i="177"/>
  <c r="R13" i="177"/>
  <c r="A13" i="177"/>
  <c r="R12" i="177"/>
  <c r="A12" i="177"/>
  <c r="A11" i="177"/>
  <c r="A10" i="177"/>
  <c r="A9" i="177"/>
  <c r="A8" i="177"/>
  <c r="R16" i="176"/>
  <c r="A16" i="176"/>
  <c r="R15" i="176"/>
  <c r="A15" i="176"/>
  <c r="R14" i="176"/>
  <c r="A14" i="176"/>
  <c r="R13" i="176"/>
  <c r="A13" i="176"/>
  <c r="R12" i="176"/>
  <c r="A12" i="176"/>
  <c r="R11" i="176"/>
  <c r="A11" i="176"/>
  <c r="R10" i="176"/>
  <c r="A10" i="176"/>
  <c r="R9" i="176"/>
  <c r="A9" i="176"/>
  <c r="A8" i="176"/>
  <c r="R31" i="175"/>
  <c r="A31" i="175"/>
  <c r="R30" i="175"/>
  <c r="A30" i="175"/>
  <c r="R29" i="175"/>
  <c r="A29" i="175"/>
  <c r="R28" i="175"/>
  <c r="A28" i="175"/>
  <c r="A27" i="175"/>
  <c r="R26" i="175"/>
  <c r="A26" i="175"/>
  <c r="R25" i="175"/>
  <c r="A25" i="175"/>
  <c r="R24" i="175"/>
  <c r="A24" i="175"/>
  <c r="R23" i="175"/>
  <c r="A23" i="175"/>
  <c r="R22" i="175"/>
  <c r="A22" i="175"/>
  <c r="R21" i="175"/>
  <c r="A21" i="175"/>
  <c r="R20" i="175"/>
  <c r="A20" i="175"/>
  <c r="R19" i="175"/>
  <c r="A19" i="175"/>
  <c r="A18" i="175"/>
  <c r="A17" i="175"/>
  <c r="R16" i="175"/>
  <c r="A16" i="175"/>
  <c r="R15" i="175"/>
  <c r="A15" i="175"/>
  <c r="R14" i="175"/>
  <c r="A14" i="175"/>
  <c r="R13" i="175"/>
  <c r="A13" i="175"/>
  <c r="R12" i="175"/>
  <c r="A12" i="175"/>
  <c r="R11" i="175"/>
  <c r="A11" i="175"/>
  <c r="R10" i="175"/>
  <c r="A10" i="175"/>
  <c r="R9" i="175"/>
  <c r="A9" i="175"/>
  <c r="A8" i="175"/>
  <c r="R30" i="174"/>
  <c r="A30" i="174"/>
  <c r="R29" i="174"/>
  <c r="A29" i="174"/>
  <c r="R28" i="174"/>
  <c r="A28" i="174"/>
  <c r="A27" i="174"/>
  <c r="R26" i="174"/>
  <c r="A26" i="174"/>
  <c r="R25" i="174"/>
  <c r="A25" i="174"/>
  <c r="R24" i="174"/>
  <c r="A24" i="174"/>
  <c r="R23" i="174"/>
  <c r="A23" i="174"/>
  <c r="R22" i="174"/>
  <c r="A22" i="174"/>
  <c r="R21" i="174"/>
  <c r="A21" i="174"/>
  <c r="R20" i="174"/>
  <c r="A20" i="174"/>
  <c r="R19" i="174"/>
  <c r="A19" i="174"/>
  <c r="R18" i="174"/>
  <c r="A18" i="174"/>
  <c r="A17" i="174"/>
  <c r="R16" i="174"/>
  <c r="A16" i="174"/>
  <c r="R15" i="174"/>
  <c r="A15" i="174"/>
  <c r="R14" i="174"/>
  <c r="A14" i="174"/>
  <c r="R13" i="174"/>
  <c r="A13" i="174"/>
  <c r="R12" i="174"/>
  <c r="A12" i="174"/>
  <c r="R11" i="174"/>
  <c r="A11" i="174"/>
  <c r="R10" i="174"/>
  <c r="A10" i="174"/>
  <c r="R9" i="174"/>
  <c r="A9" i="174"/>
  <c r="A8" i="174"/>
  <c r="R17" i="171"/>
  <c r="R16" i="173"/>
  <c r="A16" i="173"/>
  <c r="R15" i="173"/>
  <c r="A15" i="173"/>
  <c r="R14" i="173"/>
  <c r="A14" i="173"/>
  <c r="R13" i="173"/>
  <c r="A13" i="173"/>
  <c r="R12" i="173"/>
  <c r="A12" i="173"/>
  <c r="A11" i="173"/>
  <c r="R10" i="173"/>
  <c r="A10" i="173"/>
  <c r="R9" i="173"/>
  <c r="A9" i="173"/>
  <c r="A8" i="173"/>
  <c r="R15" i="172"/>
  <c r="A15" i="172"/>
  <c r="R14" i="172"/>
  <c r="A14" i="172"/>
  <c r="R13" i="172"/>
  <c r="A13" i="172"/>
  <c r="R12" i="172"/>
  <c r="A12" i="172"/>
  <c r="A11" i="172"/>
  <c r="R10" i="172"/>
  <c r="A10" i="172"/>
  <c r="R9" i="172"/>
  <c r="A9" i="172"/>
  <c r="A8" i="172"/>
  <c r="R25" i="171"/>
  <c r="A25" i="171"/>
  <c r="R24" i="171"/>
  <c r="A24" i="171"/>
  <c r="R23" i="171"/>
  <c r="A23" i="171"/>
  <c r="R22" i="171"/>
  <c r="A22" i="171"/>
  <c r="R21" i="171"/>
  <c r="A21" i="171"/>
  <c r="R20" i="171"/>
  <c r="A20" i="171"/>
  <c r="R19" i="171"/>
  <c r="A19" i="171"/>
  <c r="R18" i="171"/>
  <c r="A18" i="171"/>
  <c r="A17" i="171"/>
  <c r="R16" i="171"/>
  <c r="A16" i="171"/>
  <c r="R15" i="171"/>
  <c r="A15" i="171"/>
  <c r="R14" i="171"/>
  <c r="A14" i="171"/>
  <c r="R13" i="171"/>
  <c r="A13" i="171"/>
  <c r="R12" i="171"/>
  <c r="A12" i="171"/>
  <c r="R11" i="171"/>
  <c r="A11" i="171"/>
  <c r="R10" i="171"/>
  <c r="A10" i="171"/>
  <c r="R9" i="171"/>
  <c r="A9" i="171"/>
  <c r="A8" i="171"/>
  <c r="R14" i="170"/>
  <c r="R13" i="170"/>
  <c r="R12" i="170"/>
  <c r="R11" i="170"/>
  <c r="R10" i="170"/>
  <c r="A8" i="170"/>
  <c r="R15" i="170" l="1"/>
  <c r="C12" i="93" s="1"/>
  <c r="R16" i="177"/>
  <c r="C19" i="93" s="1"/>
  <c r="R17" i="176"/>
  <c r="C18" i="93" s="1"/>
  <c r="R32" i="175"/>
  <c r="C17" i="93" s="1"/>
  <c r="R31" i="174"/>
  <c r="C16" i="93" s="1"/>
  <c r="R17" i="173"/>
  <c r="C15" i="93" s="1"/>
  <c r="R16" i="172"/>
  <c r="C14" i="93" s="1"/>
  <c r="R26" i="171"/>
  <c r="C13" i="93" s="1"/>
  <c r="R33" i="168" l="1"/>
  <c r="R25" i="168"/>
  <c r="R15" i="168"/>
  <c r="R16" i="169"/>
  <c r="A16" i="169"/>
  <c r="R15" i="169"/>
  <c r="A15" i="169"/>
  <c r="R14" i="169"/>
  <c r="A14" i="169"/>
  <c r="R13" i="169"/>
  <c r="A13" i="169"/>
  <c r="R12" i="169"/>
  <c r="A12" i="169"/>
  <c r="R11" i="169"/>
  <c r="A11" i="169"/>
  <c r="R10" i="169"/>
  <c r="A10" i="169"/>
  <c r="R9" i="169"/>
  <c r="A9" i="169"/>
  <c r="A8" i="169"/>
  <c r="R40" i="168"/>
  <c r="R39" i="168"/>
  <c r="R38" i="168"/>
  <c r="R37" i="168"/>
  <c r="R36" i="168"/>
  <c r="R35" i="168"/>
  <c r="R34" i="168"/>
  <c r="R32" i="168"/>
  <c r="R31" i="168"/>
  <c r="R30" i="168"/>
  <c r="R29" i="168"/>
  <c r="R28" i="168"/>
  <c r="R27" i="168"/>
  <c r="R26" i="168"/>
  <c r="R24" i="168"/>
  <c r="R23" i="168"/>
  <c r="R22" i="168"/>
  <c r="R21" i="168"/>
  <c r="R20" i="168"/>
  <c r="R19" i="168"/>
  <c r="R18" i="168"/>
  <c r="R17" i="168"/>
  <c r="R16" i="168"/>
  <c r="R14" i="168"/>
  <c r="R11" i="168"/>
  <c r="R10" i="168"/>
  <c r="R42" i="87"/>
  <c r="R41" i="87"/>
  <c r="R40" i="87"/>
  <c r="R39" i="87"/>
  <c r="R38" i="87"/>
  <c r="R37" i="87"/>
  <c r="R36" i="87"/>
  <c r="R34" i="87"/>
  <c r="R33" i="87"/>
  <c r="R32" i="87"/>
  <c r="R31" i="87"/>
  <c r="R30" i="87"/>
  <c r="R29" i="87"/>
  <c r="R28" i="87"/>
  <c r="R26" i="87"/>
  <c r="R25" i="87"/>
  <c r="R17" i="169" l="1"/>
  <c r="C11" i="93" s="1"/>
  <c r="R41" i="168"/>
  <c r="C10" i="93" s="1"/>
  <c r="R15" i="87"/>
  <c r="A21" i="87"/>
  <c r="A22" i="87"/>
  <c r="A23" i="87"/>
  <c r="A24" i="87"/>
  <c r="A25" i="87"/>
  <c r="A26" i="87"/>
  <c r="A27" i="87"/>
  <c r="A28" i="87"/>
  <c r="A29" i="87"/>
  <c r="A30" i="87"/>
  <c r="A31" i="87"/>
  <c r="A32" i="87"/>
  <c r="A33" i="87"/>
  <c r="A34" i="87"/>
  <c r="A35" i="87"/>
  <c r="A36" i="87"/>
  <c r="A37" i="87"/>
  <c r="A38" i="87"/>
  <c r="A39" i="87"/>
  <c r="A40" i="87"/>
  <c r="A41" i="87"/>
  <c r="A42" i="87"/>
  <c r="Y72" i="167"/>
  <c r="Y73" i="167"/>
  <c r="Y74" i="167"/>
  <c r="Y76" i="167"/>
  <c r="Y89" i="167"/>
  <c r="Y90" i="167"/>
  <c r="Y38" i="166"/>
  <c r="Y37" i="166"/>
  <c r="Y36" i="166"/>
  <c r="Y35" i="166"/>
  <c r="Y34" i="166"/>
  <c r="Y33" i="166"/>
  <c r="Y41" i="166"/>
  <c r="Y11" i="166"/>
  <c r="Y24" i="166"/>
  <c r="Y18" i="166"/>
  <c r="Y13" i="166"/>
  <c r="Y75" i="166"/>
  <c r="Y74" i="166"/>
  <c r="Y73" i="166"/>
  <c r="Y72" i="166"/>
  <c r="Y71" i="166"/>
  <c r="Y70" i="166"/>
  <c r="Y69" i="166"/>
  <c r="Y68" i="166"/>
  <c r="Y67" i="166"/>
  <c r="Y66" i="166"/>
  <c r="Y65" i="166"/>
  <c r="Y64" i="166"/>
  <c r="Y63" i="166"/>
  <c r="Y62" i="166"/>
  <c r="Y61" i="166"/>
  <c r="Y60" i="166"/>
  <c r="Y59" i="166"/>
  <c r="Y58" i="166"/>
  <c r="Y57" i="166"/>
  <c r="Y56" i="166"/>
  <c r="Y55" i="166"/>
  <c r="Y54" i="166"/>
  <c r="Y53" i="166"/>
  <c r="Y52" i="166"/>
  <c r="Y51" i="166"/>
  <c r="Y50" i="166"/>
  <c r="Y49" i="166"/>
  <c r="Y48" i="166"/>
  <c r="Y47" i="166"/>
  <c r="Y46" i="166"/>
  <c r="Y45" i="166"/>
  <c r="Y44" i="166"/>
  <c r="Y42" i="166"/>
  <c r="Y40" i="166"/>
  <c r="Y39" i="166"/>
  <c r="Y32" i="166"/>
  <c r="Y31" i="166"/>
  <c r="Y28" i="166"/>
  <c r="Y27" i="166"/>
  <c r="Y26" i="166"/>
  <c r="Y25" i="166"/>
  <c r="Y22" i="166"/>
  <c r="Y21" i="166"/>
  <c r="Y20" i="166"/>
  <c r="Y19" i="166"/>
  <c r="Y16" i="166"/>
  <c r="Y15" i="166"/>
  <c r="Y14" i="166"/>
  <c r="Y10" i="166"/>
  <c r="Y9" i="166"/>
  <c r="Y33" i="164"/>
  <c r="Y31" i="164"/>
  <c r="Y22" i="165"/>
  <c r="Y91" i="167" l="1"/>
  <c r="C29" i="153" s="1"/>
  <c r="Y77" i="166"/>
  <c r="C26" i="153" s="1"/>
  <c r="Y26" i="165" l="1"/>
  <c r="Y25" i="165"/>
  <c r="Y24" i="165"/>
  <c r="Y23" i="165"/>
  <c r="Y11" i="164"/>
  <c r="Y10" i="164"/>
  <c r="Y9" i="164"/>
  <c r="Y11" i="163"/>
  <c r="Y10" i="163"/>
  <c r="Y9" i="163"/>
  <c r="Y9" i="161"/>
  <c r="Y10" i="160"/>
  <c r="Y9" i="160"/>
  <c r="Y11" i="159"/>
  <c r="Y9" i="157"/>
  <c r="Y9" i="156"/>
  <c r="Y9" i="155"/>
  <c r="Y10" i="154"/>
  <c r="Y9" i="154"/>
  <c r="Y9" i="152"/>
  <c r="Y16" i="152"/>
  <c r="Y15" i="152"/>
  <c r="Y9" i="150"/>
  <c r="Y9" i="149"/>
  <c r="Y9" i="148"/>
  <c r="Y9" i="147"/>
  <c r="Y9" i="146"/>
  <c r="Y10" i="145"/>
  <c r="Y9" i="145"/>
  <c r="Y9" i="143"/>
  <c r="Y9" i="142"/>
  <c r="Y9" i="141"/>
  <c r="Y9" i="140"/>
  <c r="Y10" i="139"/>
  <c r="Y9" i="139"/>
  <c r="Y9" i="138"/>
  <c r="Y16" i="138"/>
  <c r="Y15" i="138"/>
  <c r="Y10" i="137"/>
  <c r="Y9" i="136"/>
  <c r="Y9" i="5"/>
  <c r="Y69" i="164"/>
  <c r="Y68" i="164"/>
  <c r="Y67" i="164"/>
  <c r="Y66" i="164"/>
  <c r="Y65" i="164"/>
  <c r="Y64" i="164"/>
  <c r="Y63" i="164"/>
  <c r="Y62" i="164"/>
  <c r="Y61" i="164"/>
  <c r="Y60" i="164"/>
  <c r="Y59" i="164"/>
  <c r="Y58" i="164"/>
  <c r="Y57" i="164"/>
  <c r="Y56" i="164"/>
  <c r="Y55" i="164"/>
  <c r="Y54" i="164"/>
  <c r="Y38" i="164"/>
  <c r="Y39" i="164"/>
  <c r="Y40" i="164"/>
  <c r="Y53" i="164"/>
  <c r="Y52" i="164"/>
  <c r="Y51" i="164"/>
  <c r="Y50" i="164"/>
  <c r="Y49" i="164"/>
  <c r="Y48" i="164"/>
  <c r="Y47" i="164"/>
  <c r="Y46" i="164"/>
  <c r="Y45" i="164"/>
  <c r="Y44" i="164"/>
  <c r="Y43" i="164"/>
  <c r="Y42" i="164"/>
  <c r="Y41" i="164"/>
  <c r="Y36" i="164" l="1"/>
  <c r="Y35" i="164"/>
  <c r="Y34" i="164"/>
  <c r="Y32" i="164"/>
  <c r="Y14" i="164"/>
  <c r="Y13" i="164"/>
  <c r="Y30" i="165"/>
  <c r="Y29" i="165"/>
  <c r="Y28" i="165"/>
  <c r="Y27" i="165"/>
  <c r="Y28" i="164"/>
  <c r="Y27" i="164"/>
  <c r="Y26" i="164"/>
  <c r="Y25" i="164"/>
  <c r="Y24" i="164"/>
  <c r="Y22" i="164"/>
  <c r="Y21" i="164"/>
  <c r="Y20" i="164"/>
  <c r="Y19" i="164"/>
  <c r="Y18" i="164"/>
  <c r="Y16" i="164"/>
  <c r="Y15" i="164"/>
  <c r="Y72" i="165" l="1"/>
  <c r="C27" i="153" s="1"/>
  <c r="Y71" i="164"/>
  <c r="C25" i="153" s="1"/>
  <c r="Y28" i="163"/>
  <c r="Y22" i="163"/>
  <c r="Y16" i="163"/>
  <c r="Y40" i="162"/>
  <c r="Y22" i="162"/>
  <c r="Y28" i="162"/>
  <c r="Y34" i="162"/>
  <c r="Y32" i="163"/>
  <c r="Y31" i="163"/>
  <c r="Y30" i="163"/>
  <c r="Y29" i="163"/>
  <c r="Y27" i="163"/>
  <c r="Y26" i="163"/>
  <c r="Y25" i="163"/>
  <c r="Y24" i="163"/>
  <c r="Y23" i="163"/>
  <c r="Y21" i="163"/>
  <c r="Y20" i="163"/>
  <c r="Y19" i="163"/>
  <c r="Y18" i="163"/>
  <c r="Y17" i="163"/>
  <c r="Y15" i="163"/>
  <c r="Y14" i="163"/>
  <c r="Y39" i="162"/>
  <c r="Y38" i="162"/>
  <c r="Y37" i="162"/>
  <c r="Y36" i="162"/>
  <c r="Y35" i="162"/>
  <c r="Y33" i="162"/>
  <c r="Y30" i="162"/>
  <c r="Y29" i="162"/>
  <c r="Y27" i="162"/>
  <c r="Y26" i="162"/>
  <c r="Y23" i="162"/>
  <c r="Y21" i="162"/>
  <c r="Y20" i="162"/>
  <c r="Y19" i="162"/>
  <c r="Y15" i="162"/>
  <c r="Y14" i="162"/>
  <c r="Y13" i="162"/>
  <c r="Y53" i="161"/>
  <c r="Y59" i="161"/>
  <c r="Y16" i="161"/>
  <c r="Y22" i="161"/>
  <c r="Y28" i="161"/>
  <c r="Y40" i="161"/>
  <c r="Y46" i="161"/>
  <c r="Y22" i="160"/>
  <c r="Y16" i="160"/>
  <c r="Y34" i="159"/>
  <c r="Y28" i="159"/>
  <c r="Y22" i="159"/>
  <c r="Y78" i="159"/>
  <c r="Y77" i="159"/>
  <c r="Y76" i="159"/>
  <c r="Y75" i="159"/>
  <c r="Y74" i="159"/>
  <c r="Y73" i="159"/>
  <c r="Y71" i="159"/>
  <c r="Y70" i="159"/>
  <c r="Y69" i="159"/>
  <c r="Y67" i="159"/>
  <c r="Y65" i="159"/>
  <c r="Y66" i="159"/>
  <c r="Y63" i="159"/>
  <c r="Y59" i="159"/>
  <c r="Y53" i="159"/>
  <c r="Y46" i="159"/>
  <c r="Y16" i="158"/>
  <c r="Y62" i="161"/>
  <c r="Y61" i="161"/>
  <c r="Y60" i="161"/>
  <c r="Y58" i="161"/>
  <c r="Y57" i="161"/>
  <c r="Y56" i="161"/>
  <c r="Y55" i="161"/>
  <c r="Y52" i="161"/>
  <c r="Y51" i="161"/>
  <c r="Y50" i="161"/>
  <c r="Y49" i="161"/>
  <c r="Y47" i="161"/>
  <c r="Y45" i="161"/>
  <c r="Y44" i="161"/>
  <c r="Y43" i="161"/>
  <c r="Y41" i="161"/>
  <c r="Y39" i="161"/>
  <c r="Y38" i="161"/>
  <c r="Y37" i="161"/>
  <c r="Y36" i="161"/>
  <c r="Y35" i="161"/>
  <c r="Y33" i="161"/>
  <c r="Y32" i="161"/>
  <c r="Y31" i="161"/>
  <c r="Y30" i="161"/>
  <c r="Y29" i="161"/>
  <c r="Y27" i="161"/>
  <c r="Y25" i="161"/>
  <c r="Y24" i="161"/>
  <c r="Y23" i="161"/>
  <c r="Y21" i="161"/>
  <c r="Y20" i="161"/>
  <c r="Y19" i="161"/>
  <c r="Y17" i="161"/>
  <c r="Y15" i="161"/>
  <c r="Y14" i="161"/>
  <c r="Y13" i="161"/>
  <c r="Y12" i="161"/>
  <c r="Y11" i="161"/>
  <c r="Y27" i="160"/>
  <c r="Y26" i="160"/>
  <c r="Y25" i="160"/>
  <c r="Y24" i="160"/>
  <c r="Y23" i="160"/>
  <c r="Y21" i="160"/>
  <c r="Y20" i="160"/>
  <c r="Y19" i="160"/>
  <c r="Y18" i="160"/>
  <c r="Y17" i="160"/>
  <c r="Y15" i="160"/>
  <c r="Y14" i="160"/>
  <c r="Y13" i="160"/>
  <c r="Y12" i="160"/>
  <c r="Y11" i="160"/>
  <c r="Y62" i="159"/>
  <c r="Y61" i="159"/>
  <c r="Y58" i="159"/>
  <c r="Y57" i="159"/>
  <c r="Y56" i="159"/>
  <c r="Y54" i="159"/>
  <c r="Y52" i="159"/>
  <c r="Y51" i="159"/>
  <c r="Y49" i="159"/>
  <c r="Y48" i="159"/>
  <c r="Y47" i="159"/>
  <c r="Y44" i="159"/>
  <c r="Y43" i="159"/>
  <c r="Y42" i="159"/>
  <c r="Y41" i="159"/>
  <c r="Y39" i="159"/>
  <c r="Y38" i="159"/>
  <c r="Y37" i="159"/>
  <c r="Y36" i="159"/>
  <c r="Y33" i="159"/>
  <c r="Y32" i="159"/>
  <c r="Y31" i="159"/>
  <c r="Y29" i="159"/>
  <c r="Y27" i="159"/>
  <c r="Y26" i="159"/>
  <c r="Y24" i="159"/>
  <c r="Y23" i="159"/>
  <c r="Y21" i="159"/>
  <c r="Y19" i="159"/>
  <c r="Y18" i="159"/>
  <c r="Y17" i="159"/>
  <c r="Y15" i="159"/>
  <c r="Y13" i="159"/>
  <c r="Y21" i="158"/>
  <c r="Y20" i="158"/>
  <c r="Y19" i="158"/>
  <c r="Y18" i="158"/>
  <c r="Y17" i="158"/>
  <c r="Y15" i="158"/>
  <c r="Y13" i="158"/>
  <c r="Y28" i="157"/>
  <c r="Y22" i="157"/>
  <c r="Y16" i="157"/>
  <c r="Y41" i="162" l="1"/>
  <c r="C23" i="153" s="1"/>
  <c r="Y63" i="161"/>
  <c r="C22" i="153" s="1"/>
  <c r="Y28" i="160"/>
  <c r="C21" i="153" s="1"/>
  <c r="Y79" i="159"/>
  <c r="C20" i="153" s="1"/>
  <c r="Y22" i="158"/>
  <c r="C19" i="153" s="1"/>
  <c r="Y33" i="163"/>
  <c r="C24" i="153" s="1"/>
  <c r="Y16" i="156"/>
  <c r="Y10" i="156"/>
  <c r="Y36" i="156"/>
  <c r="Y48" i="156"/>
  <c r="Y53" i="156"/>
  <c r="Y59" i="156"/>
  <c r="Y30" i="157"/>
  <c r="Y29" i="157"/>
  <c r="Y27" i="157"/>
  <c r="Y26" i="157"/>
  <c r="Y25" i="157"/>
  <c r="Y24" i="157"/>
  <c r="Y23" i="157"/>
  <c r="Y21" i="157"/>
  <c r="Y20" i="157"/>
  <c r="Y19" i="157"/>
  <c r="Y18" i="157"/>
  <c r="Y17" i="157"/>
  <c r="Y15" i="157"/>
  <c r="Y14" i="157"/>
  <c r="Y65" i="156"/>
  <c r="Y64" i="156"/>
  <c r="Y63" i="156"/>
  <c r="Y62" i="156"/>
  <c r="Y61" i="156"/>
  <c r="Y60" i="156"/>
  <c r="Y58" i="156"/>
  <c r="Y57" i="156"/>
  <c r="Y56" i="156"/>
  <c r="Y55" i="156"/>
  <c r="Y54" i="156"/>
  <c r="Y52" i="156"/>
  <c r="Y51" i="156"/>
  <c r="Y50" i="156"/>
  <c r="Y49" i="156"/>
  <c r="Y47" i="156"/>
  <c r="Y46" i="156"/>
  <c r="Y45" i="156"/>
  <c r="Y44" i="156"/>
  <c r="Y43" i="156"/>
  <c r="Y41" i="156"/>
  <c r="Y40" i="156"/>
  <c r="Y39" i="156"/>
  <c r="Y38" i="156"/>
  <c r="Y37" i="156"/>
  <c r="Y35" i="156"/>
  <c r="Y33" i="156"/>
  <c r="Y17" i="156"/>
  <c r="Y15" i="156"/>
  <c r="Y14" i="156"/>
  <c r="Y13" i="156"/>
  <c r="Y11" i="156"/>
  <c r="Y117" i="155"/>
  <c r="Y116" i="155"/>
  <c r="Y115" i="155"/>
  <c r="Y114" i="155"/>
  <c r="Y113" i="155"/>
  <c r="Y112" i="155"/>
  <c r="Y111" i="155"/>
  <c r="Y110" i="155"/>
  <c r="Y109" i="155"/>
  <c r="Y108" i="155"/>
  <c r="Y107" i="155"/>
  <c r="Y106" i="155"/>
  <c r="Y105" i="155"/>
  <c r="Y104" i="155"/>
  <c r="Y103" i="155"/>
  <c r="Y102" i="155"/>
  <c r="Y101" i="155"/>
  <c r="Y100" i="155"/>
  <c r="Y99" i="155"/>
  <c r="Y98" i="155"/>
  <c r="Y97" i="155"/>
  <c r="Y96" i="155"/>
  <c r="Y95" i="155"/>
  <c r="Y94" i="155"/>
  <c r="Y93" i="155"/>
  <c r="Y92" i="155"/>
  <c r="Y91" i="155"/>
  <c r="Y90" i="155"/>
  <c r="Y89" i="155"/>
  <c r="Y88" i="155"/>
  <c r="Y87" i="155"/>
  <c r="Y86" i="155"/>
  <c r="Y85" i="155"/>
  <c r="Y84" i="155"/>
  <c r="Y83" i="155"/>
  <c r="Y82" i="155"/>
  <c r="Y81" i="155"/>
  <c r="Y80" i="155"/>
  <c r="Y79" i="155"/>
  <c r="Y78" i="155"/>
  <c r="Y77" i="155"/>
  <c r="Y76" i="155"/>
  <c r="Y75" i="155"/>
  <c r="Y117" i="140"/>
  <c r="Y116" i="140"/>
  <c r="Y115" i="140"/>
  <c r="Y114" i="140"/>
  <c r="Y113" i="140"/>
  <c r="Y112" i="140"/>
  <c r="Y111" i="140"/>
  <c r="Y110" i="140"/>
  <c r="Y109" i="140"/>
  <c r="Y108" i="140"/>
  <c r="Y107" i="140"/>
  <c r="Y106" i="140"/>
  <c r="Y105" i="140"/>
  <c r="Y104" i="140"/>
  <c r="Y103" i="140"/>
  <c r="Y102" i="140"/>
  <c r="Y101" i="140"/>
  <c r="Y100" i="140"/>
  <c r="Y99" i="140"/>
  <c r="Y98" i="140"/>
  <c r="Y97" i="140"/>
  <c r="Y96" i="140"/>
  <c r="Y95" i="140"/>
  <c r="Y94" i="140"/>
  <c r="Y93" i="140"/>
  <c r="Y92" i="140"/>
  <c r="Y91" i="140"/>
  <c r="Y90" i="140"/>
  <c r="Y89" i="140"/>
  <c r="Y88" i="140"/>
  <c r="Y87" i="140"/>
  <c r="Y86" i="140"/>
  <c r="Y85" i="140"/>
  <c r="Y84" i="140"/>
  <c r="Y83" i="140"/>
  <c r="Y82" i="140"/>
  <c r="Y75" i="140"/>
  <c r="Y81" i="140"/>
  <c r="Y80" i="140"/>
  <c r="Y79" i="140"/>
  <c r="Y78" i="140"/>
  <c r="Y77" i="140"/>
  <c r="Y76" i="140"/>
  <c r="Y40" i="155"/>
  <c r="Y34" i="155"/>
  <c r="Y28" i="155"/>
  <c r="Y16" i="155"/>
  <c r="Y22" i="155"/>
  <c r="Y46" i="155"/>
  <c r="Y74" i="155"/>
  <c r="Y73" i="155"/>
  <c r="Y72" i="155"/>
  <c r="Y71" i="155"/>
  <c r="Y70" i="155"/>
  <c r="Y68" i="155"/>
  <c r="Y67" i="155"/>
  <c r="Y66" i="155"/>
  <c r="Y65" i="155"/>
  <c r="Y64" i="155"/>
  <c r="Y62" i="155"/>
  <c r="Y61" i="155"/>
  <c r="Y60" i="155"/>
  <c r="Y59" i="155"/>
  <c r="Y58" i="155"/>
  <c r="Y57" i="155"/>
  <c r="Y53" i="155"/>
  <c r="Y33" i="154"/>
  <c r="Y27" i="154"/>
  <c r="Y21" i="154"/>
  <c r="Y16" i="154"/>
  <c r="Y56" i="155"/>
  <c r="Y55" i="155"/>
  <c r="Y54" i="155"/>
  <c r="Y51" i="155"/>
  <c r="Y50" i="155"/>
  <c r="Y49" i="155"/>
  <c r="Y48" i="155"/>
  <c r="Y47" i="155"/>
  <c r="Y45" i="155"/>
  <c r="Y44" i="155"/>
  <c r="Y43" i="155"/>
  <c r="Y41" i="155"/>
  <c r="Y39" i="155"/>
  <c r="Y38" i="155"/>
  <c r="Y37" i="155"/>
  <c r="Y36" i="155"/>
  <c r="Y33" i="155"/>
  <c r="Y32" i="155"/>
  <c r="Y31" i="155"/>
  <c r="Y30" i="155"/>
  <c r="Y29" i="155"/>
  <c r="Y27" i="155"/>
  <c r="Y26" i="155"/>
  <c r="Y25" i="155"/>
  <c r="Y24" i="155"/>
  <c r="Y21" i="155"/>
  <c r="Y20" i="155"/>
  <c r="Y19" i="155"/>
  <c r="Y18" i="155"/>
  <c r="Y17" i="155"/>
  <c r="Y15" i="155"/>
  <c r="Y14" i="155"/>
  <c r="Y12" i="155"/>
  <c r="Y35" i="154"/>
  <c r="Y34" i="154"/>
  <c r="Y32" i="154"/>
  <c r="Y31" i="154"/>
  <c r="Y30" i="154"/>
  <c r="Y29" i="154"/>
  <c r="Y28" i="154"/>
  <c r="Y26" i="154"/>
  <c r="Y25" i="154"/>
  <c r="Y24" i="154"/>
  <c r="Y23" i="154"/>
  <c r="Y22" i="154"/>
  <c r="Y20" i="154"/>
  <c r="Y19" i="154"/>
  <c r="Y18" i="154"/>
  <c r="Y17" i="154"/>
  <c r="Y15" i="154"/>
  <c r="Y14" i="154"/>
  <c r="Y13" i="154"/>
  <c r="Y31" i="152"/>
  <c r="Y30" i="152"/>
  <c r="Y29" i="152"/>
  <c r="Y28" i="152"/>
  <c r="Y27" i="152"/>
  <c r="Y26" i="152"/>
  <c r="Y25" i="152"/>
  <c r="Y24" i="152"/>
  <c r="Y23" i="152"/>
  <c r="Y22" i="152"/>
  <c r="Y21" i="152"/>
  <c r="Y20" i="152"/>
  <c r="Y19" i="152"/>
  <c r="Y18" i="152"/>
  <c r="Y17" i="152"/>
  <c r="Y63" i="151"/>
  <c r="Y11" i="151"/>
  <c r="Y17" i="151"/>
  <c r="Y23" i="151"/>
  <c r="Y35" i="151"/>
  <c r="Y41" i="151"/>
  <c r="Y60" i="151"/>
  <c r="Y54" i="151"/>
  <c r="Y47" i="151"/>
  <c r="Y67" i="151"/>
  <c r="Y66" i="151"/>
  <c r="Y65" i="151"/>
  <c r="Y62" i="151"/>
  <c r="Y61" i="151"/>
  <c r="Y59" i="151"/>
  <c r="Y58" i="151"/>
  <c r="Y56" i="151"/>
  <c r="Y55" i="151"/>
  <c r="Y53" i="151"/>
  <c r="Y52" i="151"/>
  <c r="Y51" i="151"/>
  <c r="Y49" i="151"/>
  <c r="Y48" i="151"/>
  <c r="Y46" i="151"/>
  <c r="Y45" i="151"/>
  <c r="Y44" i="151"/>
  <c r="Y42" i="151"/>
  <c r="Y40" i="151"/>
  <c r="Y39" i="151"/>
  <c r="Y38" i="151"/>
  <c r="Y37" i="151"/>
  <c r="Y34" i="151"/>
  <c r="Y33" i="151"/>
  <c r="Y32" i="151"/>
  <c r="Y31" i="151"/>
  <c r="Y30" i="151"/>
  <c r="Y28" i="151"/>
  <c r="Y27" i="151"/>
  <c r="Y26" i="151"/>
  <c r="Y25" i="151"/>
  <c r="Y24" i="151"/>
  <c r="Y22" i="151"/>
  <c r="Y20" i="151"/>
  <c r="Y19" i="151"/>
  <c r="Y18" i="151"/>
  <c r="Y16" i="151"/>
  <c r="Y14" i="151"/>
  <c r="Y13" i="151"/>
  <c r="Y12" i="151"/>
  <c r="Y16" i="150"/>
  <c r="Y22" i="150"/>
  <c r="Y16" i="149"/>
  <c r="Y22" i="149"/>
  <c r="Y23" i="150"/>
  <c r="Y21" i="150"/>
  <c r="Y20" i="150"/>
  <c r="Y19" i="150"/>
  <c r="Y17" i="150"/>
  <c r="Y15" i="150"/>
  <c r="Y14" i="150"/>
  <c r="Y12" i="150"/>
  <c r="Y11" i="150"/>
  <c r="Y30" i="149"/>
  <c r="Y29" i="149"/>
  <c r="Y27" i="149"/>
  <c r="Y26" i="149"/>
  <c r="Y24" i="149"/>
  <c r="Y23" i="149"/>
  <c r="Y21" i="149"/>
  <c r="Y20" i="149"/>
  <c r="Y19" i="149"/>
  <c r="Y18" i="149"/>
  <c r="Y17" i="149"/>
  <c r="Y15" i="149"/>
  <c r="Y14" i="149"/>
  <c r="Y13" i="149"/>
  <c r="Y12" i="149"/>
  <c r="Y11" i="149"/>
  <c r="Y64" i="148"/>
  <c r="Y60" i="148"/>
  <c r="Y65" i="148"/>
  <c r="Y63" i="148"/>
  <c r="Y62" i="148"/>
  <c r="Y61" i="148"/>
  <c r="Y58" i="148"/>
  <c r="Y57" i="148"/>
  <c r="Y56" i="148"/>
  <c r="Y55" i="148"/>
  <c r="Y54" i="148"/>
  <c r="Y51" i="148"/>
  <c r="Y50" i="148"/>
  <c r="Y49" i="148"/>
  <c r="Y48" i="148"/>
  <c r="Y47" i="148"/>
  <c r="Y45" i="148"/>
  <c r="Y44" i="148"/>
  <c r="Y43" i="148"/>
  <c r="Y42" i="148"/>
  <c r="Y41" i="148"/>
  <c r="Y39" i="148"/>
  <c r="Y38" i="148"/>
  <c r="Y37" i="148"/>
  <c r="Y36" i="148"/>
  <c r="Y35" i="148"/>
  <c r="Y33" i="148"/>
  <c r="Y32" i="148"/>
  <c r="Y31" i="148"/>
  <c r="Y30" i="148"/>
  <c r="Y29" i="148"/>
  <c r="Y27" i="148"/>
  <c r="Y26" i="148"/>
  <c r="Y25" i="148"/>
  <c r="Y24" i="148"/>
  <c r="Y23" i="148"/>
  <c r="Y21" i="148"/>
  <c r="Y20" i="148"/>
  <c r="Y19" i="148"/>
  <c r="Y18" i="148"/>
  <c r="Y17" i="148"/>
  <c r="Y15" i="148"/>
  <c r="Y14" i="148"/>
  <c r="Y13" i="148"/>
  <c r="Y12" i="148"/>
  <c r="Y11" i="148"/>
  <c r="Y66" i="156" l="1"/>
  <c r="C17" i="153" s="1"/>
  <c r="Y31" i="157"/>
  <c r="C18" i="153" s="1"/>
  <c r="Y120" i="155"/>
  <c r="C16" i="153" s="1"/>
  <c r="Y36" i="154"/>
  <c r="C15" i="153" s="1"/>
  <c r="Y32" i="152"/>
  <c r="C14" i="153" s="1"/>
  <c r="Y70" i="151"/>
  <c r="C12" i="153" s="1"/>
  <c r="Y24" i="150"/>
  <c r="C11" i="153" s="1"/>
  <c r="Y31" i="149"/>
  <c r="C10" i="153" s="1"/>
  <c r="Y66" i="148"/>
  <c r="C9" i="153" s="1"/>
  <c r="C8" i="153" l="1"/>
  <c r="C33" i="153" s="1"/>
  <c r="Y122" i="144"/>
  <c r="Y121" i="144"/>
  <c r="Y120" i="144"/>
  <c r="Y119" i="144"/>
  <c r="Y118" i="144"/>
  <c r="Y117" i="144"/>
  <c r="Y115" i="144"/>
  <c r="Y114" i="144"/>
  <c r="Y113" i="144"/>
  <c r="Y111" i="144"/>
  <c r="Y110" i="144"/>
  <c r="Y109" i="144"/>
  <c r="Y107" i="144"/>
  <c r="Y106" i="144"/>
  <c r="Y105" i="144"/>
  <c r="Y104" i="144"/>
  <c r="Y102" i="144"/>
  <c r="Y101" i="144"/>
  <c r="Y100" i="144"/>
  <c r="Y99" i="144"/>
  <c r="Y97" i="144"/>
  <c r="Y96" i="144"/>
  <c r="Y95" i="144"/>
  <c r="Y94" i="144"/>
  <c r="Y92" i="144"/>
  <c r="Y91" i="144"/>
  <c r="Y90" i="144"/>
  <c r="Y89" i="144"/>
  <c r="Y87" i="144"/>
  <c r="Y86" i="144"/>
  <c r="Y85" i="144"/>
  <c r="Y84" i="144"/>
  <c r="Y82" i="144"/>
  <c r="Y81" i="144"/>
  <c r="Y80" i="144"/>
  <c r="Y79" i="144"/>
  <c r="Y77" i="144"/>
  <c r="Y76" i="144"/>
  <c r="Y75" i="144"/>
  <c r="Y74" i="144"/>
  <c r="Y72" i="144"/>
  <c r="Y71" i="144"/>
  <c r="Y70" i="144"/>
  <c r="Y69" i="144"/>
  <c r="Y67" i="144"/>
  <c r="Y66" i="144"/>
  <c r="Y65" i="144"/>
  <c r="Y64" i="144"/>
  <c r="Y62" i="144"/>
  <c r="Y61" i="144"/>
  <c r="Y60" i="144"/>
  <c r="Y59" i="144"/>
  <c r="Y57" i="144"/>
  <c r="Y56" i="144"/>
  <c r="Y55" i="144"/>
  <c r="Y54" i="144"/>
  <c r="Y52" i="144"/>
  <c r="Y42" i="144"/>
  <c r="Y35" i="144"/>
  <c r="Y23" i="144"/>
  <c r="Y13" i="144"/>
  <c r="Y51" i="147"/>
  <c r="Y50" i="147"/>
  <c r="Y49" i="147"/>
  <c r="Y159" i="147"/>
  <c r="Y156" i="147"/>
  <c r="Y155" i="147"/>
  <c r="Y154" i="147"/>
  <c r="Y153" i="147"/>
  <c r="Y152" i="147"/>
  <c r="Y149" i="147"/>
  <c r="Y148" i="147"/>
  <c r="Y147" i="147"/>
  <c r="Y146" i="147"/>
  <c r="Y145" i="147"/>
  <c r="Y142" i="147"/>
  <c r="Y141" i="147"/>
  <c r="Y140" i="147"/>
  <c r="Y139" i="147"/>
  <c r="Y138" i="147"/>
  <c r="Y135" i="147"/>
  <c r="Y134" i="147"/>
  <c r="Y133" i="147"/>
  <c r="Y132" i="147"/>
  <c r="Y131" i="147"/>
  <c r="Y128" i="147"/>
  <c r="Y127" i="147"/>
  <c r="Y126" i="147"/>
  <c r="Y125" i="147"/>
  <c r="Y124" i="147"/>
  <c r="Y121" i="147"/>
  <c r="Y120" i="147"/>
  <c r="Y119" i="147"/>
  <c r="Y118" i="147"/>
  <c r="Y117" i="147"/>
  <c r="Y114" i="147"/>
  <c r="Y113" i="147"/>
  <c r="Y112" i="147"/>
  <c r="Y111" i="147"/>
  <c r="Y110" i="147"/>
  <c r="Y107" i="147"/>
  <c r="Y106" i="147"/>
  <c r="Y105" i="147"/>
  <c r="Y104" i="147"/>
  <c r="Y103" i="147"/>
  <c r="Y100" i="147"/>
  <c r="Y99" i="147"/>
  <c r="Y98" i="147"/>
  <c r="Y97" i="147"/>
  <c r="Y96" i="147"/>
  <c r="Y93" i="147"/>
  <c r="Y92" i="147"/>
  <c r="Y91" i="147"/>
  <c r="Y90" i="147"/>
  <c r="Y89" i="147"/>
  <c r="Y86" i="147"/>
  <c r="Y85" i="147"/>
  <c r="Y84" i="147"/>
  <c r="Y83" i="147"/>
  <c r="Y82" i="147"/>
  <c r="Y79" i="147"/>
  <c r="Y78" i="147"/>
  <c r="Y77" i="147"/>
  <c r="Y76" i="147"/>
  <c r="Y75" i="147"/>
  <c r="Y72" i="147"/>
  <c r="Y71" i="147"/>
  <c r="Y70" i="147"/>
  <c r="Y69" i="147"/>
  <c r="Y68" i="147"/>
  <c r="Y65" i="147"/>
  <c r="Y64" i="147"/>
  <c r="Y63" i="147"/>
  <c r="Y62" i="147"/>
  <c r="Y61" i="147"/>
  <c r="Y58" i="147"/>
  <c r="Y57" i="147"/>
  <c r="Y56" i="147"/>
  <c r="Y55" i="147"/>
  <c r="Y54" i="147"/>
  <c r="Y13" i="147"/>
  <c r="Y23" i="147"/>
  <c r="Y35" i="147"/>
  <c r="Y42" i="147"/>
  <c r="Y97" i="146"/>
  <c r="Y73" i="146"/>
  <c r="Y72" i="146"/>
  <c r="Y71" i="146"/>
  <c r="Y70" i="146"/>
  <c r="Y69" i="146"/>
  <c r="Y68" i="146"/>
  <c r="Y67" i="146"/>
  <c r="Y65" i="146"/>
  <c r="Y64" i="146"/>
  <c r="Y63" i="146"/>
  <c r="Y62" i="146"/>
  <c r="Y61" i="146"/>
  <c r="Y60" i="146"/>
  <c r="Y59" i="146"/>
  <c r="Y57" i="146"/>
  <c r="Y56" i="146"/>
  <c r="Y55" i="146"/>
  <c r="Y54" i="146"/>
  <c r="Y53" i="146"/>
  <c r="Y52" i="146"/>
  <c r="Y51" i="146"/>
  <c r="Y49" i="146"/>
  <c r="Y48" i="146"/>
  <c r="Y47" i="146"/>
  <c r="Y79" i="146"/>
  <c r="Y91" i="146"/>
  <c r="Y90" i="146"/>
  <c r="Y35" i="146"/>
  <c r="Y23" i="146"/>
  <c r="Y13" i="146"/>
  <c r="Y11" i="146"/>
  <c r="Y52" i="145"/>
  <c r="Y42" i="145"/>
  <c r="Y35" i="145"/>
  <c r="Y23" i="145"/>
  <c r="Y13" i="145"/>
  <c r="Y11" i="145"/>
  <c r="C35" i="153" l="1"/>
  <c r="Y158" i="147"/>
  <c r="Y157" i="147"/>
  <c r="Y48" i="147"/>
  <c r="Y47" i="147"/>
  <c r="Y44" i="147"/>
  <c r="Y43" i="147"/>
  <c r="Y41" i="147"/>
  <c r="Y40" i="147"/>
  <c r="Y37" i="147"/>
  <c r="Y36" i="147"/>
  <c r="Y34" i="147"/>
  <c r="Y33" i="147"/>
  <c r="Y30" i="147"/>
  <c r="Y29" i="147"/>
  <c r="Y28" i="147"/>
  <c r="Y27" i="147"/>
  <c r="Y26" i="147"/>
  <c r="Y22" i="147"/>
  <c r="Y21" i="147"/>
  <c r="Y20" i="147"/>
  <c r="Y19" i="147"/>
  <c r="Y16" i="147"/>
  <c r="Y15" i="147"/>
  <c r="Y14" i="147"/>
  <c r="Y12" i="147"/>
  <c r="Y102" i="146"/>
  <c r="Y101" i="146"/>
  <c r="Y100" i="146"/>
  <c r="Y99" i="146"/>
  <c r="Y98" i="146"/>
  <c r="Y96" i="146"/>
  <c r="Y95" i="146"/>
  <c r="Y93" i="146"/>
  <c r="Y92" i="146"/>
  <c r="Y89" i="146"/>
  <c r="Y87" i="146"/>
  <c r="Y86" i="146"/>
  <c r="Y85" i="146"/>
  <c r="Y84" i="146"/>
  <c r="Y83" i="146"/>
  <c r="Y81" i="146"/>
  <c r="Y80" i="146"/>
  <c r="Y78" i="146"/>
  <c r="Y77" i="146"/>
  <c r="Y76" i="146"/>
  <c r="Y75" i="146"/>
  <c r="Y46" i="146"/>
  <c r="Y45" i="146"/>
  <c r="Y44" i="146"/>
  <c r="Y43" i="146"/>
  <c r="Y41" i="146"/>
  <c r="Y40" i="146"/>
  <c r="Y39" i="146"/>
  <c r="Y38" i="146"/>
  <c r="Y37" i="146"/>
  <c r="Y36" i="146"/>
  <c r="Y33" i="146"/>
  <c r="Y32" i="146"/>
  <c r="Y31" i="146"/>
  <c r="Y30" i="146"/>
  <c r="Y29" i="146"/>
  <c r="Y28" i="146"/>
  <c r="Y27" i="146"/>
  <c r="Y25" i="146"/>
  <c r="Y24" i="146"/>
  <c r="Y22" i="146"/>
  <c r="Y21" i="146"/>
  <c r="Y20" i="146"/>
  <c r="Y19" i="146"/>
  <c r="Y17" i="146"/>
  <c r="Y16" i="146"/>
  <c r="Y15" i="146"/>
  <c r="Y14" i="146"/>
  <c r="Y12" i="146"/>
  <c r="Y57" i="145"/>
  <c r="Y56" i="145"/>
  <c r="Y55" i="145"/>
  <c r="Y54" i="145"/>
  <c r="Y53" i="145"/>
  <c r="Y51" i="145"/>
  <c r="Y50" i="145"/>
  <c r="Y49" i="145"/>
  <c r="Y48" i="145"/>
  <c r="Y47" i="145"/>
  <c r="Y46" i="145"/>
  <c r="Y45" i="145"/>
  <c r="Y44" i="145"/>
  <c r="Y43" i="145"/>
  <c r="Y41" i="145"/>
  <c r="Y40" i="145"/>
  <c r="Y39" i="145"/>
  <c r="Y38" i="145"/>
  <c r="Y37" i="145"/>
  <c r="Y36" i="145"/>
  <c r="Y34" i="145"/>
  <c r="Y33" i="145"/>
  <c r="Y32" i="145"/>
  <c r="Y31" i="145"/>
  <c r="Y30" i="145"/>
  <c r="Y29" i="145"/>
  <c r="Y28" i="145"/>
  <c r="Y27" i="145"/>
  <c r="Y26" i="145"/>
  <c r="Y25" i="145"/>
  <c r="Y24" i="145"/>
  <c r="Y22" i="145"/>
  <c r="Y21" i="145"/>
  <c r="Y20" i="145"/>
  <c r="Y19" i="145"/>
  <c r="Y18" i="145"/>
  <c r="Y17" i="145"/>
  <c r="Y16" i="145"/>
  <c r="Y15" i="145"/>
  <c r="Y14" i="145"/>
  <c r="Y12" i="145"/>
  <c r="Y51" i="144"/>
  <c r="Y50" i="144"/>
  <c r="Y49" i="144"/>
  <c r="Y47" i="144"/>
  <c r="Y46" i="144"/>
  <c r="Y45" i="144"/>
  <c r="Y44" i="144"/>
  <c r="Y41" i="144"/>
  <c r="Y40" i="144"/>
  <c r="Y39" i="144"/>
  <c r="Y37" i="144"/>
  <c r="Y36" i="144"/>
  <c r="Y34" i="144"/>
  <c r="Y32" i="144"/>
  <c r="Y31" i="144"/>
  <c r="Y30" i="144"/>
  <c r="Y29" i="144"/>
  <c r="Y27" i="144"/>
  <c r="Y26" i="144"/>
  <c r="Y25" i="144"/>
  <c r="Y22" i="144"/>
  <c r="Y21" i="144"/>
  <c r="Y19" i="144"/>
  <c r="Y18" i="144"/>
  <c r="Y17" i="144"/>
  <c r="Y15" i="144"/>
  <c r="Y14" i="144"/>
  <c r="Y13" i="143"/>
  <c r="Y12" i="143"/>
  <c r="Y20" i="143"/>
  <c r="Y21" i="143"/>
  <c r="Y19" i="143"/>
  <c r="Y18" i="143"/>
  <c r="Y17" i="143"/>
  <c r="Y16" i="143"/>
  <c r="Y15" i="143"/>
  <c r="Y16" i="142"/>
  <c r="Y22" i="142"/>
  <c r="Y28" i="142"/>
  <c r="Y53" i="141"/>
  <c r="Y65" i="141"/>
  <c r="Y64" i="141"/>
  <c r="Y63" i="141"/>
  <c r="Y62" i="141"/>
  <c r="Y61" i="141"/>
  <c r="Y60" i="141"/>
  <c r="Y59" i="141"/>
  <c r="Y58" i="141"/>
  <c r="Y57" i="141"/>
  <c r="Y56" i="141"/>
  <c r="Y55" i="141"/>
  <c r="Y54" i="141"/>
  <c r="Y52" i="141"/>
  <c r="Y47" i="141"/>
  <c r="Y41" i="141"/>
  <c r="Y35" i="141"/>
  <c r="Y32" i="142"/>
  <c r="Y31" i="142"/>
  <c r="Y30" i="142"/>
  <c r="Y29" i="142"/>
  <c r="Y27" i="142"/>
  <c r="Y26" i="142"/>
  <c r="Y25" i="142"/>
  <c r="Y24" i="142"/>
  <c r="Y23" i="142"/>
  <c r="Y21" i="142"/>
  <c r="Y19" i="142"/>
  <c r="Y18" i="142"/>
  <c r="Y17" i="142"/>
  <c r="Y15" i="142"/>
  <c r="Y51" i="141"/>
  <c r="Y50" i="141"/>
  <c r="Y49" i="141"/>
  <c r="Y48" i="141"/>
  <c r="Y46" i="141"/>
  <c r="Y45" i="141"/>
  <c r="Y44" i="141"/>
  <c r="Y43" i="141"/>
  <c r="Y40" i="141"/>
  <c r="Y39" i="141"/>
  <c r="Y38" i="141"/>
  <c r="Y37" i="141"/>
  <c r="Y36" i="141"/>
  <c r="Y33" i="141"/>
  <c r="Y19" i="141"/>
  <c r="Y18" i="141"/>
  <c r="Y17" i="141"/>
  <c r="Y15" i="141"/>
  <c r="Y14" i="141"/>
  <c r="Y74" i="140"/>
  <c r="Y73" i="140"/>
  <c r="Y72" i="140"/>
  <c r="Y71" i="140"/>
  <c r="Y70" i="140"/>
  <c r="Y68" i="140"/>
  <c r="Y67" i="140"/>
  <c r="Y66" i="140"/>
  <c r="Y64" i="140"/>
  <c r="Y60" i="140"/>
  <c r="Y53" i="140"/>
  <c r="Y46" i="140"/>
  <c r="Y40" i="140"/>
  <c r="Y34" i="140"/>
  <c r="Y28" i="140"/>
  <c r="Y22" i="140"/>
  <c r="Y16" i="140"/>
  <c r="Y16" i="139"/>
  <c r="Y21" i="139"/>
  <c r="Y27" i="139"/>
  <c r="Y33" i="139"/>
  <c r="Y65" i="140"/>
  <c r="Y62" i="140"/>
  <c r="Y61" i="140"/>
  <c r="Y59" i="140"/>
  <c r="Y58" i="140"/>
  <c r="Y57" i="140"/>
  <c r="Y56" i="140"/>
  <c r="Y55" i="140"/>
  <c r="Y54" i="140"/>
  <c r="Y51" i="140"/>
  <c r="Y50" i="140"/>
  <c r="Y49" i="140"/>
  <c r="Y48" i="140"/>
  <c r="Y47" i="140"/>
  <c r="Y45" i="140"/>
  <c r="Y44" i="140"/>
  <c r="Y43" i="140"/>
  <c r="Y41" i="140"/>
  <c r="Y39" i="140"/>
  <c r="Y38" i="140"/>
  <c r="Y37" i="140"/>
  <c r="Y36" i="140"/>
  <c r="Y33" i="140"/>
  <c r="Y32" i="140"/>
  <c r="Y31" i="140"/>
  <c r="Y30" i="140"/>
  <c r="Y29" i="140"/>
  <c r="Y27" i="140"/>
  <c r="Y26" i="140"/>
  <c r="Y25" i="140"/>
  <c r="Y24" i="140"/>
  <c r="Y21" i="140"/>
  <c r="Y20" i="140"/>
  <c r="Y19" i="140"/>
  <c r="Y18" i="140"/>
  <c r="Y17" i="140"/>
  <c r="Y15" i="140"/>
  <c r="Y14" i="140"/>
  <c r="Y12" i="140"/>
  <c r="Y35" i="139"/>
  <c r="Y34" i="139"/>
  <c r="Y32" i="139"/>
  <c r="Y31" i="139"/>
  <c r="Y30" i="139"/>
  <c r="Y29" i="139"/>
  <c r="Y28" i="139"/>
  <c r="Y26" i="139"/>
  <c r="Y25" i="139"/>
  <c r="Y24" i="139"/>
  <c r="Y22" i="139"/>
  <c r="Y20" i="139"/>
  <c r="Y19" i="139"/>
  <c r="Y18" i="139"/>
  <c r="Y17" i="139"/>
  <c r="Y15" i="139"/>
  <c r="Y14" i="139"/>
  <c r="Y13" i="139"/>
  <c r="Y22" i="138"/>
  <c r="Y28" i="138"/>
  <c r="Y31" i="138"/>
  <c r="Y30" i="138"/>
  <c r="Y29" i="138"/>
  <c r="Y27" i="138"/>
  <c r="Y26" i="138"/>
  <c r="Y25" i="138"/>
  <c r="Y24" i="138"/>
  <c r="Y23" i="138"/>
  <c r="Y21" i="138"/>
  <c r="Y20" i="138"/>
  <c r="Y19" i="138"/>
  <c r="Y18" i="138"/>
  <c r="Y17" i="138"/>
  <c r="Y65" i="137"/>
  <c r="Y61" i="137"/>
  <c r="Y54" i="137"/>
  <c r="Y47" i="137"/>
  <c r="Y41" i="137"/>
  <c r="Y35" i="137"/>
  <c r="Y23" i="137"/>
  <c r="Y17" i="137"/>
  <c r="Y16" i="137"/>
  <c r="Y11" i="137"/>
  <c r="Y67" i="137"/>
  <c r="Y66" i="137"/>
  <c r="Y63" i="137"/>
  <c r="Y62" i="137"/>
  <c r="Y60" i="137"/>
  <c r="Y59" i="137"/>
  <c r="Y58" i="137"/>
  <c r="Y56" i="137"/>
  <c r="Y55" i="137"/>
  <c r="Y53" i="137"/>
  <c r="Y52" i="137"/>
  <c r="Y51" i="137"/>
  <c r="Y49" i="137"/>
  <c r="Y48" i="137"/>
  <c r="Y46" i="137"/>
  <c r="Y45" i="137"/>
  <c r="Y44" i="137"/>
  <c r="Y42" i="137"/>
  <c r="Y40" i="137"/>
  <c r="Y39" i="137"/>
  <c r="Y38" i="137"/>
  <c r="Y37" i="137"/>
  <c r="Y34" i="137"/>
  <c r="Y33" i="137"/>
  <c r="Y32" i="137"/>
  <c r="Y31" i="137"/>
  <c r="Y30" i="137"/>
  <c r="Y28" i="137"/>
  <c r="Y27" i="137"/>
  <c r="Y26" i="137"/>
  <c r="Y25" i="137"/>
  <c r="Y24" i="137"/>
  <c r="Y22" i="137"/>
  <c r="Y20" i="137"/>
  <c r="Y19" i="137"/>
  <c r="Y18" i="137"/>
  <c r="Y14" i="137"/>
  <c r="Y13" i="137"/>
  <c r="Y12" i="137"/>
  <c r="Y22" i="136"/>
  <c r="Y16" i="136"/>
  <c r="Y23" i="136"/>
  <c r="Y21" i="136"/>
  <c r="Y20" i="136"/>
  <c r="Y19" i="136"/>
  <c r="Y17" i="136"/>
  <c r="Y15" i="136"/>
  <c r="Y14" i="136"/>
  <c r="Y12" i="136"/>
  <c r="Y11" i="136"/>
  <c r="Y28" i="135"/>
  <c r="Y22" i="135"/>
  <c r="Y16" i="135"/>
  <c r="Y20" i="134"/>
  <c r="Y18" i="134"/>
  <c r="Y11" i="134"/>
  <c r="Y12" i="134"/>
  <c r="Y9" i="134"/>
  <c r="Y30" i="135"/>
  <c r="Y29" i="135"/>
  <c r="Y27" i="135"/>
  <c r="Y26" i="135"/>
  <c r="Y24" i="135"/>
  <c r="Y23" i="135"/>
  <c r="Y21" i="135"/>
  <c r="Y20" i="135"/>
  <c r="Y19" i="135"/>
  <c r="Y18" i="135"/>
  <c r="Y17" i="135"/>
  <c r="Y15" i="135"/>
  <c r="Y14" i="135"/>
  <c r="Y13" i="135"/>
  <c r="Y12" i="135"/>
  <c r="Y11" i="135"/>
  <c r="Y19" i="134"/>
  <c r="Y17" i="134"/>
  <c r="Y16" i="134"/>
  <c r="Y15" i="134"/>
  <c r="Y14" i="134"/>
  <c r="Y13" i="134"/>
  <c r="Y10" i="134"/>
  <c r="Y10" i="133"/>
  <c r="Y9" i="133"/>
  <c r="Y34" i="133"/>
  <c r="Y33" i="133"/>
  <c r="Y32" i="133"/>
  <c r="Y31" i="133"/>
  <c r="Y30" i="133"/>
  <c r="Y21" i="133"/>
  <c r="Y16" i="133"/>
  <c r="Y15" i="133"/>
  <c r="Y14" i="133"/>
  <c r="Y13" i="133"/>
  <c r="Y29" i="133"/>
  <c r="Y27" i="133"/>
  <c r="Y25" i="133"/>
  <c r="Y23" i="133"/>
  <c r="Y20" i="133"/>
  <c r="Y18" i="133"/>
  <c r="Y12" i="133"/>
  <c r="Y66" i="5"/>
  <c r="Y62" i="5"/>
  <c r="Y63" i="5"/>
  <c r="Y55" i="5"/>
  <c r="Y56" i="5"/>
  <c r="Y57" i="5"/>
  <c r="Y58" i="5"/>
  <c r="Y59" i="5"/>
  <c r="Y48" i="5"/>
  <c r="Y49" i="5"/>
  <c r="Y50" i="5"/>
  <c r="Y51" i="5"/>
  <c r="Y52" i="5"/>
  <c r="Y42" i="5"/>
  <c r="Y43" i="5"/>
  <c r="Y44" i="5"/>
  <c r="Y45" i="5"/>
  <c r="Y36" i="5"/>
  <c r="Y37" i="5"/>
  <c r="Y38" i="5"/>
  <c r="Y39" i="5"/>
  <c r="Y30" i="5"/>
  <c r="Y31" i="5"/>
  <c r="Y32" i="5"/>
  <c r="Y33" i="5"/>
  <c r="Y65" i="5"/>
  <c r="Y61" i="5"/>
  <c r="Y54" i="5"/>
  <c r="Y47" i="5"/>
  <c r="Y41" i="5"/>
  <c r="Y35" i="5"/>
  <c r="Y29" i="5"/>
  <c r="Y24" i="5"/>
  <c r="Y25" i="5"/>
  <c r="Y26" i="5"/>
  <c r="Y27" i="5"/>
  <c r="Y23" i="5"/>
  <c r="Y18" i="5"/>
  <c r="Y19" i="5"/>
  <c r="Y20" i="5"/>
  <c r="Y21" i="5"/>
  <c r="Y17" i="5"/>
  <c r="Y12" i="5"/>
  <c r="Y13" i="5"/>
  <c r="Y14" i="5"/>
  <c r="Y15" i="5"/>
  <c r="Y66" i="141" l="1"/>
  <c r="C17" i="2" s="1"/>
  <c r="C36" i="153"/>
  <c r="C37" i="153" s="1"/>
  <c r="Y103" i="146"/>
  <c r="C22" i="2" s="1"/>
  <c r="Y143" i="144"/>
  <c r="Y22" i="143"/>
  <c r="C19" i="2" s="1"/>
  <c r="B12" i="79"/>
  <c r="Y58" i="145"/>
  <c r="C21" i="2" s="1"/>
  <c r="Y33" i="142"/>
  <c r="C18" i="2" s="1"/>
  <c r="Y120" i="140"/>
  <c r="C16" i="2" s="1"/>
  <c r="Y36" i="139"/>
  <c r="C15" i="2" s="1"/>
  <c r="Y32" i="138"/>
  <c r="C14" i="2" s="1"/>
  <c r="Y67" i="5"/>
  <c r="C9" i="2" s="1"/>
  <c r="Y31" i="135"/>
  <c r="C10" i="2" s="1"/>
  <c r="Y70" i="137"/>
  <c r="C12" i="2" s="1"/>
  <c r="Y37" i="133"/>
  <c r="C27" i="2" s="1"/>
  <c r="Y72" i="134"/>
  <c r="C26" i="2" s="1"/>
  <c r="Y160" i="147"/>
  <c r="C23" i="2" s="1"/>
  <c r="Y24" i="136"/>
  <c r="C11" i="2" s="1"/>
  <c r="D22" i="78"/>
  <c r="D20" i="78" s="1"/>
  <c r="D13" i="78"/>
  <c r="D14" i="78"/>
  <c r="D15" i="78"/>
  <c r="I19" i="130" l="1"/>
  <c r="I15" i="130"/>
  <c r="I21" i="130"/>
  <c r="I18" i="130"/>
  <c r="I17" i="130"/>
  <c r="I14" i="130"/>
  <c r="I13" i="130"/>
  <c r="I22" i="130" l="1"/>
  <c r="I25" i="130" s="1"/>
  <c r="I27" i="130" l="1"/>
  <c r="I29" i="130" s="1"/>
  <c r="I31" i="130" l="1"/>
  <c r="B18" i="79"/>
  <c r="I28" i="55"/>
  <c r="I10" i="55"/>
  <c r="I11" i="55"/>
  <c r="I13" i="55"/>
  <c r="I14" i="55"/>
  <c r="I16" i="55"/>
  <c r="I17" i="55"/>
  <c r="I18" i="55"/>
  <c r="I20" i="55"/>
  <c r="I22" i="55"/>
  <c r="I23" i="55"/>
  <c r="I25" i="55"/>
  <c r="I26" i="55"/>
  <c r="I9" i="55"/>
  <c r="I39" i="55" l="1"/>
  <c r="C11" i="76" s="1"/>
  <c r="C10" i="76" s="1"/>
  <c r="A9" i="87" l="1"/>
  <c r="A10" i="87"/>
  <c r="A11" i="87"/>
  <c r="A12" i="87"/>
  <c r="A13" i="87"/>
  <c r="A14" i="87"/>
  <c r="A15" i="87"/>
  <c r="A16" i="87"/>
  <c r="A17" i="87"/>
  <c r="A18" i="87"/>
  <c r="A19" i="87"/>
  <c r="A20" i="87"/>
  <c r="R19" i="87"/>
  <c r="R20" i="87"/>
  <c r="R21" i="87"/>
  <c r="R22" i="87"/>
  <c r="R23" i="87"/>
  <c r="R24" i="87"/>
  <c r="R10" i="87"/>
  <c r="R11" i="87"/>
  <c r="R12" i="87"/>
  <c r="R13" i="87"/>
  <c r="R14" i="87"/>
  <c r="R16" i="87"/>
  <c r="R18" i="87"/>
  <c r="R9" i="87"/>
  <c r="A8" i="87"/>
  <c r="R44" i="87" l="1"/>
  <c r="C9" i="93" s="1"/>
  <c r="C8" i="93" l="1"/>
  <c r="C23" i="93" s="1"/>
  <c r="C25" i="93" s="1"/>
  <c r="C26" i="93" s="1"/>
  <c r="D16" i="78"/>
  <c r="D17" i="78"/>
  <c r="D12" i="78"/>
  <c r="C27" i="93" l="1"/>
  <c r="B13" i="79"/>
  <c r="D10" i="78"/>
  <c r="D25" i="78" l="1"/>
  <c r="D26" i="78" s="1"/>
  <c r="D27" i="78" s="1"/>
  <c r="B17" i="79"/>
  <c r="C29" i="76"/>
  <c r="C44" i="76" s="1"/>
  <c r="C45" i="76" s="1"/>
  <c r="B16" i="79" l="1"/>
  <c r="C46" i="76" l="1"/>
  <c r="C20" i="2"/>
  <c r="C8" i="2" s="1"/>
  <c r="C33" i="2" s="1"/>
  <c r="C35" i="2" s="1"/>
  <c r="C36" i="2" l="1"/>
  <c r="C37" i="2" s="1"/>
  <c r="B11" i="79"/>
  <c r="B23" i="79" s="1"/>
</calcChain>
</file>

<file path=xl/sharedStrings.xml><?xml version="1.0" encoding="utf-8"?>
<sst xmlns="http://schemas.openxmlformats.org/spreadsheetml/2006/main" count="12147" uniqueCount="2556">
  <si>
    <t>položka</t>
  </si>
  <si>
    <t>činnosť</t>
  </si>
  <si>
    <t>počet úkonov za rok</t>
  </si>
  <si>
    <t>X</t>
  </si>
  <si>
    <t>spolu:</t>
  </si>
  <si>
    <t>Kontrola funkčnosti</t>
  </si>
  <si>
    <t>UPS</t>
  </si>
  <si>
    <t>EZS</t>
  </si>
  <si>
    <t>por.
číslo</t>
  </si>
  <si>
    <t>počet zariadení</t>
  </si>
  <si>
    <t>opis súčasného stavu</t>
  </si>
  <si>
    <t>opis ekvivalentu</t>
  </si>
  <si>
    <t>výrobca</t>
  </si>
  <si>
    <t>typ</t>
  </si>
  <si>
    <r>
      <rPr>
        <b/>
        <u/>
        <sz val="11"/>
        <color indexed="8"/>
        <rFont val="Calibri"/>
        <family val="2"/>
        <charset val="238"/>
      </rPr>
      <t>Poznámka:</t>
    </r>
    <r>
      <rPr>
        <sz val="11"/>
        <color indexed="8"/>
        <rFont val="Calibri"/>
        <family val="2"/>
        <charset val="238"/>
      </rPr>
      <t xml:space="preserve"> Verejný obstarávateľ akceptuje ekvivalenty, t.j. v prípade, že uchádzač navrhuje použiť pri oprave technologických zariadení iné náhradné diely ako tie, ktoré sú uvedené v tejto prílohe, je túto skutočnosť povinný uviesť v rámci svojej ponuky. V takomto prípade je uchádzač povinný pri vypĺňaní tejto prílohy v stĺpci </t>
    </r>
    <r>
      <rPr>
        <i/>
        <sz val="11"/>
        <color indexed="8"/>
        <rFont val="Calibri"/>
        <family val="2"/>
        <charset val="238"/>
      </rPr>
      <t xml:space="preserve">Opis ekvivalentu </t>
    </r>
    <r>
      <rPr>
        <sz val="11"/>
        <color indexed="8"/>
        <rFont val="Calibri"/>
        <family val="2"/>
        <charset val="238"/>
      </rPr>
      <t xml:space="preserve">(zvýraznené oranžovou farbou) uviesť typ a výrobcu ponúkaných ekvivalentov náhradných dielov, pričom tieto náhradné diely (technologické zariadenia alebo ich komponenty) musia spĺňať rovnaké alebo vyššie technické a kvalitatívne parametre ako technické a kvalitatívne parametre technologických zariadení uvedených v stĺpci </t>
    </r>
    <r>
      <rPr>
        <i/>
        <sz val="11"/>
        <color indexed="8"/>
        <rFont val="Calibri"/>
        <family val="2"/>
        <charset val="238"/>
      </rPr>
      <t>Opis súčasného stavu</t>
    </r>
    <r>
      <rPr>
        <sz val="11"/>
        <color indexed="8"/>
        <rFont val="Calibri"/>
        <family val="2"/>
        <charset val="238"/>
      </rPr>
      <t xml:space="preserve"> tejto prílohy a musia byť plne kompatibilné a funkčné s existujúcimi technologickými zariadeniami verejného obstarávateľa. </t>
    </r>
    <r>
      <rPr>
        <b/>
        <sz val="11"/>
        <color indexed="8"/>
        <rFont val="Calibri"/>
        <family val="2"/>
        <charset val="238"/>
      </rPr>
      <t xml:space="preserve">V prípade, že uchádzač nevyplní stĺpec </t>
    </r>
    <r>
      <rPr>
        <b/>
        <i/>
        <sz val="11"/>
        <color indexed="8"/>
        <rFont val="Calibri"/>
        <family val="2"/>
        <charset val="238"/>
      </rPr>
      <t>Opis ekvivalentu</t>
    </r>
    <r>
      <rPr>
        <b/>
        <sz val="11"/>
        <color indexed="8"/>
        <rFont val="Calibri"/>
        <family val="2"/>
        <charset val="238"/>
      </rPr>
      <t xml:space="preserve">, znamená to, že ponúka náhradné diely totožné s </t>
    </r>
    <r>
      <rPr>
        <b/>
        <i/>
        <sz val="11"/>
        <color indexed="8"/>
        <rFont val="Calibri"/>
        <family val="2"/>
        <charset val="238"/>
      </rPr>
      <t>Opisom  súčasného stavu.</t>
    </r>
  </si>
  <si>
    <t>Časové relé</t>
  </si>
  <si>
    <t>Prúdový chránič</t>
  </si>
  <si>
    <t>Panasonic</t>
  </si>
  <si>
    <t>SICK</t>
  </si>
  <si>
    <t>Napájací zdroj</t>
  </si>
  <si>
    <t>Moxa</t>
  </si>
  <si>
    <t>Návrh uchádzača (v € bez DPH)</t>
  </si>
  <si>
    <t>Uchádzač uvedie skutočnosť či je/nie je platcom DPH:</t>
  </si>
  <si>
    <t xml:space="preserve"> som/nie som platca DPH</t>
  </si>
  <si>
    <t xml:space="preserve"> Kritérium</t>
  </si>
  <si>
    <t>(v € bez DPH)</t>
  </si>
  <si>
    <t xml:space="preserve"> Prehľad cien za jednotlivé časti</t>
  </si>
  <si>
    <t>Príloha č.</t>
  </si>
  <si>
    <r>
      <t xml:space="preserve">jednotková cena
</t>
    </r>
    <r>
      <rPr>
        <b/>
        <sz val="10"/>
        <color indexed="10"/>
        <rFont val="Calibri"/>
        <family val="2"/>
        <charset val="238"/>
      </rPr>
      <t xml:space="preserve">za 1 kus
</t>
    </r>
    <r>
      <rPr>
        <b/>
        <sz val="10"/>
        <color indexed="8"/>
        <rFont val="Calibri"/>
        <family val="2"/>
        <charset val="238"/>
      </rPr>
      <t>(€ bez DPH)</t>
    </r>
  </si>
  <si>
    <r>
      <t xml:space="preserve">jednotková cena </t>
    </r>
    <r>
      <rPr>
        <b/>
        <sz val="10"/>
        <color indexed="10"/>
        <rFont val="Calibri"/>
        <family val="2"/>
        <charset val="238"/>
      </rPr>
      <t xml:space="preserve">za 1 úkon na 1 zariadení
</t>
    </r>
    <r>
      <rPr>
        <b/>
        <sz val="10"/>
        <color indexed="8"/>
        <rFont val="Calibri"/>
        <family val="2"/>
        <charset val="238"/>
      </rPr>
      <t>(€ bez DPH)</t>
    </r>
  </si>
  <si>
    <r>
      <t xml:space="preserve">cena </t>
    </r>
    <r>
      <rPr>
        <b/>
        <sz val="10"/>
        <color indexed="10"/>
        <rFont val="Calibri"/>
        <family val="2"/>
        <charset val="238"/>
      </rPr>
      <t xml:space="preserve">za rok na všetkých zariadeniach
</t>
    </r>
    <r>
      <rPr>
        <b/>
        <sz val="10"/>
        <color indexed="8"/>
        <rFont val="Calibri"/>
        <family val="2"/>
        <charset val="238"/>
      </rPr>
      <t>(€ bez DPH)</t>
    </r>
  </si>
  <si>
    <t>Kontrola izolačného stavu a impedancie vypínacej slučky</t>
  </si>
  <si>
    <t>Vyčistenie otočného statívu zvonku</t>
  </si>
  <si>
    <t>Profesia</t>
  </si>
  <si>
    <r>
      <t xml:space="preserve">Cena za opravy vykonané </t>
    </r>
    <r>
      <rPr>
        <b/>
        <sz val="11"/>
        <color theme="1"/>
        <rFont val="Calibri"/>
        <family val="2"/>
        <charset val="238"/>
        <scheme val="minor"/>
      </rPr>
      <t>jednotlivými profesistami</t>
    </r>
  </si>
  <si>
    <r>
      <rPr>
        <b/>
        <sz val="11"/>
        <color theme="1"/>
        <rFont val="Calibri"/>
        <family val="2"/>
        <charset val="238"/>
        <scheme val="minor"/>
      </rPr>
      <t>Hodinová sadzba</t>
    </r>
    <r>
      <rPr>
        <sz val="11"/>
        <color theme="1"/>
        <rFont val="Calibri"/>
        <family val="2"/>
        <charset val="238"/>
        <scheme val="minor"/>
      </rPr>
      <t xml:space="preserve"> za opravu v EUR/hod</t>
    </r>
  </si>
  <si>
    <t>polročne</t>
  </si>
  <si>
    <t>Osvetlenie tunela</t>
  </si>
  <si>
    <t>denne</t>
  </si>
  <si>
    <t>týždenne</t>
  </si>
  <si>
    <t>mesačne</t>
  </si>
  <si>
    <t>ročne</t>
  </si>
  <si>
    <t>úradná skúška</t>
  </si>
  <si>
    <t>Por.
číslo</t>
  </si>
  <si>
    <t>Označenie</t>
  </si>
  <si>
    <t>Zariadenie</t>
  </si>
  <si>
    <t>Činnosť</t>
  </si>
  <si>
    <t>jesenná odstávka</t>
  </si>
  <si>
    <t>jarná odstávka</t>
  </si>
  <si>
    <t>štvrť ročná údržba</t>
  </si>
  <si>
    <t>Vizuálna kontrola neporušenosti krytia, upevnenia a čistoty skiel svietidiel</t>
  </si>
  <si>
    <t>Očistenie optických plôch jasomeru</t>
  </si>
  <si>
    <t>NN káblové rozvody</t>
  </si>
  <si>
    <t>Kontrola napájacích napätí a káblových prepojení</t>
  </si>
  <si>
    <t>Harmonogram činností</t>
  </si>
  <si>
    <t>2</t>
  </si>
  <si>
    <t>3</t>
  </si>
  <si>
    <t>4</t>
  </si>
  <si>
    <t>5</t>
  </si>
  <si>
    <t>6</t>
  </si>
  <si>
    <t>7</t>
  </si>
  <si>
    <t>Vizuálna kontrola technického stavu rozvádzača</t>
  </si>
  <si>
    <t>Vizuálna kontrola technického stavu</t>
  </si>
  <si>
    <t>Tlačidlový hlásič</t>
  </si>
  <si>
    <t>štvrť ročná kontrola</t>
  </si>
  <si>
    <t>Vyčistenie kamerového krytu kamery zvonku</t>
  </si>
  <si>
    <t>Kontrola komunikácie so samotnou kamerou</t>
  </si>
  <si>
    <t>Kontrola plynulosti pohybu otočného statívu</t>
  </si>
  <si>
    <t>štvrťročne</t>
  </si>
  <si>
    <t>SO 420-02 Vzduchotechnika</t>
  </si>
  <si>
    <t>Odborná prehliadka a odborná skúška</t>
  </si>
  <si>
    <t>Kontrola funkčnosti vyhrievacích telies a termostatov v kamerovom kryte</t>
  </si>
  <si>
    <t>Vyčistenie objektívu</t>
  </si>
  <si>
    <t>SO 420-04 Riadiaci systém dopravy</t>
  </si>
  <si>
    <t>SO 420-06 Elektrická požiarna signalizácia</t>
  </si>
  <si>
    <t>SO 420-09 Rádiové spojenie</t>
  </si>
  <si>
    <t>SO 420-11 Dispečerský telefón</t>
  </si>
  <si>
    <t>SO 420-12 Silnoprúdové rozvody</t>
  </si>
  <si>
    <t>SO 420-15 Vetranie tunelových prechodových chodieb</t>
  </si>
  <si>
    <t>Celková cena bez DPH v € za 1 kalendárny rok:</t>
  </si>
  <si>
    <t>SIGRIST</t>
  </si>
  <si>
    <t>Siemens</t>
  </si>
  <si>
    <t>Rittal</t>
  </si>
  <si>
    <t>Vyhrievanie hlásiča</t>
  </si>
  <si>
    <t>FLIR</t>
  </si>
  <si>
    <t>HIKVISION</t>
  </si>
  <si>
    <t>Transformátor</t>
  </si>
  <si>
    <t>RCF</t>
  </si>
  <si>
    <t>KX-HDV130NE</t>
  </si>
  <si>
    <t>Výzbroj rozvádzačov</t>
  </si>
  <si>
    <t>ABB</t>
  </si>
  <si>
    <t>CA4</t>
  </si>
  <si>
    <t>CT</t>
  </si>
  <si>
    <t>ZB</t>
  </si>
  <si>
    <t>EV</t>
  </si>
  <si>
    <t>1SDA038320R1</t>
  </si>
  <si>
    <t>Frekvenčný menič</t>
  </si>
  <si>
    <t>ACS310</t>
  </si>
  <si>
    <t>Istič B, 10kA</t>
  </si>
  <si>
    <t>S201M-B, S203M-B, S203P-B32</t>
  </si>
  <si>
    <t>Istič B, 15kA</t>
  </si>
  <si>
    <t>S203P-B</t>
  </si>
  <si>
    <t>Istič B, 25kA</t>
  </si>
  <si>
    <t>Istič C, 10kA</t>
  </si>
  <si>
    <t>Istič C, 25kA</t>
  </si>
  <si>
    <t>S803B-B</t>
  </si>
  <si>
    <t>S803B-C125</t>
  </si>
  <si>
    <t>1SDA054396R1</t>
  </si>
  <si>
    <t>1SDA062763R1</t>
  </si>
  <si>
    <t>1SDA063011R1</t>
  </si>
  <si>
    <t>1SDA067063R1</t>
  </si>
  <si>
    <t>1SDA068126R1</t>
  </si>
  <si>
    <t>MKPg</t>
  </si>
  <si>
    <t>EV1140</t>
  </si>
  <si>
    <t>CR-M4LS</t>
  </si>
  <si>
    <t>CM-MPS</t>
  </si>
  <si>
    <t>1SDA062116R1</t>
  </si>
  <si>
    <t>1SDA054897R1</t>
  </si>
  <si>
    <t>MS116-10,0, MS116-6,3</t>
  </si>
  <si>
    <t>DMTME-I-485-96</t>
  </si>
  <si>
    <t>ZB904</t>
  </si>
  <si>
    <t>OFAF000H</t>
  </si>
  <si>
    <t>OT63F3</t>
  </si>
  <si>
    <t>1SDA051361R1</t>
  </si>
  <si>
    <t>EV1040</t>
  </si>
  <si>
    <t>OHBS2</t>
  </si>
  <si>
    <t>1SDA066475R1</t>
  </si>
  <si>
    <t>1SDA069053R1</t>
  </si>
  <si>
    <t>CR</t>
  </si>
  <si>
    <t>CR-P/M</t>
  </si>
  <si>
    <t>1SDA054884R1</t>
  </si>
  <si>
    <t>1SDA063552R1</t>
  </si>
  <si>
    <t>E</t>
  </si>
  <si>
    <t>OS160GD03K</t>
  </si>
  <si>
    <t>XLP00-EFM-6BC</t>
  </si>
  <si>
    <t>Pomocný stýkač AC/DC</t>
  </si>
  <si>
    <t>Prepínač, dvojpolohový, nepodsvietený, aret.</t>
  </si>
  <si>
    <t>C2SS2-10B-11</t>
  </si>
  <si>
    <t>CC-U/STD</t>
  </si>
  <si>
    <t>FRBFM-C16</t>
  </si>
  <si>
    <t>EATON</t>
  </si>
  <si>
    <t>E256.2-230</t>
  </si>
  <si>
    <t>OC10G04PNBN00NWS2</t>
  </si>
  <si>
    <t>SK1</t>
  </si>
  <si>
    <t>S2C</t>
  </si>
  <si>
    <t>OFS690</t>
  </si>
  <si>
    <t>CP-E</t>
  </si>
  <si>
    <t>CM-MSS</t>
  </si>
  <si>
    <t>Tlačítko, nepodsvietené, bez aretácie, piktog.</t>
  </si>
  <si>
    <t>MP1</t>
  </si>
  <si>
    <t>Trojpolový stýkač, AC/DC 250V</t>
  </si>
  <si>
    <t>AF</t>
  </si>
  <si>
    <t>OC25G02PNBN00NA2</t>
  </si>
  <si>
    <t>VLM</t>
  </si>
  <si>
    <t>OC25G06RNBN00NV30</t>
  </si>
  <si>
    <t>1SDA054866R1</t>
  </si>
  <si>
    <t>1SDA063548R1</t>
  </si>
  <si>
    <t>1SDA054599R1</t>
  </si>
  <si>
    <t>1SDA054601R1</t>
  </si>
  <si>
    <t>1SDA062042R1</t>
  </si>
  <si>
    <t>1SDA068208R1</t>
  </si>
  <si>
    <t>1SDA068210R1</t>
  </si>
  <si>
    <t>1SDA063550R1</t>
  </si>
  <si>
    <t>VN časť</t>
  </si>
  <si>
    <t>BROLL</t>
  </si>
  <si>
    <t>EPS</t>
  </si>
  <si>
    <t>Vzduchotechnika</t>
  </si>
  <si>
    <t>SIEMENS</t>
  </si>
  <si>
    <t>Opticko-dymový hlásič</t>
  </si>
  <si>
    <t>GE800</t>
  </si>
  <si>
    <t>Saltek</t>
  </si>
  <si>
    <t>Phoenix Contact</t>
  </si>
  <si>
    <t>ALL-SIG</t>
  </si>
  <si>
    <t xml:space="preserve">Plastová skriňa pre GFS 3000 </t>
  </si>
  <si>
    <t>Aktívna cestná sonda BOSO 20m</t>
  </si>
  <si>
    <t>Aktívna cestná sonda BOSO 50m</t>
  </si>
  <si>
    <t>Aktívna cestná sonda BOSO 100m</t>
  </si>
  <si>
    <t>Aktívna cestná sonda ARCTIS 20m</t>
  </si>
  <si>
    <t>Aktívna cestná sonda ARCTIS 50m</t>
  </si>
  <si>
    <t>Aktívna cestná sonda ARCTIS 100m</t>
  </si>
  <si>
    <t>Zálievková hmota pre cestnú sondu PRODOFIX 1 kg</t>
  </si>
  <si>
    <t>Senzor teploty a vlhkosti vzduchu RF/TL pre GFS 3000</t>
  </si>
  <si>
    <t>Senzor rýchlosti a smeru vetra WG/WR pre GFS 3000</t>
  </si>
  <si>
    <t>Komunikačná karta  LON GATEWAY PLUG-IN</t>
  </si>
  <si>
    <t>Karta SWM</t>
  </si>
  <si>
    <t>Karta CPU</t>
  </si>
  <si>
    <t>Karta XCOM</t>
  </si>
  <si>
    <t>Karta EMV</t>
  </si>
  <si>
    <t>Karta napájania MPX</t>
  </si>
  <si>
    <t>GPRS router</t>
  </si>
  <si>
    <t>Prevodník RS 485/232</t>
  </si>
  <si>
    <t>Prevodník RS 485/TCP/IP</t>
  </si>
  <si>
    <t>Stožiar pre GFS 3000</t>
  </si>
  <si>
    <t>Ochranná klietka pre GFS 3000</t>
  </si>
  <si>
    <t>6AG1221-1BF32-2XB0</t>
  </si>
  <si>
    <t>Hlavný vypínač</t>
  </si>
  <si>
    <t>Mean Well</t>
  </si>
  <si>
    <t>SO 420-01 Osvetlenie tunela vrátane portálových objektov</t>
  </si>
  <si>
    <t>SO 420-05 Riadiaci systém technológie vrátane EZS</t>
  </si>
  <si>
    <t>TJC</t>
  </si>
  <si>
    <t>Merací transformátor napätia</t>
  </si>
  <si>
    <t>TPU</t>
  </si>
  <si>
    <t>Príloha č. 1 k časti A.2 : Návrh na plnenie kritéria</t>
  </si>
  <si>
    <t>Technologické vybavenie diaľnice D1</t>
  </si>
  <si>
    <t>počet objektov</t>
  </si>
  <si>
    <r>
      <t xml:space="preserve">Predpokladaný počet hodín opráv </t>
    </r>
    <r>
      <rPr>
        <b/>
        <sz val="11"/>
        <color theme="1"/>
        <rFont val="Calibri"/>
        <family val="2"/>
        <charset val="238"/>
        <scheme val="minor"/>
      </rPr>
      <t>za 4 roky</t>
    </r>
  </si>
  <si>
    <t>Celková cena bez DPH v € za 4 kalendárne roky:</t>
  </si>
  <si>
    <r>
      <t xml:space="preserve">Celková cena </t>
    </r>
    <r>
      <rPr>
        <b/>
        <sz val="11"/>
        <color indexed="8"/>
        <rFont val="Calibri"/>
        <family val="2"/>
        <charset val="238"/>
      </rPr>
      <t>s DPH v €</t>
    </r>
    <r>
      <rPr>
        <sz val="11"/>
        <color theme="1"/>
        <rFont val="Calibri"/>
        <family val="2"/>
        <charset val="238"/>
        <scheme val="minor"/>
      </rPr>
      <t xml:space="preserve"> za 4</t>
    </r>
    <r>
      <rPr>
        <b/>
        <sz val="11"/>
        <color indexed="8"/>
        <rFont val="Calibri"/>
        <family val="2"/>
        <charset val="238"/>
      </rPr>
      <t xml:space="preserve"> kalendárne roky</t>
    </r>
    <r>
      <rPr>
        <sz val="11"/>
        <color theme="1"/>
        <rFont val="Calibri"/>
        <family val="2"/>
        <charset val="238"/>
        <scheme val="minor"/>
      </rPr>
      <t>:</t>
    </r>
  </si>
  <si>
    <t>(v € bez DPH) za 4 roky</t>
  </si>
  <si>
    <t>CENA za 4 kalendárne roky
(v € bez DPH)</t>
  </si>
  <si>
    <r>
      <t xml:space="preserve">Celková cena </t>
    </r>
    <r>
      <rPr>
        <b/>
        <sz val="11"/>
        <color indexed="8"/>
        <rFont val="Calibri"/>
        <family val="2"/>
        <charset val="238"/>
      </rPr>
      <t>s DPH v €</t>
    </r>
    <r>
      <rPr>
        <b/>
        <sz val="11"/>
        <color theme="1"/>
        <rFont val="Calibri"/>
        <family val="2"/>
        <charset val="238"/>
        <scheme val="minor"/>
      </rPr>
      <t xml:space="preserve"> za 4</t>
    </r>
    <r>
      <rPr>
        <b/>
        <sz val="11"/>
        <color indexed="8"/>
        <rFont val="Calibri"/>
        <family val="2"/>
        <charset val="238"/>
      </rPr>
      <t xml:space="preserve"> kalendárne roky</t>
    </r>
    <r>
      <rPr>
        <b/>
        <sz val="11"/>
        <color theme="1"/>
        <rFont val="Calibri"/>
        <family val="2"/>
        <charset val="238"/>
        <scheme val="minor"/>
      </rPr>
      <t>:</t>
    </r>
  </si>
  <si>
    <r>
      <t xml:space="preserve">celková suma
</t>
    </r>
    <r>
      <rPr>
        <b/>
        <sz val="10"/>
        <color indexed="10"/>
        <rFont val="Calibri"/>
        <family val="2"/>
        <charset val="238"/>
      </rPr>
      <t xml:space="preserve">za náhradný diel pre obdobie 4 roky
</t>
    </r>
    <r>
      <rPr>
        <b/>
        <sz val="10"/>
        <color indexed="8"/>
        <rFont val="Calibri"/>
        <family val="2"/>
        <charset val="238"/>
      </rPr>
      <t>(€ bez DPH)</t>
    </r>
  </si>
  <si>
    <t>predpokladané množstvo na 4 roky</t>
  </si>
  <si>
    <r>
      <t xml:space="preserve">Celková cena </t>
    </r>
    <r>
      <rPr>
        <b/>
        <sz val="12"/>
        <color indexed="8"/>
        <rFont val="Calibri"/>
        <family val="2"/>
        <charset val="238"/>
      </rPr>
      <t>bez DPH v €</t>
    </r>
    <r>
      <rPr>
        <b/>
        <sz val="12"/>
        <color theme="1"/>
        <rFont val="Calibri"/>
        <family val="2"/>
        <charset val="238"/>
        <scheme val="minor"/>
      </rPr>
      <t xml:space="preserve"> za 4</t>
    </r>
    <r>
      <rPr>
        <b/>
        <sz val="12"/>
        <rFont val="Calibri"/>
        <family val="2"/>
        <charset val="238"/>
      </rPr>
      <t xml:space="preserve"> kalendárne roky</t>
    </r>
    <r>
      <rPr>
        <b/>
        <sz val="12"/>
        <color indexed="8"/>
        <rFont val="Calibri"/>
        <family val="2"/>
        <charset val="238"/>
      </rPr>
      <t>:</t>
    </r>
  </si>
  <si>
    <r>
      <t xml:space="preserve">Celková cena </t>
    </r>
    <r>
      <rPr>
        <b/>
        <sz val="11"/>
        <color indexed="8"/>
        <rFont val="Calibri"/>
        <family val="2"/>
        <charset val="238"/>
      </rPr>
      <t>s DPH v € za 4 kalendárne roky</t>
    </r>
    <r>
      <rPr>
        <b/>
        <sz val="11"/>
        <color theme="1"/>
        <rFont val="Calibri"/>
        <family val="2"/>
        <charset val="238"/>
        <scheme val="minor"/>
      </rPr>
      <t>:</t>
    </r>
  </si>
  <si>
    <t>Cena za ročné správy o zhodnotení technologického vybavenia a správy o stave kybernetickej bezpečnosti</t>
  </si>
  <si>
    <t>počet 
zariadení</t>
  </si>
  <si>
    <t>harmonogram</t>
  </si>
  <si>
    <r>
      <t xml:space="preserve">jednotková cena </t>
    </r>
    <r>
      <rPr>
        <b/>
        <sz val="10"/>
        <color indexed="10"/>
        <rFont val="Calibri"/>
        <family val="2"/>
        <charset val="238"/>
      </rPr>
      <t xml:space="preserve">za 1 úkon
</t>
    </r>
    <r>
      <rPr>
        <b/>
        <sz val="10"/>
        <color indexed="8"/>
        <rFont val="Calibri"/>
        <family val="2"/>
        <charset val="238"/>
      </rPr>
      <t>(€ bez DPH)</t>
    </r>
  </si>
  <si>
    <r>
      <t xml:space="preserve">cena </t>
    </r>
    <r>
      <rPr>
        <b/>
        <sz val="10"/>
        <color indexed="10"/>
        <rFont val="Calibri"/>
        <family val="2"/>
        <charset val="238"/>
      </rPr>
      <t xml:space="preserve">za rok
</t>
    </r>
    <r>
      <rPr>
        <b/>
        <sz val="10"/>
        <color indexed="8"/>
        <rFont val="Calibri"/>
        <family val="2"/>
        <charset val="238"/>
      </rPr>
      <t>(€ bez DPH)</t>
    </r>
  </si>
  <si>
    <t>mesačne
(najneskôr do 10 kal. dní)</t>
  </si>
  <si>
    <t>1 x ročne
(najneskôr do 28.02.)</t>
  </si>
  <si>
    <t>Hodnotiace správy</t>
  </si>
  <si>
    <t>správy o vykonávaní činnosti za príslušný kalendárny mesiac v elektronickej forme</t>
  </si>
  <si>
    <t>podrobná správa o zhodnotení stavu technologického vybavenia diaľnice D1</t>
  </si>
  <si>
    <t>Kybernetická bezpečnosť</t>
  </si>
  <si>
    <t xml:space="preserve">podrobná správa o stave kybernetickej bezpečnosti </t>
  </si>
  <si>
    <t>spolu € (bez DPH)</t>
  </si>
  <si>
    <r>
      <t xml:space="preserve">Celková cena </t>
    </r>
    <r>
      <rPr>
        <b/>
        <sz val="11"/>
        <color indexed="8"/>
        <rFont val="Calibri"/>
        <family val="2"/>
        <charset val="238"/>
      </rPr>
      <t>bez DPH v €</t>
    </r>
    <r>
      <rPr>
        <b/>
        <sz val="11"/>
        <color theme="1"/>
        <rFont val="Calibri"/>
        <family val="2"/>
        <charset val="238"/>
        <scheme val="minor"/>
      </rPr>
      <t xml:space="preserve"> za 4</t>
    </r>
    <r>
      <rPr>
        <b/>
        <sz val="11"/>
        <rFont val="Calibri"/>
        <family val="2"/>
        <charset val="238"/>
      </rPr>
      <t xml:space="preserve"> kalendárne roky</t>
    </r>
    <r>
      <rPr>
        <b/>
        <sz val="11"/>
        <color indexed="8"/>
        <rFont val="Calibri"/>
        <family val="2"/>
        <charset val="238"/>
      </rPr>
      <t>:</t>
    </r>
  </si>
  <si>
    <t xml:space="preserve">Cena za celý predmet zákazky </t>
  </si>
  <si>
    <t>Špecifikácia ceny za plnenie povinností vyplývajúcich zo Zmluvy KB</t>
  </si>
  <si>
    <t>číslo 
položky</t>
  </si>
  <si>
    <t>merná
jednotka</t>
  </si>
  <si>
    <r>
      <t xml:space="preserve">predpokladaný
počet hodín
za </t>
    </r>
    <r>
      <rPr>
        <b/>
        <sz val="10"/>
        <color rgb="FFFF0000"/>
        <rFont val="Calibri"/>
        <family val="2"/>
        <charset val="238"/>
        <scheme val="minor"/>
      </rPr>
      <t>1 rok</t>
    </r>
  </si>
  <si>
    <t>hodinová zúčtovacia
sadzba</t>
  </si>
  <si>
    <r>
      <t xml:space="preserve">cena </t>
    </r>
    <r>
      <rPr>
        <b/>
        <sz val="10"/>
        <color indexed="10"/>
        <rFont val="Calibri"/>
        <family val="2"/>
        <charset val="238"/>
      </rPr>
      <t xml:space="preserve">za 1 rok
</t>
    </r>
    <r>
      <rPr>
        <b/>
        <sz val="10"/>
        <color indexed="8"/>
        <rFont val="Calibri"/>
        <family val="2"/>
        <charset val="238"/>
      </rPr>
      <t>(€ bez DPH)</t>
    </r>
  </si>
  <si>
    <t>denne
(24x7)</t>
  </si>
  <si>
    <t>každé 3
mesiace</t>
  </si>
  <si>
    <t>jarná
uzávera</t>
  </si>
  <si>
    <t>jesenná
uzávera</t>
  </si>
  <si>
    <t>poznámka</t>
  </si>
  <si>
    <t>Plnenie podmienok odseku 1 čl.  V Zmuvy KB</t>
  </si>
  <si>
    <t>1.1</t>
  </si>
  <si>
    <t>zabezpečiť bezpečnostné povedomie svojich zamestnancov</t>
  </si>
  <si>
    <t>hod</t>
  </si>
  <si>
    <t>1.2</t>
  </si>
  <si>
    <t>sledovať výstrahy a varovania (od overených odborných zdrojov SKCERT, NBU, výrobcov, ...)</t>
  </si>
  <si>
    <t>1.3</t>
  </si>
  <si>
    <t>sledovať hrozby a zraniteľnosti</t>
  </si>
  <si>
    <t>1.4</t>
  </si>
  <si>
    <t>predchádzať vzniku incidentov (aplikovanie nápravných opatrení, ak je potrtebné)</t>
  </si>
  <si>
    <t>1.5</t>
  </si>
  <si>
    <t>analyzovať  a vyhodnocovať informácie o incidentoch (iba v prípade vzniku závažného incidentu)</t>
  </si>
  <si>
    <t>v prípade vzniku závažných incidentov</t>
  </si>
  <si>
    <t>1.6</t>
  </si>
  <si>
    <t>prijímať varovania, zasielať včasné varovania (v prípade vzniku incidentu)</t>
  </si>
  <si>
    <t>v prípade vzniku incidentu</t>
  </si>
  <si>
    <t>1.7</t>
  </si>
  <si>
    <t>spolupracovať pri zabezpečení bezpečnosti sietí a IS (preveriť opatrenia a súčinnosť pri implementácii opatrení)</t>
  </si>
  <si>
    <t>Plnenie podmienok odseku 2, 3 čl.  V Zmuvy KB</t>
  </si>
  <si>
    <t>2.1</t>
  </si>
  <si>
    <t>vytvorenie správy ohľadom plnenia a sledovania zmien legislatívy, noriem a TP (sumar zmien a opatrení) (je súčasťou zmluvy)</t>
  </si>
  <si>
    <t>Plnenie podmienok odseku 4, 5, 6, 7 čl.  V Zmuvy KB</t>
  </si>
  <si>
    <r>
      <rPr>
        <b/>
        <sz val="10"/>
        <color rgb="FF000000"/>
        <rFont val="Calibri"/>
        <family val="2"/>
        <charset val="238"/>
      </rPr>
      <t>Odsek 4</t>
    </r>
    <r>
      <rPr>
        <sz val="10"/>
        <color rgb="FF000000"/>
        <rFont val="Calibri"/>
        <family val="2"/>
        <charset val="238"/>
      </rPr>
      <t xml:space="preserve">
Poskytovateľ/Zhotoviteľ je povinný prijať a dodržiavať bezpečnostné opatrenia najmenej v oblastiach podľa </t>
    </r>
    <r>
      <rPr>
        <b/>
        <sz val="10"/>
        <color rgb="FF000000"/>
        <rFont val="Calibri"/>
        <family val="2"/>
        <charset val="238"/>
      </rPr>
      <t>§20 ods. 3 písm. d), g), h), i), k) a m)</t>
    </r>
    <r>
      <rPr>
        <sz val="10"/>
        <color rgb="FF000000"/>
        <rFont val="Calibri"/>
        <family val="2"/>
        <charset val="238"/>
      </rPr>
      <t xml:space="preserve"> ZoKB v rozsahu podľa</t>
    </r>
    <r>
      <rPr>
        <b/>
        <sz val="10"/>
        <color rgb="FF000000"/>
        <rFont val="Calibri"/>
        <family val="2"/>
        <charset val="238"/>
      </rPr>
      <t xml:space="preserve"> §8, §11 až §13, §15 a §17</t>
    </r>
    <r>
      <rPr>
        <sz val="10"/>
        <color rgb="FF000000"/>
        <rFont val="Calibri"/>
        <family val="2"/>
        <charset val="238"/>
      </rPr>
      <t xml:space="preserve"> Vyhlášky NBÚ, špecifikovanom v bezpečnostných politikách Prevádzkovateľa základnej služby.</t>
    </r>
  </si>
  <si>
    <t>3.1</t>
  </si>
  <si>
    <r>
      <rPr>
        <b/>
        <sz val="10"/>
        <color rgb="FF000000"/>
        <rFont val="Calibri"/>
        <family val="2"/>
        <charset val="238"/>
      </rPr>
      <t xml:space="preserve">d) §8 </t>
    </r>
    <r>
      <rPr>
        <sz val="10"/>
        <color rgb="FF000000"/>
        <rFont val="Calibri"/>
        <family val="2"/>
        <charset val="238"/>
      </rPr>
      <t xml:space="preserve">
viesť zoznamy prístupových práv a privilégií všetkých používateľov spravovaných IS s pravidelnou aktualizáciou zoznamu</t>
    </r>
  </si>
  <si>
    <t>3.2</t>
  </si>
  <si>
    <r>
      <rPr>
        <b/>
        <sz val="10"/>
        <color rgb="FF000000"/>
        <rFont val="Calibri"/>
        <family val="2"/>
        <charset val="238"/>
      </rPr>
      <t>g) §11</t>
    </r>
    <r>
      <rPr>
        <sz val="10"/>
        <color rgb="FF000000"/>
        <rFont val="Calibri"/>
        <family val="2"/>
        <charset val="238"/>
      </rPr>
      <t xml:space="preserve">
vykonávanie hodnotenia zraniteľností nad sledovanými aktívami a prvkami IS</t>
    </r>
  </si>
  <si>
    <t>3.3</t>
  </si>
  <si>
    <t>overovanie (testovanie) aktualizácií (záplat) pred nasadením, vytvorenie správy o výsledku testov</t>
  </si>
  <si>
    <t>3.4</t>
  </si>
  <si>
    <t>viesť evidenciu záplat vykonaných Poskytovateľom</t>
  </si>
  <si>
    <t>3.5</t>
  </si>
  <si>
    <r>
      <rPr>
        <b/>
        <sz val="10"/>
        <color rgb="FF000000"/>
        <rFont val="Calibri"/>
        <family val="2"/>
        <charset val="238"/>
      </rPr>
      <t>h) §12)</t>
    </r>
    <r>
      <rPr>
        <sz val="10"/>
        <color rgb="FF000000"/>
        <rFont val="Calibri"/>
        <family val="2"/>
        <charset val="238"/>
      </rPr>
      <t xml:space="preserve">
zabezpečenie monitorovania prieniku škodlivého kódu do prostredia sietí ba IS v správe Poskytovateľa. Poskytovanie reportu o takýchto kódoch a navrnutých nápravných opatreniach</t>
    </r>
  </si>
  <si>
    <t>3.6</t>
  </si>
  <si>
    <r>
      <rPr>
        <b/>
        <sz val="10"/>
        <color rgb="FF000000"/>
        <rFont val="Calibri"/>
        <family val="2"/>
        <charset val="238"/>
      </rPr>
      <t>i) §13</t>
    </r>
    <r>
      <rPr>
        <sz val="10"/>
        <color rgb="FF000000"/>
        <rFont val="Calibri"/>
        <family val="2"/>
        <charset val="238"/>
      </rPr>
      <t xml:space="preserve">
udržovanie evidencie a jej aktuálnosti vstupno-výstupných bodov na rozhraní siete</t>
    </r>
  </si>
  <si>
    <t>3.7</t>
  </si>
  <si>
    <t>identifikovanie neoprávnených sieťových spojení na rozhraní s vonkajšou sieťou</t>
  </si>
  <si>
    <t>3.8</t>
  </si>
  <si>
    <t>monitorovanie bezpečnosti, záznam a vyhodnocovanie paketov na rozhraní siete v správe Poskytovateľa</t>
  </si>
  <si>
    <t>3.9</t>
  </si>
  <si>
    <r>
      <rPr>
        <b/>
        <sz val="10"/>
        <color rgb="FF000000"/>
        <rFont val="Calibri"/>
        <family val="2"/>
        <charset val="238"/>
      </rPr>
      <t>k) §15</t>
    </r>
    <r>
      <rPr>
        <sz val="10"/>
        <color rgb="FF000000"/>
        <rFont val="Calibri"/>
        <family val="2"/>
        <charset val="238"/>
      </rPr>
      <t xml:space="preserve">
monitorovanie  technologických oblastí a aktív (centrálny nástroj na zaznamenávanie činností sietí a informačných IS a ich používateľov zabezpečujúceho centrálny bezpečnostný dohľad nad sieťami a informačnými systémami) a monitorovanie prístupov do IS</t>
    </r>
  </si>
  <si>
    <t>24 hod. x 365 dní</t>
  </si>
  <si>
    <t>3.10</t>
  </si>
  <si>
    <t>monitorovanie udalosti v sieťach a informačných systémoch (nástroj na detekciu kybernetických bezpečnostných incidentov)</t>
  </si>
  <si>
    <t>3.11</t>
  </si>
  <si>
    <t>3.12</t>
  </si>
  <si>
    <r>
      <rPr>
        <b/>
        <sz val="10"/>
        <color rgb="FF000000"/>
        <rFont val="Calibri"/>
        <family val="2"/>
        <charset val="238"/>
      </rPr>
      <t>m) §17</t>
    </r>
    <r>
      <rPr>
        <sz val="10"/>
        <color rgb="FF000000"/>
        <rFont val="Calibri"/>
        <family val="2"/>
        <charset val="238"/>
      </rPr>
      <t xml:space="preserve">
monitorovanie a analyzovanie udalostí v sieťach a informačných systémoch v správe Poskytovateľa (nástroj na detekciu kybernetických bezpečnostných incidentov)</t>
    </r>
  </si>
  <si>
    <t>3.13</t>
  </si>
  <si>
    <t xml:space="preserve">analyzovanie a vyhodnocovanie záznamov z centrálneho nástroja na zaznamenávanie činností sietí a informačných IS </t>
  </si>
  <si>
    <t>3.14</t>
  </si>
  <si>
    <r>
      <rPr>
        <b/>
        <sz val="10"/>
        <color rgb="FF000000"/>
        <rFont val="Calibri"/>
        <family val="2"/>
        <charset val="238"/>
      </rPr>
      <t>Odsek 5</t>
    </r>
    <r>
      <rPr>
        <sz val="10"/>
        <color rgb="FF000000"/>
        <rFont val="Calibri"/>
        <family val="2"/>
        <charset val="238"/>
      </rPr>
      <t xml:space="preserve">
dodržiavať sektorové bezpečnostné opatrenia v rozsahu špecifikovanom v bezpečnostných politikách Prevádzkovateľa a Prílohe č. 2 Zmluvy KB.</t>
    </r>
  </si>
  <si>
    <t>3.15</t>
  </si>
  <si>
    <r>
      <rPr>
        <b/>
        <sz val="10"/>
        <color rgb="FF000000"/>
        <rFont val="Calibri"/>
        <family val="2"/>
        <charset val="238"/>
      </rPr>
      <t>Odsek 6</t>
    </r>
    <r>
      <rPr>
        <sz val="10"/>
        <color rgb="FF000000"/>
        <rFont val="Calibri"/>
        <family val="2"/>
        <charset val="238"/>
      </rPr>
      <t xml:space="preserve">
vytvorenie správy o každej preukázateľne známej zmene, ktorá má významný vplyv na bezp. opatrenia alebo o všetkých preukázateľne známych skutočnostiach, majúcich vplyv na zabezpečovanie KB za sledované obdobie</t>
    </r>
  </si>
  <si>
    <t>Plnenie podmienok čl.  VI Zmuvy KB</t>
  </si>
  <si>
    <t>4.1</t>
  </si>
  <si>
    <t>riešiť bezpečnostné incidenty v súčinnosti s Objednávateľom (na základe akceptácie Objednávateľom) v systémoch, správe a prevádzke Poskytovateľa</t>
  </si>
  <si>
    <t>Ostatné plnenia vyplývajúce z prílohy č.2 zmluvy o KB</t>
  </si>
  <si>
    <t>5.1</t>
  </si>
  <si>
    <t>pasívna pohotovosť pracovníka na telefóne/e-maile (bezpečnosti/prevádzkový) (čas do reaktivity na bezpečnostnostný incident)</t>
  </si>
  <si>
    <t>5.2</t>
  </si>
  <si>
    <t>aktívna pohotovosť pracovníka pracovníka na telefóne/e-maile (bezpečnosti/prevádzkový) (v rámci výkonu servisných činností)</t>
  </si>
  <si>
    <t>5.3</t>
  </si>
  <si>
    <t>pravidelná aktualizácia existujúceho zoznamu funkčných členov - ekvivalent identifikácia aktív od NDS (Ak platí pre konkrétnu servisnú zmluvu riadok 34, potom neplatí požiadavka v riadok 35 !)</t>
  </si>
  <si>
    <t>5.4</t>
  </si>
  <si>
    <t>identifikácia a súčinnosť pri klasifikácii aktív ak v NDS tento zoznam nexistuje (Ak platí pre konkrétnu servisnú zmluvu riadok 9, potom neplatí požiadavka v riadku 34 !)</t>
  </si>
  <si>
    <t>5.5</t>
  </si>
  <si>
    <t>detegovanie existujúcich zraniteľností programových prostriedkov a technických prostriedkov</t>
  </si>
  <si>
    <t>5.6</t>
  </si>
  <si>
    <t>analýza rizík v IT/OT</t>
  </si>
  <si>
    <t>5.7</t>
  </si>
  <si>
    <t>mimoriadny bezpečnostný patch manažment, testovanie patchov a update</t>
  </si>
  <si>
    <t>5.8</t>
  </si>
  <si>
    <t>súčinnosť pri audite bezpečnosti Poskytovateľa/Zhotoviteľa a subdodávateľov v zmysle ZoKB a Zmluvy o KB</t>
  </si>
  <si>
    <t>5.9</t>
  </si>
  <si>
    <t>penetračné testy CRS (odsek a, čl.  P.  Audit a kontrolné činnosti vyhlášky č. 179/2020 Z. z.)</t>
  </si>
  <si>
    <t>5.10</t>
  </si>
  <si>
    <t>zabezpečenie súčinnosti pri vypracovaní aktuálnych BCM plánov (plány obnovy) systémov v správe a prevádzke Poskytovateľa</t>
  </si>
  <si>
    <r>
      <t xml:space="preserve">Celková cena </t>
    </r>
    <r>
      <rPr>
        <b/>
        <sz val="11"/>
        <color indexed="8"/>
        <rFont val="Calibri"/>
        <family val="2"/>
        <charset val="238"/>
      </rPr>
      <t>bez DPH v €</t>
    </r>
    <r>
      <rPr>
        <sz val="11"/>
        <color theme="1"/>
        <rFont val="Calibri"/>
        <family val="2"/>
        <charset val="238"/>
        <scheme val="minor"/>
      </rPr>
      <t xml:space="preserve"> za 4</t>
    </r>
    <r>
      <rPr>
        <b/>
        <sz val="11"/>
        <rFont val="Calibri"/>
        <family val="2"/>
        <charset val="238"/>
      </rPr>
      <t xml:space="preserve"> kalendárne roky</t>
    </r>
    <r>
      <rPr>
        <sz val="11"/>
        <color indexed="8"/>
        <rFont val="Calibri"/>
        <family val="2"/>
        <charset val="238"/>
      </rPr>
      <t>:</t>
    </r>
  </si>
  <si>
    <t>harmonogram činností vyplývajúcich zo Zmluvy KB</t>
  </si>
  <si>
    <t>elektro a montážne práce</t>
  </si>
  <si>
    <t>softvérové a programátorské práce</t>
  </si>
  <si>
    <t>stavebné práce</t>
  </si>
  <si>
    <t>projekčné práce</t>
  </si>
  <si>
    <t>projektový manažment</t>
  </si>
  <si>
    <t>funkčné skúšky, testy a zaškolenie obsluhy</t>
  </si>
  <si>
    <t>Stroj</t>
  </si>
  <si>
    <r>
      <rPr>
        <b/>
        <sz val="11"/>
        <color theme="1"/>
        <rFont val="Calibri"/>
        <family val="2"/>
        <charset val="238"/>
        <scheme val="minor"/>
      </rPr>
      <t>Hodinová sadzba</t>
    </r>
    <r>
      <rPr>
        <sz val="11"/>
        <color theme="1"/>
        <rFont val="Calibri"/>
        <family val="2"/>
        <charset val="238"/>
        <scheme val="minor"/>
      </rPr>
      <t xml:space="preserve"> za prenájom v EUR/hod</t>
    </r>
  </si>
  <si>
    <t>Cena za prenájom</t>
  </si>
  <si>
    <t>plošina</t>
  </si>
  <si>
    <r>
      <t xml:space="preserve">Predpokladaný počet hodín prenájmu </t>
    </r>
    <r>
      <rPr>
        <b/>
        <sz val="11"/>
        <color theme="1"/>
        <rFont val="Calibri"/>
        <family val="2"/>
        <charset val="238"/>
        <scheme val="minor"/>
      </rPr>
      <t>za 4 roky</t>
    </r>
  </si>
  <si>
    <t>Diaľnica D1 Hričovské Podhradie - Lietavská Lúčka</t>
  </si>
  <si>
    <t>Úkon / Činnosť</t>
  </si>
  <si>
    <t>OP, OS</t>
  </si>
  <si>
    <t>mesačná údržba</t>
  </si>
  <si>
    <t>pol ročná údržba</t>
  </si>
  <si>
    <t>ročná údržba</t>
  </si>
  <si>
    <r>
      <rPr>
        <b/>
        <sz val="10"/>
        <rFont val="Calibri"/>
        <family val="2"/>
        <charset val="238"/>
      </rPr>
      <t>Adaptačné
osvetlenie</t>
    </r>
  </si>
  <si>
    <t>Vizuálna kontrola adaptačného osvetlenia tunela</t>
  </si>
  <si>
    <t>Overiť technický stav a funkčnosť zariadení</t>
  </si>
  <si>
    <t>Výmena svetelných zdrojov - podľa potreby</t>
  </si>
  <si>
    <t>Kontrola uchytenia svietidiel na ostení tunela</t>
  </si>
  <si>
    <t>Vizuálna kontrola neporušennosti krytia, upevnenia a čistoty skiel svietidiel</t>
  </si>
  <si>
    <t>Očistenie optických plôch a tela svietidiel</t>
  </si>
  <si>
    <r>
      <rPr>
        <b/>
        <sz val="10"/>
        <rFont val="Calibri"/>
        <family val="2"/>
        <charset val="238"/>
      </rPr>
      <t>Prejazdové
osvetlenie</t>
    </r>
  </si>
  <si>
    <t>Vizuálna kontrola prejazdového osvetlenia tunela</t>
  </si>
  <si>
    <t>Požiarne núdzové osvetlenie</t>
  </si>
  <si>
    <t>Vizuálna kontrola požiarneho núdzového osvetlenia</t>
  </si>
  <si>
    <t>Kontrola funkcie požiarneho núdzového osvetlenia</t>
  </si>
  <si>
    <t>Návestné osvetlenie núdzových východov - LED pásik</t>
  </si>
  <si>
    <t>Návestné osvetlenie núdzových východov - LED pásik / LTR, PTR</t>
  </si>
  <si>
    <t>Vizuálna kontrola osvetlenia núdzových východov</t>
  </si>
  <si>
    <t>Kontrola funkcie  osvetlenia</t>
  </si>
  <si>
    <t>Očistenie optických plôch a lišty svietidla</t>
  </si>
  <si>
    <t>Kontrola uchytenia lišty na ostení tunela</t>
  </si>
  <si>
    <t>Osvetlenie vstupu do priečneho prepojenia</t>
  </si>
  <si>
    <t>Vizuálna kontrola osvetlenia vstupu do priečneho prepojenia</t>
  </si>
  <si>
    <t>Kontrola funkčnosti osvetlenia</t>
  </si>
  <si>
    <t>Osvetlenie priečneho prepojenia</t>
  </si>
  <si>
    <t>Osvetlenie priečneho prepojenia / PP1-PP8, rozvodne v PP</t>
  </si>
  <si>
    <t>Vizuálna kontrola osvetlenia priečneho prepojenia</t>
  </si>
  <si>
    <t>Kontrola uchytenia svietidiel</t>
  </si>
  <si>
    <r>
      <rPr>
        <b/>
        <sz val="10"/>
        <rFont val="Calibri"/>
        <family val="2"/>
        <charset val="238"/>
      </rPr>
      <t>Vozovkové vodiace
osvetlenie</t>
    </r>
  </si>
  <si>
    <t>Vizuálna kontrola vozovkového vodiaceho osvetlenia</t>
  </si>
  <si>
    <t>Vizuálna kontrola neporušiteľnosti upevnenia a svietivosti</t>
  </si>
  <si>
    <t>Kontrola funkcie vozovkového osvetlenia vrátane funkcie blikania</t>
  </si>
  <si>
    <t>Výmena modulov vozovkového vodiaceho osvetlenia - podľa potreby</t>
  </si>
  <si>
    <t>Čistenie optiky vozovkového vodiaceho osvetlenia</t>
  </si>
  <si>
    <t>Kontrola a testovanie funkčnosti riadiacej elektroniky</t>
  </si>
  <si>
    <t>VO</t>
  </si>
  <si>
    <t>Verejné osvetlenie pred portálmi / VP, ZP</t>
  </si>
  <si>
    <t>Vizuálna kontrola technického stavu a funkčnosti</t>
  </si>
  <si>
    <t>Kontrola uchytenia svietidla a technického stavu stĺpu osvetlenia</t>
  </si>
  <si>
    <t>Kontrola uzemnienia stĺpu osvetlenia - korodovanie, očistenie a ošetrenie</t>
  </si>
  <si>
    <t>Kontrola a meranie uzemnenia stĺpu osvetlenia</t>
  </si>
  <si>
    <t>Vonkajšie a vnútorné jasomery</t>
  </si>
  <si>
    <t>Vizuálna kontrola neporušennosti krytia, upevnenia a čistoty</t>
  </si>
  <si>
    <t>Kontrolakomunikačného rozhrania</t>
  </si>
  <si>
    <t>LTR, PTR, káblovody, priečne prepojenie, VP, ZP, PB VP, PB ZP</t>
  </si>
  <si>
    <t>Skúška komunikačného rozhrania a prenosu ovládania prevádzkových stavov vozovkového vodiaceho osvetlenia  z RST tunela</t>
  </si>
  <si>
    <t>Tunel, PP1-PP8, PB VP, PB ZP, Predportálové úseky</t>
  </si>
  <si>
    <t>Osvetlenie vstupu do priečneho prepojenia / LTR, PTR</t>
  </si>
  <si>
    <t>Vozovkové vodiace osvetlenie / LTR, PTR</t>
  </si>
  <si>
    <t>Vonkajšie a vnútorné jasomery / ZP, VP, LTR, PTR</t>
  </si>
  <si>
    <t>Adaptačné osvetlenie / LTR, PTR</t>
  </si>
  <si>
    <t>Prejazdové osvetlenie / LTR, PTR</t>
  </si>
  <si>
    <t>Požiarne núdzové osvetlenie / LTR, PTR</t>
  </si>
  <si>
    <t>periodicita v zmysle platných predpisov v rokoch</t>
  </si>
  <si>
    <r>
      <t xml:space="preserve">Jednotková cena </t>
    </r>
    <r>
      <rPr>
        <b/>
        <sz val="10"/>
        <color indexed="10"/>
        <rFont val="Calibri"/>
        <family val="2"/>
        <charset val="238"/>
      </rPr>
      <t xml:space="preserve">za 1 úkon na 1 zariadení
</t>
    </r>
    <r>
      <rPr>
        <b/>
        <sz val="10"/>
        <color indexed="8"/>
        <rFont val="Calibri"/>
        <family val="2"/>
        <charset val="238"/>
      </rPr>
      <t>(€ bez DPH)</t>
    </r>
  </si>
  <si>
    <r>
      <t xml:space="preserve">Cena </t>
    </r>
    <r>
      <rPr>
        <b/>
        <sz val="10"/>
        <color indexed="10"/>
        <rFont val="Calibri"/>
        <family val="2"/>
        <charset val="238"/>
      </rPr>
      <t xml:space="preserve">za rok na všetkých zariadeniach
</t>
    </r>
    <r>
      <rPr>
        <b/>
        <sz val="10"/>
        <color indexed="8"/>
        <rFont val="Calibri"/>
        <family val="2"/>
        <charset val="238"/>
      </rPr>
      <t>(€ bez DPH)</t>
    </r>
  </si>
  <si>
    <t>počet
objektov</t>
  </si>
  <si>
    <t>Požiarna nádrž, čerpacia stanica</t>
  </si>
  <si>
    <t>Odstránenie nečistôt</t>
  </si>
  <si>
    <t>Overenie komplexnej funkčnosti stanice</t>
  </si>
  <si>
    <t>Overenie komunikácie a prenosu prevádzkových stavov do RST</t>
  </si>
  <si>
    <t>Overenie činnosti a funkčnosti zariadenia</t>
  </si>
  <si>
    <t>Limitné a kontinuálne snímače výšky hladín / ČS</t>
  </si>
  <si>
    <t>Snímače teploty v okolí potrubia požiarneho vodovodu na portáloch</t>
  </si>
  <si>
    <t>Kontrola spojov - dotiahnutie</t>
  </si>
  <si>
    <t>Overenie funkčnosti ovládania - čerpadlá</t>
  </si>
  <si>
    <t>Overenie komunikácie s RST - riadenie</t>
  </si>
  <si>
    <t>Kontrola napájacích napätí, káblových prepojení</t>
  </si>
  <si>
    <t>Skúška komunikácie a prenosu prevádzkových stavov do RST</t>
  </si>
  <si>
    <t>Snímače tlaku elektronické, analógové / ČS</t>
  </si>
  <si>
    <t>Temperovanie potrubia požiarneho vodovodu</t>
  </si>
  <si>
    <t>Rozvádzač R-ATS  a RB2 / ČS</t>
  </si>
  <si>
    <t>ATS / ČS</t>
  </si>
  <si>
    <t>Expazné nádoby / ČS</t>
  </si>
  <si>
    <t>Elektrouzávery / ČS</t>
  </si>
  <si>
    <t>Tlaková nádoba s membránou / ČS</t>
  </si>
  <si>
    <t>ELI</t>
  </si>
  <si>
    <t>Elekroinštalácia / ČS</t>
  </si>
  <si>
    <t>Bleskozvod / ČS</t>
  </si>
  <si>
    <t>Servis svietidiel (žiarivkové) vr. výmeny</t>
  </si>
  <si>
    <t>Servis a kontrola svietidiel - núdzových vr. výmeny batérií (Protokol o kontrole)</t>
  </si>
  <si>
    <t>Servis spínačov a tlačidiel</t>
  </si>
  <si>
    <t>Servis zásuviek 230V</t>
  </si>
  <si>
    <t>RM1</t>
  </si>
  <si>
    <t>Vizuálna kontrola technického stavu a mechanických častí zariadenia</t>
  </si>
  <si>
    <t>Kontrola dotiahnutia spojov</t>
  </si>
  <si>
    <t>Kontrola funkčnosti elektrických obvodov</t>
  </si>
  <si>
    <t>Kontrola rozvádzača termovíziou vr. vystavenia protokolu z merania</t>
  </si>
  <si>
    <t>Kontrolova funkčnosti vyhrievania vodovodu</t>
  </si>
  <si>
    <t>Premeranie izolačných odporov káblov v rozvádzačoch v PB a PP</t>
  </si>
  <si>
    <t>Zásuvkové a svetelné obvody / ČS</t>
  </si>
  <si>
    <t>Rozvádzač pre elektroinštaláciu / ČS</t>
  </si>
  <si>
    <t>Vyhrievacie káble / LTR, PTR</t>
  </si>
  <si>
    <t>SO 420-01 Osvetlenie tunela vrátane portálových úsekov</t>
  </si>
  <si>
    <t>Tunelové rúry</t>
  </si>
  <si>
    <t>Vizuálna kontrola</t>
  </si>
  <si>
    <t>Kontrola spustenia jednotlivých ventilátorov</t>
  </si>
  <si>
    <t>Kontrola správneho zapnutia z operatórskeho pracoviska</t>
  </si>
  <si>
    <t>Kontrola signalizácie na operátorskom pracovisku</t>
  </si>
  <si>
    <t>Kontrola úrovne vibrácií</t>
  </si>
  <si>
    <t>Kontrola nosného systému</t>
  </si>
  <si>
    <t>Vyčistenie povrchu ventilátora</t>
  </si>
  <si>
    <t>Kontrola vonkajších častí ventilátora</t>
  </si>
  <si>
    <t>Kontrola vnútorných častí ventilátora</t>
  </si>
  <si>
    <t>Kontrola snímača vibrácií</t>
  </si>
  <si>
    <t>Vizuálna kontrola obežného kolesa</t>
  </si>
  <si>
    <t>Kontrola elektroinštalácie a pripojovacích skríň</t>
  </si>
  <si>
    <t>Kontrola ventilátoru - či pracuje v navolenom smere</t>
  </si>
  <si>
    <t>Kontrola medzier medzi lopatkou a telesom ventilátora</t>
  </si>
  <si>
    <t>Vyčistenie povrchu control boxov</t>
  </si>
  <si>
    <t>Skúška komunikačného rozhrania a ovládania prevádzkových stavov z RST</t>
  </si>
  <si>
    <t>LTR, PTR</t>
  </si>
  <si>
    <r>
      <rPr>
        <sz val="10"/>
        <rFont val="Calibri"/>
        <family val="2"/>
        <charset val="238"/>
        <scheme val="minor"/>
      </rPr>
      <t>Skúška komunikačného rozhrania a ovládania prevádzkových stavov
ventilátora z RST</t>
    </r>
  </si>
  <si>
    <t>VHP1 - VHP10, VHL1 - VHL14</t>
  </si>
  <si>
    <t>NN káblové rozvody - napájanie, riadenie</t>
  </si>
  <si>
    <t>R-VHP3 až R-VHP8, R-VHL3 až R-VHL10</t>
  </si>
  <si>
    <t>Control box / LTR, PTR</t>
  </si>
  <si>
    <t>Ventilátory / LTR,PTR</t>
  </si>
  <si>
    <t>SO 420-03 Meranie fyzikálnych veličín</t>
  </si>
  <si>
    <t>MFV</t>
  </si>
  <si>
    <t>Komplexná kontrola, čistenie a ošetrenie</t>
  </si>
  <si>
    <t>Kontrola upevnenia snímačov a ich vzájomnej polohy</t>
  </si>
  <si>
    <t>Kontrola funkčnosti CO</t>
  </si>
  <si>
    <t>Kontrola merania opacity kalibračnou vložkou</t>
  </si>
  <si>
    <t>Komplexná kontrola, vonkajšie čistenie a ošetrenie</t>
  </si>
  <si>
    <t>Kalibrácia kalibračnou tyčou, vnuútorná očista snímača v prípade potreby</t>
  </si>
  <si>
    <t>Snímače rýchlosti prúdenia vzducho, opacity a CO, zadymenia / PTR, LTR</t>
  </si>
  <si>
    <t>Anemometer / PTR, LTR</t>
  </si>
  <si>
    <t>Snímač opacity a CO /
PTR, LTR</t>
  </si>
  <si>
    <t>Snímač zadymenia / PTR, LTR</t>
  </si>
  <si>
    <t>RSD+RST</t>
  </si>
  <si>
    <t>LAN</t>
  </si>
  <si>
    <t>Tunelové rúry, PB VP, PB ZP, ČS</t>
  </si>
  <si>
    <t>Vizuálna kontrola technického stavu a funkčnosti zariadení</t>
  </si>
  <si>
    <t>PC - Klient</t>
  </si>
  <si>
    <t>PB VP, PB ZP</t>
  </si>
  <si>
    <t>PLC, SCADA</t>
  </si>
  <si>
    <t>PB VP</t>
  </si>
  <si>
    <t>DT1, DT2</t>
  </si>
  <si>
    <t>Kontrola čistoty a odstránenie nečistôt z rozvádzača</t>
  </si>
  <si>
    <t>Kontrola mechanických častí rozvádzača</t>
  </si>
  <si>
    <t>DS1, DS2</t>
  </si>
  <si>
    <t>RLAN1, RLAN2</t>
  </si>
  <si>
    <t>DRPU1, DRPU2, DRPU3, DRPU4, DRPU5, DRPU6, DRPU7, DRPU8</t>
  </si>
  <si>
    <t>DRB2</t>
  </si>
  <si>
    <t>Technologický rozvádzač / ČS</t>
  </si>
  <si>
    <t>EZS / NN rozvodňa ZP, PB VP, ČS</t>
  </si>
  <si>
    <t>Technologické rozvádzače / PB ZP, PB VP</t>
  </si>
  <si>
    <t>Technologické rozvádzače / PP1-PP8</t>
  </si>
  <si>
    <t>Skúška komunikačného rozhrania a prenosu prevádzkových stavov do RST tunela</t>
  </si>
  <si>
    <t>PB ZP, tunelová rúra, PP1- PP8, PB VP, ČS</t>
  </si>
  <si>
    <t>PB ZP, tunelová rúra, PP1-PP8, PB VP, ČS</t>
  </si>
  <si>
    <t>PB ZP, tunelová rúra, PP1-PP8, PB VP</t>
  </si>
  <si>
    <t>Odborné prehliadky, Odborné skúšky
Vyhláška MPSVaR SR č. 508/2009 Z. z.
STN 33 1500:1990~2007, STN EN 62305-3:2007
STN 34 1391:1998~2008, STN 34 1391:1998~2008</t>
  </si>
  <si>
    <t>SO 420-07 Systém tiesňového volania - SOS</t>
  </si>
  <si>
    <t>RSOS, TNV / Tunelová rúra, portálové plochy</t>
  </si>
  <si>
    <t>Vizuálna kontrola výklenku (kabínky) SOS</t>
  </si>
  <si>
    <t>Kontrola funkcie dopravnej značky a blikača</t>
  </si>
  <si>
    <t>Kontrola funkčnosti dvier výklenku (kabínky) SOS</t>
  </si>
  <si>
    <t>Kontrola vybavenia výklenku (kabínka) SOS</t>
  </si>
  <si>
    <t>Kontrola komunikácie jedného telefónu SOS v tunelovej rúre</t>
  </si>
  <si>
    <t>Kontrola komunikácie všetkých telefónov SOS v tunelovej rúre</t>
  </si>
  <si>
    <t>Kontrola nastavenia kamier pri aktivácií SOS výklenku</t>
  </si>
  <si>
    <t>Kontrola obojsmerného spojenia (pevnej aj mobilnej linky)</t>
  </si>
  <si>
    <t>Kontrola funkčnosti telefónneho prístroja</t>
  </si>
  <si>
    <t>Funkčná skúška a kontrola terminálov, sluchátok, telefónov SOS</t>
  </si>
  <si>
    <t>Technologický rozvádzač RSOS1 a RSOS2 / PB ZP, PB VP</t>
  </si>
  <si>
    <t>Kontrola funkčnosti elektrických obvodov a uzemnenia rozvádzača</t>
  </si>
  <si>
    <t>Kontrola a čistenie technologických a prenosových zariadení SOS systému</t>
  </si>
  <si>
    <t>Skúška komunikačného rozhrania a prenosu do SSUD</t>
  </si>
  <si>
    <r>
      <rPr>
        <b/>
        <sz val="10"/>
        <rFont val="Calibri"/>
        <family val="2"/>
        <charset val="238"/>
        <scheme val="minor"/>
      </rPr>
      <t>rozvádzače RSOSL1- RSOSL16, RSOSP1- RSOSP16, TNV1-TNV4 /
Tunelová rúra, portálové plochy</t>
    </r>
  </si>
  <si>
    <t>Systém tiesňového volania - SOS</t>
  </si>
  <si>
    <t>Hasiace prístroje v SOS výklenkoch</t>
  </si>
  <si>
    <t>Vnútorné vyčistenie výklenku (kabínky) SOS a skiel na dopravnej značke a blikači</t>
  </si>
  <si>
    <t>Kontrola, odstránenie nečistôt, kontrola optických konektorov, kontrola polomerov prepojovacích káblov</t>
  </si>
  <si>
    <t>SO 420-08 Uzatvorený televízny okruh vrátane videodetekcie</t>
  </si>
  <si>
    <t>UTO</t>
  </si>
  <si>
    <t>Kamery statické, Termokamery / LTR, PTR, PP1-PP8, rozvodne v PP1, PP3, PP4, PP6, PP8</t>
  </si>
  <si>
    <t>Vizuálna kontrola kamier</t>
  </si>
  <si>
    <t>Kontrola komunikácie so samotnou kamerou, vrátane kontroly backfocusu</t>
  </si>
  <si>
    <t>Nastavenie polohovania a centrovania</t>
  </si>
  <si>
    <t>Nastavenie a kontrola funkčnosti videodetekcie</t>
  </si>
  <si>
    <t>KO305-KO308, KP350, KP360, KP370</t>
  </si>
  <si>
    <t>Vyčistenie kamerového krytu zvonku</t>
  </si>
  <si>
    <t>Nastavenie polohovania a ostrenia</t>
  </si>
  <si>
    <t>ADR kamery / VP, ZP</t>
  </si>
  <si>
    <t>Kontrola komunikácie a funkčnosti systému</t>
  </si>
  <si>
    <t>Nastavenie polohovania</t>
  </si>
  <si>
    <t>Kamery statické / PB ZP, PB VP, ČS</t>
  </si>
  <si>
    <t>Vyčistenie kamerového krytu zvnútra</t>
  </si>
  <si>
    <t>RUTO1, RUTO2</t>
  </si>
  <si>
    <t>Technologický rozvádzač / PB ZP, PB VP</t>
  </si>
  <si>
    <t>Kontrola a čistenie technologických a prenosových zariadení</t>
  </si>
  <si>
    <t>Kontrola, odstránenie nečistôt, kontrola optických konektorov</t>
  </si>
  <si>
    <t>Skúška komunikačného rozhrania a prenosu po LAN do SSUD</t>
  </si>
  <si>
    <t>PC klient - UTO</t>
  </si>
  <si>
    <r>
      <rPr>
        <b/>
        <sz val="10"/>
        <rFont val="Calibri"/>
        <family val="2"/>
        <charset val="238"/>
        <scheme val="minor"/>
      </rPr>
      <t>Kamery otočné / VP,
ZP, PB ZP, PB VP</t>
    </r>
  </si>
  <si>
    <t>UTO/ LTR, PTR, PP1-PP8, Portálové časti</t>
  </si>
  <si>
    <t>Podružné rozvádzače / ZP, VP</t>
  </si>
  <si>
    <t>KV301-KV304, KV309-KV312</t>
  </si>
  <si>
    <t>KB351-KB355, KB361-KB365, KB371</t>
  </si>
  <si>
    <t>RKO1, RKO2, R-ADR1, R-ADR2</t>
  </si>
  <si>
    <t>Kontrola kvality videosignálu na výstupe z kamery a kontrola kvality signálu na vstupe do enkódera v káblovej skrinke</t>
  </si>
  <si>
    <t>Kontrola stavu napájacej sústavy pre zabezpečenie predpísaného napájania kamery</t>
  </si>
  <si>
    <t>Kontrola tesnosti všetkých káblových priechodiek, konektorov v statíve, prepojov, ochranný kryt - statív, ostatných montážnych spojovacích častiach (veká a pod.), kontrola pevnosti skrutkových spojov</t>
  </si>
  <si>
    <t>KDL101-146, KDP001-047, KB201-KB208, KB251-KB258, KB231, KB233, KB234, KB236, KB238, KDL101T, KDL146T, KDP001T, KDP047T, KDP013, KDP026, KDP038, KDL110, KDL124, KDL135</t>
  </si>
  <si>
    <t>Kontrola plynulosti pohybu zoom objektívu, kontrola funkcie SCS obvodu kamery podľa postupu určeného výrobcom kamery</t>
  </si>
  <si>
    <r>
      <t xml:space="preserve">Vizuálna kontrola technického stavu a funkčnosti zariadení - </t>
    </r>
    <r>
      <rPr>
        <sz val="10"/>
        <color rgb="FFFF0000"/>
        <rFont val="Calibri"/>
        <family val="2"/>
        <charset val="238"/>
        <scheme val="minor"/>
      </rPr>
      <t>celok</t>
    </r>
  </si>
  <si>
    <r>
      <t xml:space="preserve">Diagnostika systémových zápisov (logy) - </t>
    </r>
    <r>
      <rPr>
        <sz val="10"/>
        <color rgb="FFFF0000"/>
        <rFont val="Calibri"/>
        <family val="2"/>
        <charset val="238"/>
        <scheme val="minor"/>
      </rPr>
      <t>celok</t>
    </r>
  </si>
  <si>
    <r>
      <t xml:space="preserve">Úradná skúška - </t>
    </r>
    <r>
      <rPr>
        <sz val="10"/>
        <color rgb="FFFF0000"/>
        <rFont val="Calibri"/>
        <family val="2"/>
        <charset val="238"/>
        <scheme val="minor"/>
      </rPr>
      <t>celok</t>
    </r>
  </si>
  <si>
    <r>
      <t xml:space="preserve">Odborná prehliadka, Odborná skúška, Revízna správa - </t>
    </r>
    <r>
      <rPr>
        <sz val="10"/>
        <color rgb="FFFF0000"/>
        <rFont val="Calibri"/>
        <family val="2"/>
        <charset val="238"/>
        <scheme val="minor"/>
      </rPr>
      <t>celok</t>
    </r>
  </si>
  <si>
    <r>
      <t xml:space="preserve">Kontrola funkcie všetkých kamier, prenosu a zobrazenia - </t>
    </r>
    <r>
      <rPr>
        <sz val="10"/>
        <color rgb="FFFF0000"/>
        <rFont val="Calibri"/>
        <family val="2"/>
        <charset val="238"/>
        <scheme val="minor"/>
      </rPr>
      <t>celok</t>
    </r>
  </si>
  <si>
    <r>
      <t xml:space="preserve">Nastavenie zariadenia a kalibrácia - </t>
    </r>
    <r>
      <rPr>
        <sz val="10"/>
        <color rgb="FFFF0000"/>
        <rFont val="Calibri"/>
        <family val="2"/>
        <charset val="238"/>
        <scheme val="minor"/>
      </rPr>
      <t>celok</t>
    </r>
  </si>
  <si>
    <r>
      <t xml:space="preserve">Kontrola stavu disku, pamäte, defragmentácia, odstránenie starých záloh - </t>
    </r>
    <r>
      <rPr>
        <sz val="10"/>
        <color rgb="FFFF0000"/>
        <rFont val="Calibri"/>
        <family val="2"/>
        <charset val="238"/>
        <scheme val="minor"/>
      </rPr>
      <t>celok</t>
    </r>
  </si>
  <si>
    <r>
      <t xml:space="preserve">Kontrola príslušenstva  (monitor, klávesnica, myš) - </t>
    </r>
    <r>
      <rPr>
        <sz val="10"/>
        <color rgb="FFFF0000"/>
        <rFont val="Calibri"/>
        <family val="2"/>
        <charset val="238"/>
        <scheme val="minor"/>
      </rPr>
      <t>celok</t>
    </r>
  </si>
  <si>
    <r>
      <t xml:space="preserve">Čistenie PC (vysávanie / vyfúkanie prachu) - </t>
    </r>
    <r>
      <rPr>
        <sz val="10"/>
        <color rgb="FFFF0000"/>
        <rFont val="Calibri"/>
        <family val="2"/>
        <charset val="238"/>
        <scheme val="minor"/>
      </rPr>
      <t>celok</t>
    </r>
  </si>
  <si>
    <r>
      <t>Inštalácia nevyhnutných zmien / Update systému -</t>
    </r>
    <r>
      <rPr>
        <sz val="10"/>
        <color rgb="FFFF0000"/>
        <rFont val="Calibri"/>
        <family val="2"/>
        <charset val="238"/>
        <scheme val="minor"/>
      </rPr>
      <t xml:space="preserve"> celok</t>
    </r>
  </si>
  <si>
    <r>
      <t xml:space="preserve">Vizuálna kontrola káblových trás - uloženie káblov, rošty, žľaby, prepážky - </t>
    </r>
    <r>
      <rPr>
        <sz val="10"/>
        <color rgb="FFFF0000"/>
        <rFont val="Calibri"/>
        <family val="2"/>
        <charset val="238"/>
        <scheme val="minor"/>
      </rPr>
      <t>celok</t>
    </r>
  </si>
  <si>
    <r>
      <t xml:space="preserve">Vizuálna kontrola technického stavu - </t>
    </r>
    <r>
      <rPr>
        <sz val="10"/>
        <color rgb="FFFF0000"/>
        <rFont val="Calibri"/>
        <family val="2"/>
        <charset val="238"/>
        <scheme val="minor"/>
      </rPr>
      <t>celok</t>
    </r>
  </si>
  <si>
    <r>
      <t xml:space="preserve">Kontrola napájacích napätí a káblových prepojení - </t>
    </r>
    <r>
      <rPr>
        <sz val="10"/>
        <color rgb="FFFF0000"/>
        <rFont val="Calibri"/>
        <family val="2"/>
        <charset val="238"/>
        <scheme val="minor"/>
      </rPr>
      <t>celok</t>
    </r>
  </si>
  <si>
    <r>
      <t xml:space="preserve">Odborná prehliadka a odborná skúška - </t>
    </r>
    <r>
      <rPr>
        <sz val="10"/>
        <color rgb="FFFF0000"/>
        <rFont val="Calibri"/>
        <family val="2"/>
        <charset val="238"/>
        <scheme val="minor"/>
      </rPr>
      <t>celok</t>
    </r>
  </si>
  <si>
    <r>
      <t xml:space="preserve">Vizuálna kontrola zariadení EPS, SHZ (dieselagregáty) a LaHZ (rozvádzače v PP) - </t>
    </r>
    <r>
      <rPr>
        <sz val="10"/>
        <color rgb="FFFF0000"/>
        <rFont val="Calibri"/>
        <family val="2"/>
        <charset val="238"/>
        <scheme val="minor"/>
      </rPr>
      <t>celok</t>
    </r>
  </si>
  <si>
    <r>
      <t xml:space="preserve">Stav EPS - overiť nepoškodenosť zariadení - </t>
    </r>
    <r>
      <rPr>
        <sz val="10"/>
        <color rgb="FFFF0000"/>
        <rFont val="Calibri"/>
        <family val="2"/>
        <charset val="238"/>
        <scheme val="minor"/>
      </rPr>
      <t>celok</t>
    </r>
  </si>
  <si>
    <r>
      <t xml:space="preserve">Denná pravidelná kontrola EPS v zmysle vyhlášky MV SR č. 726/2002 Z.z - </t>
    </r>
    <r>
      <rPr>
        <sz val="10"/>
        <color rgb="FFFF0000"/>
        <rFont val="Calibri"/>
        <family val="2"/>
        <charset val="238"/>
        <scheme val="minor"/>
      </rPr>
      <t>celok</t>
    </r>
  </si>
  <si>
    <r>
      <t xml:space="preserve">Mesačná pravidelná kontrola kompletu zariadení EPS v zmysle vyhlášky MV SR č. 726/2002 - </t>
    </r>
    <r>
      <rPr>
        <sz val="10"/>
        <color rgb="FFFF0000"/>
        <rFont val="Calibri"/>
        <family val="2"/>
        <charset val="238"/>
        <scheme val="minor"/>
      </rPr>
      <t>celok</t>
    </r>
  </si>
  <si>
    <r>
      <t xml:space="preserve">Štvrťročná pravidelná kontrola EPS v zmysle vyhlášky MV SR č. 726/2002 - </t>
    </r>
    <r>
      <rPr>
        <sz val="10"/>
        <color rgb="FFFF0000"/>
        <rFont val="Calibri"/>
        <family val="2"/>
        <charset val="238"/>
        <scheme val="minor"/>
      </rPr>
      <t>celok</t>
    </r>
  </si>
  <si>
    <r>
      <t xml:space="preserve">Ročná kontrola EPS v zmysle vyhlášky MV SR č. 726/2002 - </t>
    </r>
    <r>
      <rPr>
        <sz val="10"/>
        <color rgb="FFFF0000"/>
        <rFont val="Calibri"/>
        <family val="2"/>
        <charset val="238"/>
        <scheme val="minor"/>
      </rPr>
      <t>celok</t>
    </r>
  </si>
  <si>
    <r>
      <t xml:space="preserve">Kontrola funkčnosti náhradného napájacieho zdroja vrátane skúšobnej prevádzky - </t>
    </r>
    <r>
      <rPr>
        <sz val="10"/>
        <color rgb="FFFF0000"/>
        <rFont val="Calibri"/>
        <family val="2"/>
        <charset val="238"/>
        <scheme val="minor"/>
      </rPr>
      <t>celok</t>
    </r>
  </si>
  <si>
    <r>
      <t xml:space="preserve">Kontrola povrchu a vnútorného priestoru zariadení, jeho očistenie - </t>
    </r>
    <r>
      <rPr>
        <sz val="10"/>
        <color rgb="FFFF0000"/>
        <rFont val="Calibri"/>
        <family val="2"/>
        <charset val="238"/>
        <scheme val="minor"/>
      </rPr>
      <t>celok</t>
    </r>
  </si>
  <si>
    <r>
      <t xml:space="preserve">Kontrola utesnenia, vodičov, dotiahnutia spojov, poistkových vložiek, svorkovníc - </t>
    </r>
    <r>
      <rPr>
        <sz val="10"/>
        <color rgb="FFFF0000"/>
        <rFont val="Calibri"/>
        <family val="2"/>
        <charset val="238"/>
        <scheme val="minor"/>
      </rPr>
      <t>celok</t>
    </r>
  </si>
  <si>
    <r>
      <t xml:space="preserve">Kontrola jednotlivých funkcií zariadení vrátane dobíjania akumulátora - </t>
    </r>
    <r>
      <rPr>
        <sz val="10"/>
        <color rgb="FFFF0000"/>
        <rFont val="Calibri"/>
        <family val="2"/>
        <charset val="238"/>
        <scheme val="minor"/>
      </rPr>
      <t>celok</t>
    </r>
  </si>
  <si>
    <r>
      <t xml:space="preserve">Kontrola napájacieho napätia jednotlivých zariadení, zariadenia zobrazujúce jednotlivé stavy a vstupné napätia hlásičových liniek pri pokoj. prúde - </t>
    </r>
    <r>
      <rPr>
        <sz val="10"/>
        <color rgb="FFFF0000"/>
        <rFont val="Calibri"/>
        <family val="2"/>
        <charset val="238"/>
        <scheme val="minor"/>
      </rPr>
      <t>celok</t>
    </r>
  </si>
  <si>
    <r>
      <t xml:space="preserve">Kontrola záložných akumulátorov pamäti RAM a záložných akumulátorov pre signalizáciu mimo prevádzky - </t>
    </r>
    <r>
      <rPr>
        <sz val="10"/>
        <color rgb="FFFF0000"/>
        <rFont val="Calibri"/>
        <family val="2"/>
        <charset val="238"/>
        <scheme val="minor"/>
      </rPr>
      <t>celok</t>
    </r>
  </si>
  <si>
    <r>
      <t xml:space="preserve">Kontrola prepojenia jednotlivých zariadení - </t>
    </r>
    <r>
      <rPr>
        <sz val="10"/>
        <color rgb="FFFF0000"/>
        <rFont val="Calibri"/>
        <family val="2"/>
        <charset val="238"/>
        <scheme val="minor"/>
      </rPr>
      <t>celok</t>
    </r>
  </si>
  <si>
    <r>
      <t xml:space="preserve">Kontrola funkčných parametrov hlásičov požiaru - </t>
    </r>
    <r>
      <rPr>
        <sz val="10"/>
        <color rgb="FFFF0000"/>
        <rFont val="Calibri"/>
        <family val="2"/>
        <charset val="238"/>
        <scheme val="minor"/>
      </rPr>
      <t>celok</t>
    </r>
  </si>
  <si>
    <r>
      <rPr>
        <sz val="10"/>
        <rFont val="Calibri"/>
        <family val="2"/>
        <charset val="238"/>
        <scheme val="minor"/>
      </rPr>
      <t xml:space="preserve">Vizuálna a mechanická kontrola pätice hlásičov požiaru vrátane ich vyčistenia - </t>
    </r>
    <r>
      <rPr>
        <sz val="10"/>
        <color rgb="FFFF0000"/>
        <rFont val="Calibri"/>
        <family val="2"/>
        <charset val="238"/>
        <scheme val="minor"/>
      </rPr>
      <t>celok</t>
    </r>
  </si>
  <si>
    <r>
      <t xml:space="preserve">Vizuálna a mechanická kontrola senzoru hlásiča požiaru vrátane vyčistenia - </t>
    </r>
    <r>
      <rPr>
        <sz val="10"/>
        <color rgb="FFFF0000"/>
        <rFont val="Calibri"/>
        <family val="2"/>
        <charset val="238"/>
        <scheme val="minor"/>
      </rPr>
      <t>celok</t>
    </r>
  </si>
  <si>
    <r>
      <t xml:space="preserve">Funkčné preskúšanie hlásičov EPS - </t>
    </r>
    <r>
      <rPr>
        <sz val="10"/>
        <color rgb="FFFF0000"/>
        <rFont val="Calibri"/>
        <family val="2"/>
        <charset val="238"/>
        <scheme val="minor"/>
      </rPr>
      <t>celok</t>
    </r>
  </si>
  <si>
    <r>
      <t xml:space="preserve">Skúška komunikačného rozhrania EPS a prenosu do RST - </t>
    </r>
    <r>
      <rPr>
        <sz val="10"/>
        <color rgb="FFFF0000"/>
        <rFont val="Calibri"/>
        <family val="2"/>
        <charset val="238"/>
        <scheme val="minor"/>
      </rPr>
      <t>celok</t>
    </r>
  </si>
  <si>
    <r>
      <t xml:space="preserve">Vizuálna kontrola ústrední a snímačov EZS - </t>
    </r>
    <r>
      <rPr>
        <sz val="10"/>
        <color rgb="FFFF0000"/>
        <rFont val="Calibri"/>
        <family val="2"/>
        <charset val="238"/>
        <scheme val="minor"/>
      </rPr>
      <t>celok</t>
    </r>
  </si>
  <si>
    <r>
      <t xml:space="preserve">Kontrola spustenia alarmu jednotlivých snímačov EZS - </t>
    </r>
    <r>
      <rPr>
        <sz val="10"/>
        <color rgb="FFFF0000"/>
        <rFont val="Calibri"/>
        <family val="2"/>
        <charset val="238"/>
        <scheme val="minor"/>
      </rPr>
      <t>celok</t>
    </r>
  </si>
  <si>
    <r>
      <rPr>
        <sz val="10"/>
        <rFont val="Calibri"/>
        <family val="2"/>
        <charset val="238"/>
        <scheme val="minor"/>
      </rPr>
      <t xml:space="preserve">Kontrola správnej funkčnosti prenosu signálov z jednotlivých EZS do nadstavbového systému - </t>
    </r>
    <r>
      <rPr>
        <sz val="10"/>
        <color rgb="FFFF0000"/>
        <rFont val="Calibri"/>
        <family val="2"/>
        <charset val="238"/>
        <scheme val="minor"/>
      </rPr>
      <t>celok</t>
    </r>
  </si>
  <si>
    <r>
      <rPr>
        <sz val="10"/>
        <rFont val="Calibri"/>
        <family val="2"/>
        <charset val="238"/>
        <scheme val="minor"/>
      </rPr>
      <t xml:space="preserve">Kontrola správneho uvedenia systému do stráženia z operátorského pracoviska - </t>
    </r>
    <r>
      <rPr>
        <sz val="10"/>
        <color rgb="FFFF0000"/>
        <rFont val="Calibri"/>
        <family val="2"/>
        <charset val="238"/>
        <scheme val="minor"/>
      </rPr>
      <t>celok</t>
    </r>
  </si>
  <si>
    <r>
      <t xml:space="preserve">Diagnostika systémových zápisov - switche / firewaly - </t>
    </r>
    <r>
      <rPr>
        <sz val="10"/>
        <color rgb="FFFF0000"/>
        <rFont val="Calibri"/>
        <family val="2"/>
        <charset val="238"/>
        <scheme val="minor"/>
      </rPr>
      <t>celok</t>
    </r>
  </si>
  <si>
    <r>
      <t xml:space="preserve">Kontrola a výmena poškodených patchcordov a konektorov - </t>
    </r>
    <r>
      <rPr>
        <sz val="10"/>
        <color rgb="FFFF0000"/>
        <rFont val="Calibri"/>
        <family val="2"/>
        <charset val="238"/>
        <scheme val="minor"/>
      </rPr>
      <t>celok</t>
    </r>
  </si>
  <si>
    <r>
      <t xml:space="preserve">Inštalácia nevyhnutných zmien / Update FW - </t>
    </r>
    <r>
      <rPr>
        <sz val="10"/>
        <color rgb="FFFF0000"/>
        <rFont val="Calibri"/>
        <family val="2"/>
        <charset val="238"/>
        <scheme val="minor"/>
      </rPr>
      <t>celok</t>
    </r>
  </si>
  <si>
    <r>
      <rPr>
        <sz val="10"/>
        <rFont val="Calibri"/>
        <family val="2"/>
        <charset val="238"/>
        <scheme val="minor"/>
      </rPr>
      <t xml:space="preserve">Kontrola stavu disku, pamäte, defragmentácia, odstránenie starých záloh - </t>
    </r>
    <r>
      <rPr>
        <sz val="10"/>
        <color rgb="FFFF0000"/>
        <rFont val="Calibri"/>
        <family val="2"/>
        <charset val="238"/>
        <scheme val="minor"/>
      </rPr>
      <t>celok</t>
    </r>
  </si>
  <si>
    <r>
      <t xml:space="preserve">Inštalácia nevyhnutných  zmien / Update systému - </t>
    </r>
    <r>
      <rPr>
        <sz val="10"/>
        <color rgb="FFFF0000"/>
        <rFont val="Calibri"/>
        <family val="2"/>
        <charset val="238"/>
        <scheme val="minor"/>
      </rPr>
      <t>celok</t>
    </r>
  </si>
  <si>
    <r>
      <t xml:space="preserve">Kontrola príslušenstva  (monitor, klávesnica, myš, tlačiareň) - </t>
    </r>
    <r>
      <rPr>
        <sz val="10"/>
        <color rgb="FFFF0000"/>
        <rFont val="Calibri"/>
        <family val="2"/>
        <charset val="238"/>
        <scheme val="minor"/>
      </rPr>
      <t>celok</t>
    </r>
  </si>
  <si>
    <r>
      <t xml:space="preserve">Diagnostika systémových zápisov SCADA (logy) - </t>
    </r>
    <r>
      <rPr>
        <sz val="10"/>
        <color rgb="FFFF0000"/>
        <rFont val="Calibri"/>
        <family val="2"/>
        <charset val="238"/>
        <scheme val="minor"/>
      </rPr>
      <t>celok</t>
    </r>
  </si>
  <si>
    <r>
      <t xml:space="preserve">Kontrola funkčnosti redundacie - </t>
    </r>
    <r>
      <rPr>
        <sz val="10"/>
        <color rgb="FFFF0000"/>
        <rFont val="Calibri"/>
        <family val="2"/>
        <charset val="238"/>
        <scheme val="minor"/>
      </rPr>
      <t>celok</t>
    </r>
  </si>
  <si>
    <r>
      <t xml:space="preserve">Kontrola stavu RAID, diskov, pamäte, ventilátorov - </t>
    </r>
    <r>
      <rPr>
        <sz val="10"/>
        <color rgb="FFFF0000"/>
        <rFont val="Calibri"/>
        <family val="2"/>
        <charset val="238"/>
        <scheme val="minor"/>
      </rPr>
      <t>celok</t>
    </r>
  </si>
  <si>
    <r>
      <t xml:space="preserve">Diagnostika systémových zápisov PLC (logy) - </t>
    </r>
    <r>
      <rPr>
        <sz val="10"/>
        <color rgb="FFFF0000"/>
        <rFont val="Calibri"/>
        <family val="2"/>
        <charset val="238"/>
        <scheme val="minor"/>
      </rPr>
      <t>celok</t>
    </r>
  </si>
  <si>
    <r>
      <t xml:space="preserve">Zálohovanie systému - </t>
    </r>
    <r>
      <rPr>
        <sz val="10"/>
        <color rgb="FFFF0000"/>
        <rFont val="Calibri"/>
        <family val="2"/>
        <charset val="238"/>
        <scheme val="minor"/>
      </rPr>
      <t>celok</t>
    </r>
  </si>
  <si>
    <r>
      <t xml:space="preserve">Čistenie serverov (vysávanie / vyfúkanie prachu) - </t>
    </r>
    <r>
      <rPr>
        <sz val="10"/>
        <color rgb="FFFF0000"/>
        <rFont val="Calibri"/>
        <family val="2"/>
        <charset val="238"/>
        <scheme val="minor"/>
      </rPr>
      <t>celok</t>
    </r>
  </si>
  <si>
    <r>
      <rPr>
        <sz val="10"/>
        <rFont val="Calibri"/>
        <family val="2"/>
        <charset val="238"/>
        <scheme val="minor"/>
      </rPr>
      <t xml:space="preserve">Kontrola káblových trás a žľabov v tunelovej rúre - kontrola prípadných uvoľnených častí, dotiahnutie spojov - </t>
    </r>
    <r>
      <rPr>
        <sz val="10"/>
        <color rgb="FFFF0000"/>
        <rFont val="Calibri"/>
        <family val="2"/>
        <charset val="238"/>
        <scheme val="minor"/>
      </rPr>
      <t>celok</t>
    </r>
  </si>
  <si>
    <r>
      <t xml:space="preserve">Úradná skúška - </t>
    </r>
    <r>
      <rPr>
        <sz val="10"/>
        <color rgb="FFFF0000"/>
        <rFont val="Calibri"/>
        <family val="2"/>
        <charset val="238"/>
      </rPr>
      <t>celok</t>
    </r>
  </si>
  <si>
    <r>
      <t xml:space="preserve">Odborná prehliadka a odborná skúška - </t>
    </r>
    <r>
      <rPr>
        <sz val="10"/>
        <color rgb="FFFF0000"/>
        <rFont val="Calibri"/>
        <family val="2"/>
        <charset val="238"/>
      </rPr>
      <t>celok</t>
    </r>
  </si>
  <si>
    <r>
      <t xml:space="preserve">Vizuálna kontrola káblových trás - uloženie káblov, rošty, žľaby, prepážky - </t>
    </r>
    <r>
      <rPr>
        <sz val="10"/>
        <color rgb="FFFF0000"/>
        <rFont val="Calibri"/>
        <family val="2"/>
        <charset val="238"/>
      </rPr>
      <t>celok</t>
    </r>
  </si>
  <si>
    <r>
      <t xml:space="preserve">Kontrola napájacích napätí a káblových prepojení - </t>
    </r>
    <r>
      <rPr>
        <sz val="10"/>
        <color rgb="FFFF0000"/>
        <rFont val="Calibri"/>
        <family val="2"/>
        <charset val="238"/>
      </rPr>
      <t>celok</t>
    </r>
  </si>
  <si>
    <r>
      <t xml:space="preserve">Kontrola káblových trás a žľabov v tunelovej rúre - kontrola prípadných uvoľnených častí, dotiahnutie spojov - </t>
    </r>
    <r>
      <rPr>
        <sz val="10"/>
        <color rgb="FFFF0000"/>
        <rFont val="Calibri"/>
        <family val="2"/>
        <charset val="238"/>
      </rPr>
      <t>celok</t>
    </r>
  </si>
  <si>
    <r>
      <t xml:space="preserve">Tlaková skúška - </t>
    </r>
    <r>
      <rPr>
        <sz val="10"/>
        <color rgb="FFFF0000"/>
        <rFont val="Calibri"/>
        <family val="2"/>
        <charset val="238"/>
        <scheme val="minor"/>
      </rPr>
      <t>celok</t>
    </r>
  </si>
  <si>
    <r>
      <t xml:space="preserve">Vizuálna kontrola stavu zariadenia - </t>
    </r>
    <r>
      <rPr>
        <sz val="10"/>
        <color rgb="FFFF0000"/>
        <rFont val="Calibri"/>
        <family val="2"/>
        <charset val="238"/>
        <scheme val="minor"/>
      </rPr>
      <t>celok</t>
    </r>
  </si>
  <si>
    <r>
      <t xml:space="preserve">Kontrola tlaku v nádobe počas prevádzky (nádoba napustená vodou) - </t>
    </r>
    <r>
      <rPr>
        <sz val="10"/>
        <color rgb="FFFF0000"/>
        <rFont val="Calibri"/>
        <family val="2"/>
        <charset val="238"/>
        <scheme val="minor"/>
      </rPr>
      <t>celok</t>
    </r>
  </si>
  <si>
    <r>
      <t xml:space="preserve">Kontrola tlaku v nádobe počas odstávky (nádoba bez vody) - </t>
    </r>
    <r>
      <rPr>
        <sz val="10"/>
        <color rgb="FFFF0000"/>
        <rFont val="Calibri"/>
        <family val="2"/>
        <charset val="238"/>
        <scheme val="minor"/>
      </rPr>
      <t>celok</t>
    </r>
  </si>
  <si>
    <r>
      <t xml:space="preserve">Overenie komunikácie a prenosu prevádzkových stavov do RST - </t>
    </r>
    <r>
      <rPr>
        <sz val="10"/>
        <color rgb="FFFF0000"/>
        <rFont val="Calibri"/>
        <family val="2"/>
        <charset val="238"/>
        <scheme val="minor"/>
      </rPr>
      <t>celok</t>
    </r>
  </si>
  <si>
    <r>
      <t xml:space="preserve">Kontrola znečistenia, prípadné odstránenie nečistôt - </t>
    </r>
    <r>
      <rPr>
        <sz val="10"/>
        <color rgb="FFFF0000"/>
        <rFont val="Calibri"/>
        <family val="2"/>
        <charset val="238"/>
        <scheme val="minor"/>
      </rPr>
      <t>celok</t>
    </r>
  </si>
  <si>
    <r>
      <t xml:space="preserve">Vizuálna kontrola stavu zariadenia v prípade potreby - </t>
    </r>
    <r>
      <rPr>
        <sz val="10"/>
        <color rgb="FFFF0000"/>
        <rFont val="Calibri"/>
        <family val="2"/>
        <charset val="238"/>
        <scheme val="minor"/>
      </rPr>
      <t>celok</t>
    </r>
  </si>
  <si>
    <r>
      <t xml:space="preserve">Overenie činnosti a funkčnosti zariadenia - </t>
    </r>
    <r>
      <rPr>
        <sz val="10"/>
        <color rgb="FFFF0000"/>
        <rFont val="Calibri"/>
        <family val="2"/>
        <charset val="238"/>
        <scheme val="minor"/>
      </rPr>
      <t>celok</t>
    </r>
  </si>
  <si>
    <t>Rádiové spojenie</t>
  </si>
  <si>
    <t>Kontrola počuteľnosti a zrozumiteľnosti</t>
  </si>
  <si>
    <t>Antény</t>
  </si>
  <si>
    <t>Anténny stožiar - pri PB VP, Anténa - PB ZP</t>
  </si>
  <si>
    <t>Vizuálna kontrola stožiarov a antén</t>
  </si>
  <si>
    <t>Kontrola technického stavu a funkčnosti stožiarov a antén</t>
  </si>
  <si>
    <t>Kontrola zbernej sústavy bleskozvodu -  korodovanie, očistenie a ošetrenie</t>
  </si>
  <si>
    <t>Kontrola vyžarovacích parametrov antén</t>
  </si>
  <si>
    <t>Meranie príjmu rádiového signálu</t>
  </si>
  <si>
    <t>Kontrola upevnenia antén a technického stavu stožiaru</t>
  </si>
  <si>
    <t>Kontrola uzemnenia  stožiaru  -  korodovanie, očistenie a ošetrenie</t>
  </si>
  <si>
    <t>Kontrola a meranie  uzemnenia stožiaru</t>
  </si>
  <si>
    <t>RRAD1 - PB ZP, RRAD2 - PB VP</t>
  </si>
  <si>
    <t>Vizuálna kontrola rozvádzača</t>
  </si>
  <si>
    <t>Čistenie filtrov ventilátorov</t>
  </si>
  <si>
    <t>Kontrola dotiahnutie spojov</t>
  </si>
  <si>
    <t>Kontrola uzemnenia -  korodovanie, očistenie a ošetrenie</t>
  </si>
  <si>
    <t>Kontrola a meranie  uzemnenia</t>
  </si>
  <si>
    <t>Výstupná správa a protokol</t>
  </si>
  <si>
    <t>PB ZP, PB VP, Tunelová rúra, PP1-PP8</t>
  </si>
  <si>
    <r>
      <t xml:space="preserve">Vizuálna kontrola zariadení rádiového spojenia - </t>
    </r>
    <r>
      <rPr>
        <sz val="10"/>
        <color rgb="FFFF0000"/>
        <rFont val="Calibri"/>
        <family val="2"/>
        <charset val="238"/>
        <scheme val="minor"/>
      </rPr>
      <t>celok</t>
    </r>
  </si>
  <si>
    <t>Tunel 4G</t>
  </si>
  <si>
    <t>Kontrola konektorov, spojov rádiového vyžarovacieho kábla</t>
  </si>
  <si>
    <t>Vizuálna kontrola vyžarovacieho kabelu</t>
  </si>
  <si>
    <t>Kontrola odbočovacích splitrov - meranie utlmových parametrov</t>
  </si>
  <si>
    <t>Kontrola prepojovacích dilatačných bodov</t>
  </si>
  <si>
    <t>Kontrola konektorov celého vyžarovacieho systému tunela</t>
  </si>
  <si>
    <t>Kontrola a dotiahnutie montážnych klipov vyžarovacieho kabelu</t>
  </si>
  <si>
    <t>Zmeranie parametrov rádiových systémov tunela RX, TX</t>
  </si>
  <si>
    <t>Kontrola útlmových parametrov združovacích obvodov</t>
  </si>
  <si>
    <t>Kontrola prepojovacích kabelov aktívnych a pasívnych častí</t>
  </si>
  <si>
    <t>Zmeranie útlmových parametrov FM Rozbočovačov</t>
  </si>
  <si>
    <t>SO 420-10 Evakuačný rozhlas</t>
  </si>
  <si>
    <t>Evakuačný rozhlas</t>
  </si>
  <si>
    <t>Vizuálna kontrola zariadení</t>
  </si>
  <si>
    <t>Vizuálna a mechanická kontrola uchytenia a zapojenia reproduktorov</t>
  </si>
  <si>
    <t>Vizuálna a mechanická kontrola reproduktorov vrátane vyčistenia</t>
  </si>
  <si>
    <t>Skúška funkčnosti reproduktorov a riadiacej jednotky</t>
  </si>
  <si>
    <t>Overenie funkčnosti zosilňovačov</t>
  </si>
  <si>
    <t>Kontrola funkčnosti riadiacej jednotky</t>
  </si>
  <si>
    <t>Vizuálna kontrola technického stavu a funkčnosti rozvádzača</t>
  </si>
  <si>
    <t>Odstránenie nečistôt z rozvádzača</t>
  </si>
  <si>
    <t>Očistenie filtrov ventilárov</t>
  </si>
  <si>
    <t>Skúška komunikačného rozhrania s RST</t>
  </si>
  <si>
    <t>Skúška komunkačného rozhrania po LAN do riadiacej jednotky v SSUD</t>
  </si>
  <si>
    <t>PTR, LTR, PP1-PP8, NZL1-NZL3, NZP1-NZP3</t>
  </si>
  <si>
    <t>Rozhlas / PTR, LTR, PP1- PP8, NZL1-NZL3, NZP1-NZP3</t>
  </si>
  <si>
    <t>Tlakový reproduktor / PTR, LTR, PP1-PP8, NZL1- NZL3, NZP1-NZP3</t>
  </si>
  <si>
    <t>Rozvádzač RTR1, RTR2 / PB ZP,PB VP</t>
  </si>
  <si>
    <r>
      <t xml:space="preserve">Skúška vstupu operátora - živé hlásenie - </t>
    </r>
    <r>
      <rPr>
        <sz val="10"/>
        <color rgb="FFFF0000"/>
        <rFont val="Calibri"/>
        <family val="2"/>
        <charset val="238"/>
        <scheme val="minor"/>
      </rPr>
      <t>celok</t>
    </r>
  </si>
  <si>
    <r>
      <t xml:space="preserve">Funkčná skúška systému - </t>
    </r>
    <r>
      <rPr>
        <sz val="10"/>
        <color rgb="FFFF0000"/>
        <rFont val="Calibri"/>
        <family val="2"/>
        <charset val="238"/>
        <scheme val="minor"/>
      </rPr>
      <t>celok</t>
    </r>
  </si>
  <si>
    <r>
      <t xml:space="preserve">Funkčná skúška systému na operátorskom pracovisku SSUD - </t>
    </r>
    <r>
      <rPr>
        <sz val="10"/>
        <color rgb="FFFF0000"/>
        <rFont val="Calibri"/>
        <family val="2"/>
        <charset val="238"/>
        <scheme val="minor"/>
      </rPr>
      <t>celok</t>
    </r>
  </si>
  <si>
    <t>Kontrola smerovania jednotlivých hlásení do jednotlivých zón tunelového rozhlasu</t>
  </si>
  <si>
    <t>DT</t>
  </si>
  <si>
    <t>Pevný telefón, Bezdrôtový telefón / PB VP, PB ZP</t>
  </si>
  <si>
    <t>Rozvádzač RDT / PB VP</t>
  </si>
  <si>
    <r>
      <t xml:space="preserve">Kontrola funkčnosti - kontrola spojenia medzi pevnými telefónmi - </t>
    </r>
    <r>
      <rPr>
        <sz val="10"/>
        <color rgb="FFFF0000"/>
        <rFont val="Calibri"/>
        <family val="2"/>
        <charset val="238"/>
        <scheme val="minor"/>
      </rPr>
      <t>celok</t>
    </r>
  </si>
  <si>
    <r>
      <t xml:space="preserve">Kontrola funkčnosti - kontrola spojenia medzi bezdrôtovými telefónmi - </t>
    </r>
    <r>
      <rPr>
        <sz val="10"/>
        <color rgb="FFFF0000"/>
        <rFont val="Calibri"/>
        <family val="2"/>
        <charset val="238"/>
        <scheme val="minor"/>
      </rPr>
      <t>celok</t>
    </r>
  </si>
  <si>
    <r>
      <t xml:space="preserve">Kontrola stavu bezdrôtových telefónov - batéria, pripojenie základne - </t>
    </r>
    <r>
      <rPr>
        <sz val="10"/>
        <color rgb="FFFF0000"/>
        <rFont val="Calibri"/>
        <family val="2"/>
        <charset val="238"/>
        <scheme val="minor"/>
      </rPr>
      <t>celok</t>
    </r>
  </si>
  <si>
    <r>
      <t xml:space="preserve">Kontrola stavu pevných telefónov - pripojenie základne - </t>
    </r>
    <r>
      <rPr>
        <sz val="10"/>
        <color rgb="FFFF0000"/>
        <rFont val="Calibri"/>
        <family val="2"/>
        <charset val="238"/>
        <scheme val="minor"/>
      </rPr>
      <t>celok</t>
    </r>
  </si>
  <si>
    <t>SO 420-13 Systém uzemnenia v tuneli</t>
  </si>
  <si>
    <t>SO 420-14 Dopravné značenie, trvalé a premenné</t>
  </si>
  <si>
    <t>Vývody uzemnenia</t>
  </si>
  <si>
    <t>Západný portál - LTR</t>
  </si>
  <si>
    <t>Kontrola uzemnenia - korodovanie, očistenie a ošetrenie</t>
  </si>
  <si>
    <t>Západný portál - PTR</t>
  </si>
  <si>
    <t>Východný portál - LTR</t>
  </si>
  <si>
    <t>Východný portál - PTR</t>
  </si>
  <si>
    <t>PB ZP</t>
  </si>
  <si>
    <t>ČS</t>
  </si>
  <si>
    <t>Tunel - PP1</t>
  </si>
  <si>
    <t>Tunel - PP2</t>
  </si>
  <si>
    <t>Tunel - PP3</t>
  </si>
  <si>
    <t>Tunel - PP4</t>
  </si>
  <si>
    <t>Tunel - PP5</t>
  </si>
  <si>
    <t>Tunel - PP6</t>
  </si>
  <si>
    <t>Tunel - PP7</t>
  </si>
  <si>
    <t>Tunel - PP8</t>
  </si>
  <si>
    <t>Tunel - RSOSP1</t>
  </si>
  <si>
    <t>Tunel - RSOSP2</t>
  </si>
  <si>
    <t>Tunel - RSOSP3</t>
  </si>
  <si>
    <t>Tunel - RSOSP4</t>
  </si>
  <si>
    <t>Tunel - RSOSP5</t>
  </si>
  <si>
    <t>Tunel - RSOSP6</t>
  </si>
  <si>
    <t>Tunel - RSOSP7</t>
  </si>
  <si>
    <t>Tunel - RSOSP8</t>
  </si>
  <si>
    <t>Tunel - RSOSP9</t>
  </si>
  <si>
    <t>Tunel - RSOSP10</t>
  </si>
  <si>
    <t>Tunel - RSOSP11</t>
  </si>
  <si>
    <t>Tunel - RSOSP12</t>
  </si>
  <si>
    <t>Tunel - RSOSP13</t>
  </si>
  <si>
    <t>Tunel - RSOSP14</t>
  </si>
  <si>
    <t>Tunel - RSOSP15</t>
  </si>
  <si>
    <t>Tunel - RSOSP16</t>
  </si>
  <si>
    <t>Tunel - RSOSL1</t>
  </si>
  <si>
    <t>Tunel - RSOSL2</t>
  </si>
  <si>
    <t>Tunel - RSOSL3</t>
  </si>
  <si>
    <t>Tunel - RSOSL4</t>
  </si>
  <si>
    <t>Tunel - RSOSL5</t>
  </si>
  <si>
    <t>Tunel - RSOSL6</t>
  </si>
  <si>
    <t>Tunel - RSOSL7</t>
  </si>
  <si>
    <t>Tunel - RSOSL8</t>
  </si>
  <si>
    <t>Tunel - RSOSL9</t>
  </si>
  <si>
    <t>Tunel - RSOSL10</t>
  </si>
  <si>
    <t>Tunel - RSOSL11</t>
  </si>
  <si>
    <t>Tunel - RSOSL12</t>
  </si>
  <si>
    <t>Tunel - RSOSL13</t>
  </si>
  <si>
    <t>Tunel - RSOSL14</t>
  </si>
  <si>
    <t>Tunel - RSOSL15</t>
  </si>
  <si>
    <t>Tunel - RSOSL16</t>
  </si>
  <si>
    <r>
      <rPr>
        <b/>
        <sz val="10"/>
        <rFont val="Calibri"/>
        <family val="2"/>
        <charset val="238"/>
        <scheme val="minor"/>
      </rPr>
      <t>Systém uzemnenia v
tuneli</t>
    </r>
  </si>
  <si>
    <t>PB VP, PB ZP, tunel, PP1, PP2, PP3, PP4, PP5, PP6, PP7, PP8</t>
  </si>
  <si>
    <r>
      <t xml:space="preserve">Úradná škúška - </t>
    </r>
    <r>
      <rPr>
        <sz val="10"/>
        <color rgb="FFFF0000"/>
        <rFont val="Calibri"/>
        <family val="2"/>
        <charset val="238"/>
        <scheme val="minor"/>
      </rPr>
      <t>celok</t>
    </r>
  </si>
  <si>
    <r>
      <t xml:space="preserve">Elektrické a geofyzikálne meranie vplyvu bludných prúdov - </t>
    </r>
    <r>
      <rPr>
        <sz val="10"/>
        <color rgb="FFFF0000"/>
        <rFont val="Calibri"/>
        <family val="2"/>
        <charset val="238"/>
        <scheme val="minor"/>
      </rPr>
      <t>celok</t>
    </r>
  </si>
  <si>
    <t>Úradná skúška</t>
  </si>
  <si>
    <t>ZP - PTR - TNR1 - PDZ1, PDZ3, PDZ5</t>
  </si>
  <si>
    <t>PDZ, Návestný rez TNR/ Tunelová rúra</t>
  </si>
  <si>
    <t>Vizuálna kontrola technického stavu a funkčnosti PDZ</t>
  </si>
  <si>
    <t>Vizuálna kontrola funkcie PDZ,  prenosu a ovládania</t>
  </si>
  <si>
    <t>Kontrola  NR - korodovanie, očistenie a ošetrenie</t>
  </si>
  <si>
    <t>Vizuálna kontrola mechanického stavu návesného rezu</t>
  </si>
  <si>
    <t>Vizuálna kontrola zobrazenia symbolov PDZ a semaforov</t>
  </si>
  <si>
    <t>Funkčná kontrola PDZ  - svietenie LED,</t>
  </si>
  <si>
    <t>Kontrola mechanických dielov zariadení PDZ</t>
  </si>
  <si>
    <t>PTR - TNR2 - PDZ1, PDZ3, PDZ5</t>
  </si>
  <si>
    <t>PTR - TNR3 - PDZ1, PDZ3, PDZ5</t>
  </si>
  <si>
    <t>PTR - TNR4 - PDZ1, PDZ3, PDZ5</t>
  </si>
  <si>
    <t>LTR - TNR1 - PDZ2, PDZ4, PDZ6</t>
  </si>
  <si>
    <t>LTR - TNR2 - PDZ2, PDZ4, PDZ6</t>
  </si>
  <si>
    <t>LTR - TNR3 - PDZ2, PDZ4, PDZ6</t>
  </si>
  <si>
    <t>LTR - TNR4 - PDZ2, PDZ4, PDZ6</t>
  </si>
  <si>
    <t>LTR - TNR5 - PDZ2, PDZ4, PDZ6</t>
  </si>
  <si>
    <t>PTR-CSS1,CSS3</t>
  </si>
  <si>
    <t>Vizuálna kontrola technického stavu a funkčnostii semaforov</t>
  </si>
  <si>
    <t>Vizuálna kontrola funkcie  RD -  semaforov, prenosu a ovládania</t>
  </si>
  <si>
    <t>Kontrola  semaforov - korodovanie, očistenie a ošetrenie</t>
  </si>
  <si>
    <t>Kontrola mechanického stavu</t>
  </si>
  <si>
    <t>Funkčná kontrola semaforov - svietenie, ovládanie</t>
  </si>
  <si>
    <t>LTR-CSS2,CSS4</t>
  </si>
  <si>
    <t>Vizuálna kontrola technického stavu a funkčnosti semaforov</t>
  </si>
  <si>
    <t>Informatívne značky</t>
  </si>
  <si>
    <t>Vizuálna kontrola informatívnych značiek</t>
  </si>
  <si>
    <t>Kontrola mechanického stavu DZ - vizuálne</t>
  </si>
  <si>
    <t>Kontrola zobrazenia DZ</t>
  </si>
  <si>
    <t>Kontrola mechanických dielov zariadení DZ</t>
  </si>
  <si>
    <t>Kontrola svetelných zdrojov, čistenia zobrazovacích častí DZ</t>
  </si>
  <si>
    <t>Kontrola blikača značky SOS II 1a</t>
  </si>
  <si>
    <t>NN káblové rozvody- napájanie, riadenie</t>
  </si>
  <si>
    <t>PDZ, CSS, informatívne značky / Tunelová rúra</t>
  </si>
  <si>
    <t>Skúška komunikačného rozhrania a prenosu ovládania prevádzkových stavov semaforov z RST</t>
  </si>
  <si>
    <t>Skúška komunikačného rozhrania a prenosu ovládania prevádzkových stavov PDZ z RST</t>
  </si>
  <si>
    <t>Dopravné značenie trvalé a premenné</t>
  </si>
  <si>
    <t>Razený tunel, káblovody, priečne prepojenie</t>
  </si>
  <si>
    <t>semafor / PTR</t>
  </si>
  <si>
    <t>semafor / LTR</t>
  </si>
  <si>
    <t>Informatívne značky / LTR, PTR</t>
  </si>
  <si>
    <t>PDZ, Návestný rez TNR / Tunelová rúra</t>
  </si>
  <si>
    <t>VZT / Priečne prepojenia</t>
  </si>
  <si>
    <t>VP1, KR1, KP1</t>
  </si>
  <si>
    <t>Ventilátor, regulačná klapka, požiarna klapka / PP1</t>
  </si>
  <si>
    <t>VP2, KR2, KP2</t>
  </si>
  <si>
    <t>VP10, KR10,KR11, KP10, KP11</t>
  </si>
  <si>
    <t>Ventilátor, regulačná klapka, požiarna klapka / PP1 rozvodňa</t>
  </si>
  <si>
    <t>Ventilátor, regulačná klapka, požiarna klapka / PP2</t>
  </si>
  <si>
    <t>Ventilátor, regulačná klapka, požiarna klapka / PP3</t>
  </si>
  <si>
    <t>Ventilátor, regulačná klapka, požiarna klapka / PP3 rozvodňa</t>
  </si>
  <si>
    <t>Ventilátor, regulačná klapka, požiarna klapka / PP4</t>
  </si>
  <si>
    <t>Ventilátor, regulačná klapka, požiarna klapka / PP4 rozvodňa</t>
  </si>
  <si>
    <t>Ventilátor, regulačná klapka, požiarna klapka / PP5</t>
  </si>
  <si>
    <t>Ventilátor, regulačná klapka, požiarna klapka / PP6</t>
  </si>
  <si>
    <t>Ventilátor, regulačná klapka, požiarna klapka / PP6 rozvodňa</t>
  </si>
  <si>
    <t>Ventilátor, regulačná klapka, požiarna klapka / PP7</t>
  </si>
  <si>
    <t>Ventilátor, regulačná klapka, požiarna klapka / PP8</t>
  </si>
  <si>
    <t>Ventilátor, regulačná klapka, požiarna klapka / PP8 rozvodňa</t>
  </si>
  <si>
    <t>Vetranie tunelových prechodových chodieb</t>
  </si>
  <si>
    <r>
      <t xml:space="preserve">Prevetranie priečneho prepojenia automaticky z RST - </t>
    </r>
    <r>
      <rPr>
        <sz val="10"/>
        <color rgb="FFFF0000"/>
        <rFont val="Calibri"/>
        <family val="2"/>
        <charset val="238"/>
        <scheme val="minor"/>
      </rPr>
      <t>celok</t>
    </r>
  </si>
  <si>
    <r>
      <t xml:space="preserve">Vizuálna kontrola technického stavu a funkčnosti VZT - </t>
    </r>
    <r>
      <rPr>
        <sz val="10"/>
        <color rgb="FFFF0000"/>
        <rFont val="Calibri"/>
        <family val="2"/>
        <charset val="238"/>
        <scheme val="minor"/>
      </rPr>
      <t>celok</t>
    </r>
  </si>
  <si>
    <r>
      <t xml:space="preserve">Vizuálna kontrola zariadení VZT, dotiahnutie rezonujúcich častí - </t>
    </r>
    <r>
      <rPr>
        <sz val="10"/>
        <color rgb="FFFF0000"/>
        <rFont val="Calibri"/>
        <family val="2"/>
        <charset val="238"/>
        <scheme val="minor"/>
      </rPr>
      <t>celok</t>
    </r>
  </si>
  <si>
    <r>
      <t xml:space="preserve">Kontrola  funkčnosti požiarnej klapky - otvorenie/zatvorenie z RST a miestne z touch panela - </t>
    </r>
    <r>
      <rPr>
        <sz val="10"/>
        <color rgb="FFFF0000"/>
        <rFont val="Calibri"/>
        <family val="2"/>
        <charset val="238"/>
        <scheme val="minor"/>
      </rPr>
      <t>celok</t>
    </r>
  </si>
  <si>
    <r>
      <t xml:space="preserve">Kontrola  funkčnosti ventilátora spustenie/zastavenie z RST a miestne z touch panela - </t>
    </r>
    <r>
      <rPr>
        <sz val="10"/>
        <color rgb="FFFF0000"/>
        <rFont val="Calibri"/>
        <family val="2"/>
        <charset val="238"/>
        <scheme val="minor"/>
      </rPr>
      <t>celok</t>
    </r>
  </si>
  <si>
    <r>
      <t xml:space="preserve">Vizuálna kontrola vonkajšieho povrchu, označenia, neporušiteľnosti a tesnosti zariadení VZT - </t>
    </r>
    <r>
      <rPr>
        <sz val="10"/>
        <color rgb="FFFF0000"/>
        <rFont val="Calibri"/>
        <family val="2"/>
        <charset val="238"/>
        <scheme val="minor"/>
      </rPr>
      <t>celok</t>
    </r>
  </si>
  <si>
    <r>
      <t xml:space="preserve">Vyčistenie od prachu a nečistôt - </t>
    </r>
    <r>
      <rPr>
        <sz val="10"/>
        <color rgb="FFFF0000"/>
        <rFont val="Calibri"/>
        <family val="2"/>
        <charset val="238"/>
        <scheme val="minor"/>
      </rPr>
      <t>celok</t>
    </r>
  </si>
  <si>
    <t>Silnoprúdové rozvody</t>
  </si>
  <si>
    <t>Trafostanice / PB VP, PB ZP</t>
  </si>
  <si>
    <t>T1A</t>
  </si>
  <si>
    <t>Čistenie transformátora</t>
  </si>
  <si>
    <t>Kontrola transformátora a prídavných zariadení</t>
  </si>
  <si>
    <t>T1B</t>
  </si>
  <si>
    <t>Kontrola transformátora a prídružných zariadení</t>
  </si>
  <si>
    <t>T2A</t>
  </si>
  <si>
    <t>T2B</t>
  </si>
  <si>
    <t>R1</t>
  </si>
  <si>
    <t>Kontrola funkčnosti elektrických obvodov a uzemnenia</t>
  </si>
  <si>
    <t>Kontrola rozvádzača termovíziou</t>
  </si>
  <si>
    <t>R2</t>
  </si>
  <si>
    <t>RU1</t>
  </si>
  <si>
    <t>RH1A+RC1A</t>
  </si>
  <si>
    <t>RH1B</t>
  </si>
  <si>
    <t>RU2</t>
  </si>
  <si>
    <t>RH2A+RC2A</t>
  </si>
  <si>
    <t>RH2B</t>
  </si>
  <si>
    <t>RPU1</t>
  </si>
  <si>
    <t>RPU2</t>
  </si>
  <si>
    <t>RPU3</t>
  </si>
  <si>
    <t>RPU4</t>
  </si>
  <si>
    <t>RPU5</t>
  </si>
  <si>
    <t>RPU6</t>
  </si>
  <si>
    <t>RPU7</t>
  </si>
  <si>
    <t>RPU8</t>
  </si>
  <si>
    <t>ZS1L + ZS1P</t>
  </si>
  <si>
    <t>ZS2L + ZS2P</t>
  </si>
  <si>
    <t>ZS1 + ZS2</t>
  </si>
  <si>
    <t>Káblové rozvody, napájanie, riadenie</t>
  </si>
  <si>
    <t>DG1 a DG2</t>
  </si>
  <si>
    <t>Preštartovanie dieselagregátu (kontrola stavu paliva, pod 75 % dotankovať)</t>
  </si>
  <si>
    <t>raz za 2 týždne</t>
  </si>
  <si>
    <t>Trafostanica - PB VP, PB ZP</t>
  </si>
  <si>
    <t>Káble, rozvádzače / PB VP, PB ZP, tunel, PP1-PP8</t>
  </si>
  <si>
    <t>Transformátor / PB ZP</t>
  </si>
  <si>
    <t>Transformátor / PB VP</t>
  </si>
  <si>
    <t>Rozvádzač VN / PB ZP</t>
  </si>
  <si>
    <t>Rozvádzač VN / PB VP</t>
  </si>
  <si>
    <t>Rozvádzač NN / PB ZP</t>
  </si>
  <si>
    <t>Rozvádzač NN / PB VP</t>
  </si>
  <si>
    <t>Rozvádzač NN / PP1</t>
  </si>
  <si>
    <t>Rozvádzač NN / PP2</t>
  </si>
  <si>
    <t>Rozvádzač NN / PP3</t>
  </si>
  <si>
    <t>Rozvádzač NN / PP4</t>
  </si>
  <si>
    <t>Rozvádzač NN / PP5</t>
  </si>
  <si>
    <t>Rozvádzač NN / PP6</t>
  </si>
  <si>
    <t>Rozvádzač NN / PP7</t>
  </si>
  <si>
    <t>Rozvádzač NN / PP8</t>
  </si>
  <si>
    <t>Zásuvková skrinka / ZP</t>
  </si>
  <si>
    <t>Zásuvková skrinka / VP</t>
  </si>
  <si>
    <t>Zásuvková skrinka / PP1-PP8</t>
  </si>
  <si>
    <r>
      <t xml:space="preserve">Vizuálna kontrola káblových trás - uloženie káblov, roštov , žľaby, prepážky - </t>
    </r>
    <r>
      <rPr>
        <sz val="10"/>
        <color rgb="FFFF0000"/>
        <rFont val="Calibri"/>
        <family val="2"/>
        <charset val="238"/>
        <scheme val="minor"/>
      </rPr>
      <t>celok</t>
    </r>
  </si>
  <si>
    <r>
      <t xml:space="preserve">Kontrola napájacích napätí a prepojení - </t>
    </r>
    <r>
      <rPr>
        <sz val="10"/>
        <color rgb="FFFF0000"/>
        <rFont val="Calibri"/>
        <family val="2"/>
        <charset val="238"/>
        <scheme val="minor"/>
      </rPr>
      <t>celok</t>
    </r>
  </si>
  <si>
    <t>Dieselagregáty / pri PB VP a PB ZP</t>
  </si>
  <si>
    <t>1.8</t>
  </si>
  <si>
    <t>1.9</t>
  </si>
  <si>
    <t>1.10</t>
  </si>
  <si>
    <t>1.11</t>
  </si>
  <si>
    <t>1.12</t>
  </si>
  <si>
    <t>1.13</t>
  </si>
  <si>
    <t>1.14</t>
  </si>
  <si>
    <t>1.15</t>
  </si>
  <si>
    <t>1.16</t>
  </si>
  <si>
    <t>1.17</t>
  </si>
  <si>
    <t>1.18</t>
  </si>
  <si>
    <t>1.19</t>
  </si>
  <si>
    <t>1.20</t>
  </si>
  <si>
    <t>SO 461-01 Osvetlenie tunela vrátane portálových úsekov</t>
  </si>
  <si>
    <t>Dopravné prejazdové osvetlenie tunelovej rúry</t>
  </si>
  <si>
    <t>Osvetlenie núdzových východov</t>
  </si>
  <si>
    <t>Vozovkové vodiace osvetlenie</t>
  </si>
  <si>
    <t>Verejné osvetlenie pred portálmi</t>
  </si>
  <si>
    <t>Kontrola stĺpu osvetlenia - korodovanie, očistenie a ošetrenie</t>
  </si>
  <si>
    <t>Vizuálna kontrola neporušenosti krytia, upevnenia a čistoty svietidiel</t>
  </si>
  <si>
    <t>Kontrola komunikačného rozhrania</t>
  </si>
  <si>
    <t>Tunel, PP1-PP2, NN rozvodňa ZP, PB VP, Predportálové úseky</t>
  </si>
  <si>
    <t>Tunel, PP1-PP2, NN rozvodňa ZP, PB VP</t>
  </si>
  <si>
    <t>Dopravné adaptačné osvetlenie tunelovej rúry</t>
  </si>
  <si>
    <t>Skúška komunikačného rozhrania a prenosu ovládania prevádzkových stavov vozovkového vodiaceho osvetlenia z RST tunela</t>
  </si>
  <si>
    <t>VHP1, VHP2, VHP3, VHP4, VHL1, VHL2, VHL3, VHL4, VHL5</t>
  </si>
  <si>
    <r>
      <rPr>
        <b/>
        <sz val="10"/>
        <rFont val="Calibri"/>
        <family val="2"/>
        <charset val="238"/>
        <scheme val="minor"/>
      </rPr>
      <t>Tunelová rúra, NN rozvodňa
ZP, PB VP</t>
    </r>
  </si>
  <si>
    <t>Ventilátory / tunelové rúry</t>
  </si>
  <si>
    <t>Control box / tunelové rúry</t>
  </si>
  <si>
    <t>R-VHP2, R-VHP3, R-VHP4, R-VHL1, R- VHL2, R-VHL4</t>
  </si>
  <si>
    <t>SO 461-03 Meranie fyzikálnych veličín</t>
  </si>
  <si>
    <t>Tunelová rúra</t>
  </si>
  <si>
    <t>Snímače rýchlosti prúdenia vzduchu, opacity a CO, zadymenia / PTR, LTR</t>
  </si>
  <si>
    <t>Snímač opacity a CO / PTR, LTR</t>
  </si>
  <si>
    <t>SO 461-04 Riadiaci systém dopravy</t>
  </si>
  <si>
    <t>SO 461-05 Riadiaci systém tunela vrátane EZS</t>
  </si>
  <si>
    <t>Tunelové rúry, PB VP, NN rozvodňa ZP, ČS</t>
  </si>
  <si>
    <t>DRPU1, DRPU2</t>
  </si>
  <si>
    <t>3.16</t>
  </si>
  <si>
    <t>3.17</t>
  </si>
  <si>
    <t>3.18</t>
  </si>
  <si>
    <t>3.19</t>
  </si>
  <si>
    <t>SO 461-02 Vzduchotechnika</t>
  </si>
  <si>
    <t>SO 461-06 Elektrická požiarna signalizácia</t>
  </si>
  <si>
    <t>Technologické rozvádzače / NN rozvodňa ZP, PB VP</t>
  </si>
  <si>
    <t>Technologické rozvádzače / PP1-PP2</t>
  </si>
  <si>
    <t>Kontrol optických konektorov, switchov a technologického vybavenia rozvádzača</t>
  </si>
  <si>
    <r>
      <t xml:space="preserve">Kontrola správneho uvedenia systému do stráženia z operátorského pracoviska - </t>
    </r>
    <r>
      <rPr>
        <sz val="10"/>
        <color rgb="FFFF0000"/>
        <rFont val="Calibri"/>
        <family val="2"/>
        <charset val="238"/>
        <scheme val="minor"/>
      </rPr>
      <t>celok</t>
    </r>
  </si>
  <si>
    <r>
      <t xml:space="preserve">Kontrola správnej funkčnosti prenosu signálov z jednotlivých EZS do nadstavbového systému - </t>
    </r>
    <r>
      <rPr>
        <sz val="10"/>
        <color rgb="FFFF0000"/>
        <rFont val="Calibri"/>
        <family val="2"/>
        <charset val="238"/>
        <scheme val="minor"/>
      </rPr>
      <t>celok</t>
    </r>
  </si>
  <si>
    <t>Tunel,NN rozvodňa ZP, PP1, PP2, PB VP, ČS</t>
  </si>
  <si>
    <t>Tunel, NN rozvodňa ZP, PP1, PP2, PB VP, ČS</t>
  </si>
  <si>
    <r>
      <t xml:space="preserve">Vizuálna kontrola zariadení EPS a SHZ (dieselagregát) - </t>
    </r>
    <r>
      <rPr>
        <sz val="10"/>
        <color rgb="FFFF0000"/>
        <rFont val="Calibri"/>
        <family val="2"/>
        <charset val="238"/>
        <scheme val="minor"/>
      </rPr>
      <t>celok</t>
    </r>
  </si>
  <si>
    <r>
      <t xml:space="preserve">Stav EPS a LaHZ (dieselagregát) - overiť nepoškodenosť zariadení - </t>
    </r>
    <r>
      <rPr>
        <sz val="10"/>
        <color rgb="FFFF0000"/>
        <rFont val="Calibri"/>
        <family val="2"/>
        <charset val="238"/>
        <scheme val="minor"/>
      </rPr>
      <t>celok</t>
    </r>
  </si>
  <si>
    <r>
      <t xml:space="preserve">Denná pravidelná kontrola EPS v zmysle vyhlášky MV SR č. 726/2002 Z.z. - </t>
    </r>
    <r>
      <rPr>
        <sz val="10"/>
        <color rgb="FFFF0000"/>
        <rFont val="Calibri"/>
        <family val="2"/>
        <charset val="238"/>
        <scheme val="minor"/>
      </rPr>
      <t>celok</t>
    </r>
  </si>
  <si>
    <r>
      <t xml:space="preserve">Denná pravidelná kontrola SHZ (dieselagregát) - </t>
    </r>
    <r>
      <rPr>
        <sz val="10"/>
        <color rgb="FFFF0000"/>
        <rFont val="Calibri"/>
        <family val="2"/>
        <charset val="238"/>
        <scheme val="minor"/>
      </rPr>
      <t>celok</t>
    </r>
  </si>
  <si>
    <r>
      <rPr>
        <sz val="10"/>
        <rFont val="Calibri"/>
        <family val="2"/>
        <charset val="238"/>
        <scheme val="minor"/>
      </rPr>
      <t xml:space="preserve">Mesačná pravidelná kontrola kompletu zariadení EPS v zmysle vyhlášky MV SR č. 726/2002 - </t>
    </r>
    <r>
      <rPr>
        <sz val="10"/>
        <color rgb="FFFF0000"/>
        <rFont val="Calibri"/>
        <family val="2"/>
        <charset val="238"/>
        <scheme val="minor"/>
      </rPr>
      <t>celok</t>
    </r>
  </si>
  <si>
    <r>
      <rPr>
        <sz val="10"/>
        <rFont val="Calibri"/>
        <family val="2"/>
        <charset val="238"/>
        <scheme val="minor"/>
      </rPr>
      <t xml:space="preserve">Štvrťročná pravidelná kontrola EPS v zmysle vyhlášky MV SR č. 726/2002 - </t>
    </r>
    <r>
      <rPr>
        <sz val="10"/>
        <color rgb="FFFF0000"/>
        <rFont val="Calibri"/>
        <family val="2"/>
        <charset val="238"/>
        <scheme val="minor"/>
      </rPr>
      <t>celok</t>
    </r>
  </si>
  <si>
    <r>
      <rPr>
        <sz val="10"/>
        <rFont val="Calibri"/>
        <family val="2"/>
        <charset val="238"/>
        <scheme val="minor"/>
      </rPr>
      <t xml:space="preserve">Kontrola funkčnosti náhradného napájacieho zdroja vrátane skúšobnej prevádzky - </t>
    </r>
    <r>
      <rPr>
        <sz val="10"/>
        <color rgb="FFFF0000"/>
        <rFont val="Calibri"/>
        <family val="2"/>
        <charset val="238"/>
        <scheme val="minor"/>
      </rPr>
      <t>celok</t>
    </r>
  </si>
  <si>
    <r>
      <rPr>
        <sz val="10"/>
        <rFont val="Calibri"/>
        <family val="2"/>
        <charset val="238"/>
        <scheme val="minor"/>
      </rPr>
      <t xml:space="preserve">Kontrola utesnenia, vodičov, dotiahnutia spojov, poistkových vložiek, svorkovníc - </t>
    </r>
    <r>
      <rPr>
        <sz val="10"/>
        <color rgb="FFFF0000"/>
        <rFont val="Calibri"/>
        <family val="2"/>
        <charset val="238"/>
        <scheme val="minor"/>
      </rPr>
      <t>celok</t>
    </r>
  </si>
  <si>
    <r>
      <t xml:space="preserve">Kontrola napájacieho napätia jednotlivých zariadení, zariadenia zobrazujúce jednotlivé stavy a vstupné napätia hlásičových liniek pri pokojovom prúde - </t>
    </r>
    <r>
      <rPr>
        <sz val="10"/>
        <color rgb="FFFF0000"/>
        <rFont val="Calibri"/>
        <family val="2"/>
        <charset val="238"/>
        <scheme val="minor"/>
      </rPr>
      <t>celok</t>
    </r>
  </si>
  <si>
    <r>
      <rPr>
        <sz val="10"/>
        <rFont val="Calibri"/>
        <family val="2"/>
        <charset val="238"/>
        <scheme val="minor"/>
      </rPr>
      <t xml:space="preserve">Kontrola záložných akumulátorov pamäti RAM a záložných akumulátorov pre signalizáciu mimo prevádzky - </t>
    </r>
    <r>
      <rPr>
        <sz val="10"/>
        <color rgb="FFFF0000"/>
        <rFont val="Calibri"/>
        <family val="2"/>
        <charset val="238"/>
        <scheme val="minor"/>
      </rPr>
      <t>celok</t>
    </r>
  </si>
  <si>
    <r>
      <t xml:space="preserve">Vizuálna a mechanická kontrola pätice hlásičov požiaru vrátane ich vyčistenia - </t>
    </r>
    <r>
      <rPr>
        <sz val="10"/>
        <color rgb="FFFF0000"/>
        <rFont val="Calibri"/>
        <family val="2"/>
        <charset val="238"/>
        <scheme val="minor"/>
      </rPr>
      <t>celok</t>
    </r>
  </si>
  <si>
    <t>rozvádzače RSOS, TNV / Tunelová rúra, portálové plochy</t>
  </si>
  <si>
    <r>
      <rPr>
        <b/>
        <sz val="10"/>
        <rFont val="Calibri"/>
        <family val="2"/>
        <charset val="238"/>
        <scheme val="minor"/>
      </rPr>
      <t>Systém tiesňového
volania - SOS</t>
    </r>
  </si>
  <si>
    <t>SO 461-07 Systém tiesňového volania - SOS</t>
  </si>
  <si>
    <t>rozvádzače RSOSP1-RSOSP4, RSOSL1-RSOSL4, TNV1-4 / Tunelová rúra, portálové plochy</t>
  </si>
  <si>
    <t>Technologický rozvádzač RSOS / PB VP</t>
  </si>
  <si>
    <t>Tunel, NN rozvodňa ZP, PB VP, SOS výklenky</t>
  </si>
  <si>
    <t>SO 461-08 Uzatvorený televízny okruh vrátane videodetekcie</t>
  </si>
  <si>
    <t>KDL101-KDL13, KDP001-KDP013, KB201-KB202, KB251-KB252, KDL101T, KDL113T, KDP001T, KDP013T</t>
  </si>
  <si>
    <t>Kamery statické, Termokamery / LTR, PTR, PP1-PP2</t>
  </si>
  <si>
    <t>KB351, KB361- KB365, KB371</t>
  </si>
  <si>
    <t>UTO / LTR, PTR, PP1-PP2, Portálové časti</t>
  </si>
  <si>
    <t>Kamery otočné / VP, ZP, PB ZP, PB VP</t>
  </si>
  <si>
    <t>RKO1, RKO2, R- ADR1, R-ADR2</t>
  </si>
  <si>
    <t>Čistenie videoserverov (vysávanie / vyfúkanie prachu)</t>
  </si>
  <si>
    <t>KDL101T, KDL146T, KDP001T, KDP047T</t>
  </si>
  <si>
    <t>Termokamery / LTR, PTR</t>
  </si>
  <si>
    <t>KB351-KB355, KB361-KB365, KB371, KB231,KB233, KB234, KB236, KB238</t>
  </si>
  <si>
    <t>Kamery statické / PB ZP, PB VP, ČS, rozvodňa v PP1, PP3, PP4, PP6, PP8</t>
  </si>
  <si>
    <t>KV303-KV304, KV311-KV312</t>
  </si>
  <si>
    <t>KP350, KP360, KP370</t>
  </si>
  <si>
    <t>Videoserver pre AID kamery</t>
  </si>
  <si>
    <t>Rozvádač RUTO/PB</t>
  </si>
  <si>
    <t>Technická kontrola videoservera</t>
  </si>
  <si>
    <t>Očistestenie a kontrola kabeláže</t>
  </si>
  <si>
    <t>Skúška komunikačného rozhrania s RST tunela</t>
  </si>
  <si>
    <t>Videoserver pre termokamery</t>
  </si>
  <si>
    <r>
      <rPr>
        <b/>
        <sz val="10"/>
        <rFont val="Calibri"/>
        <family val="2"/>
        <charset val="238"/>
        <scheme val="minor"/>
      </rPr>
      <t>Kamery statické /PB VP,
PB ZP</t>
    </r>
  </si>
  <si>
    <t>Kamery statické /PB VP, PB ZP</t>
  </si>
  <si>
    <t>Rozvádač RUTO / PB</t>
  </si>
  <si>
    <t>Rozvádač RUTO2/PB VP</t>
  </si>
  <si>
    <t>SO 461-09 Rádiové spojenie</t>
  </si>
  <si>
    <t>Anténny stožiar, Anténa</t>
  </si>
  <si>
    <t>Anténny stožiar - pri PB  VP, Anténa na NN rozvodni ZP</t>
  </si>
  <si>
    <t>Technologické rozvádzače rádiového spojenia /PB VP</t>
  </si>
  <si>
    <t>Vizuálna kontrola rozvádzačov rádiového spojenia  v PB VP</t>
  </si>
  <si>
    <t>čistenie filtrov ventilátorov</t>
  </si>
  <si>
    <r>
      <rPr>
        <b/>
        <sz val="10"/>
        <rFont val="Calibri"/>
        <family val="2"/>
        <charset val="238"/>
        <scheme val="minor"/>
      </rPr>
      <t>PB VP,
Tunelová rúra, PP1-PP2</t>
    </r>
  </si>
  <si>
    <t>Kontrola a meranie uzemnenia</t>
  </si>
  <si>
    <t>PTR, LTR, PP1, PP2</t>
  </si>
  <si>
    <t>Rozhlas / PTR, LTR, PP1, PP2</t>
  </si>
  <si>
    <t>Tlakový reproduktor / PTR, LTR, PP1, PP2</t>
  </si>
  <si>
    <t>Rozvádzač RTR / PB VP</t>
  </si>
  <si>
    <t>Vizuálna kontrola káblových trás - uloženie káblov, rošty, žľaby, prepážky</t>
  </si>
  <si>
    <t>Tunel, NN rozvodňa ZP,  PB VP, PP1-PP2</t>
  </si>
  <si>
    <t>SO 461-10 Evakuačný rozhlas</t>
  </si>
  <si>
    <t>SO 461-11 Dispečerský telefón</t>
  </si>
  <si>
    <t>PB VP, NN rozvodňa ZP</t>
  </si>
  <si>
    <t>Pevný telefón, Bezdrôtový telefón / PB VP, NN rozvodňa ZP</t>
  </si>
  <si>
    <r>
      <t xml:space="preserve">Kontrola funkčnosti - kontrola spojenia medz pevnými telefónmi - </t>
    </r>
    <r>
      <rPr>
        <sz val="10"/>
        <color rgb="FFFF0000"/>
        <rFont val="Calibri"/>
        <family val="2"/>
        <charset val="238"/>
        <scheme val="minor"/>
      </rPr>
      <t>celok</t>
    </r>
  </si>
  <si>
    <r>
      <t xml:space="preserve">Kontrola funkčnosti - kontrola spojenia medz bezdrôtovými telefónmi - </t>
    </r>
    <r>
      <rPr>
        <sz val="10"/>
        <color rgb="FFFF0000"/>
        <rFont val="Calibri"/>
        <family val="2"/>
        <charset val="238"/>
        <scheme val="minor"/>
      </rPr>
      <t>celok</t>
    </r>
  </si>
  <si>
    <t>SO 461-12 Silnoprúdové rozvody</t>
  </si>
  <si>
    <t>Trafostanica - PB VP</t>
  </si>
  <si>
    <t>Trafostanica / PB VP</t>
  </si>
  <si>
    <r>
      <rPr>
        <b/>
        <sz val="10"/>
        <rFont val="Calibri"/>
        <family val="2"/>
        <charset val="238"/>
        <scheme val="minor"/>
      </rPr>
      <t>Silnoprúdové
rozvody</t>
    </r>
  </si>
  <si>
    <r>
      <rPr>
        <b/>
        <sz val="10"/>
        <rFont val="Calibri"/>
        <family val="2"/>
        <charset val="238"/>
        <scheme val="minor"/>
      </rPr>
      <t>Trafostanica -
PB VP</t>
    </r>
  </si>
  <si>
    <t>Káble, rozvádzače / PB VP, NN rozvodňa ZP, tunel, PP1, PP2</t>
  </si>
  <si>
    <t>Rozvádzač NN / NN rozvodňa ZP</t>
  </si>
  <si>
    <t>Zásuvková skrinka / PP1</t>
  </si>
  <si>
    <t>Zásuvková skrinka / PP2</t>
  </si>
  <si>
    <t>Tunel, NN rozvodňa ZP, PB VP, PP1-PP2</t>
  </si>
  <si>
    <t>SO 461-13 Systém uzemnenia v tuneli</t>
  </si>
  <si>
    <t>Káble, svorkovnice / PB VP, NN rozvodňa ZP, tunel, PP1, PP2</t>
  </si>
  <si>
    <t>NN rozvodnňa ZP</t>
  </si>
  <si>
    <r>
      <rPr>
        <b/>
        <sz val="10"/>
        <rFont val="Calibri"/>
        <family val="2"/>
        <charset val="238"/>
        <scheme val="minor"/>
      </rPr>
      <t>Systém
uzemnenia v tuneli</t>
    </r>
  </si>
  <si>
    <r>
      <rPr>
        <b/>
        <sz val="10"/>
        <rFont val="Calibri"/>
        <family val="2"/>
        <charset val="238"/>
        <scheme val="minor"/>
      </rPr>
      <t>Vývody
uzemnenia</t>
    </r>
  </si>
  <si>
    <t>PB VP, NN rozvodňa ZP, tunel, PP1, PP2</t>
  </si>
  <si>
    <t>SO 461-14 Dopravné značenie, trvalé a premenné</t>
  </si>
  <si>
    <t>VP - PTR - TNR2 - PDZ1, PDZ3, PDZ5</t>
  </si>
  <si>
    <t>ZP - LTR - TNR1 - PDZ2, PDZ4, PDZ6</t>
  </si>
  <si>
    <t>VP - LTR - TNR2 - PDZ2, PDZ4, PDZ6</t>
  </si>
  <si>
    <t>semafor/Tunelová rúra</t>
  </si>
  <si>
    <t>Informatívne značky SOS s blikačom II 1a, úniková cesta II19 b</t>
  </si>
  <si>
    <r>
      <rPr>
        <b/>
        <sz val="10"/>
        <rFont val="Calibri"/>
        <family val="2"/>
        <charset val="238"/>
        <scheme val="minor"/>
      </rPr>
      <t>Razený tunel, káblovody,
priečne prepojenie</t>
    </r>
  </si>
  <si>
    <t>Kontrola káblových trás a žľabov v tunelovej rúre - kontrola prípadných uvoľnených častí, dotiahnutie spojov</t>
  </si>
  <si>
    <t>ZP PTR- CSS1, CSS3</t>
  </si>
  <si>
    <t>VP LTR- CSS2, CSS4</t>
  </si>
  <si>
    <t>SO 461-15 Vetranie tunelových prechodových chodieb</t>
  </si>
  <si>
    <r>
      <rPr>
        <b/>
        <sz val="10"/>
        <rFont val="Calibri"/>
        <family val="2"/>
        <charset val="238"/>
        <scheme val="minor"/>
      </rPr>
      <t>Ventilátor, regulačná
klapka, požiarna klapka /
PP1</t>
    </r>
  </si>
  <si>
    <r>
      <rPr>
        <b/>
        <sz val="10"/>
        <rFont val="Calibri"/>
        <family val="2"/>
        <charset val="238"/>
        <scheme val="minor"/>
      </rPr>
      <t>Ventilátor, regulačná
klapka, požiarna klapka /
PP2</t>
    </r>
  </si>
  <si>
    <r>
      <rPr>
        <sz val="10"/>
        <rFont val="Calibri"/>
        <family val="2"/>
        <charset val="238"/>
        <scheme val="minor"/>
      </rPr>
      <t xml:space="preserve">Kontrola  funkčnosti požiarnej klapky - otvorenie/zatvorenie z RST a miestne z touch panela - </t>
    </r>
    <r>
      <rPr>
        <sz val="10"/>
        <color rgb="FFFF0000"/>
        <rFont val="Calibri"/>
        <family val="2"/>
        <charset val="238"/>
        <scheme val="minor"/>
      </rPr>
      <t>celok</t>
    </r>
  </si>
  <si>
    <r>
      <rPr>
        <sz val="10"/>
        <rFont val="Calibri"/>
        <family val="2"/>
        <charset val="238"/>
        <scheme val="minor"/>
      </rPr>
      <t xml:space="preserve">Vizuálna kontrola vonkajšieho povrchu, označenia, neporušiteľnosti a tesnosti zariadení VZT - </t>
    </r>
    <r>
      <rPr>
        <sz val="10"/>
        <color rgb="FFFF0000"/>
        <rFont val="Calibri"/>
        <family val="2"/>
        <charset val="238"/>
        <scheme val="minor"/>
      </rPr>
      <t>celok</t>
    </r>
  </si>
  <si>
    <r>
      <t xml:space="preserve">Prevetranie priečneho prepojenia povelom z RST - </t>
    </r>
    <r>
      <rPr>
        <sz val="10"/>
        <color rgb="FFFF0000"/>
        <rFont val="Calibri"/>
        <family val="2"/>
        <charset val="238"/>
        <scheme val="minor"/>
      </rPr>
      <t>celok</t>
    </r>
  </si>
  <si>
    <t>SO 461-16 Náhradný zdroj elektrickej energie - dieselagregát</t>
  </si>
  <si>
    <t>Náhradný zdroj elektrickej energie</t>
  </si>
  <si>
    <t>DG / pri PB VP</t>
  </si>
  <si>
    <t>R-DG2 / pri PB VP</t>
  </si>
  <si>
    <t>DG</t>
  </si>
  <si>
    <t>Dieselagregát/ pri PB VP</t>
  </si>
  <si>
    <t>Sluchová kontrola  - atypické zvuky pri prevádzke</t>
  </si>
  <si>
    <r>
      <t xml:space="preserve">Odborná prehliadka a odborná skúška - dieselový motor generátor - </t>
    </r>
    <r>
      <rPr>
        <sz val="10"/>
        <color rgb="FFFF0000"/>
        <rFont val="Calibri"/>
        <family val="2"/>
        <charset val="238"/>
        <scheme val="minor"/>
      </rPr>
      <t>celok</t>
    </r>
  </si>
  <si>
    <r>
      <t xml:space="preserve">Odborná prehliadka a odborná skúška - rotačná UPS - </t>
    </r>
    <r>
      <rPr>
        <sz val="10"/>
        <color rgb="FFFF0000"/>
        <rFont val="Calibri"/>
        <family val="2"/>
        <charset val="238"/>
        <scheme val="minor"/>
      </rPr>
      <t>celok</t>
    </r>
  </si>
  <si>
    <r>
      <t xml:space="preserve">Odborná prehliadka a odborná skúška - rozvádzač UPS - </t>
    </r>
    <r>
      <rPr>
        <sz val="10"/>
        <color rgb="FFFF0000"/>
        <rFont val="Calibri"/>
        <family val="2"/>
        <charset val="238"/>
        <scheme val="minor"/>
      </rPr>
      <t>celok</t>
    </r>
  </si>
  <si>
    <r>
      <t xml:space="preserve">Výmena oleja, olejových filtrov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200 motohodinách)</t>
    </r>
  </si>
  <si>
    <r>
      <t xml:space="preserve">Kontrola výfukového potrubia, vypúšťanie vody a kondezátu z nádrže - </t>
    </r>
    <r>
      <rPr>
        <sz val="10"/>
        <color rgb="FFFF0000"/>
        <rFont val="Calibri"/>
        <family val="2"/>
        <charset val="238"/>
        <scheme val="minor"/>
      </rPr>
      <t>celok</t>
    </r>
  </si>
  <si>
    <r>
      <t xml:space="preserve">Kontrola ventilácie (prietok vzduchu) - </t>
    </r>
    <r>
      <rPr>
        <sz val="10"/>
        <color rgb="FFFF0000"/>
        <rFont val="Calibri"/>
        <family val="2"/>
        <charset val="238"/>
        <scheme val="minor"/>
      </rPr>
      <t>celok</t>
    </r>
  </si>
  <si>
    <r>
      <t xml:space="preserve">Výmena palivových filtrov, vzduchových filtrov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400 motohodinách)</t>
    </r>
  </si>
  <si>
    <r>
      <t xml:space="preserve">Výmena chladiacej kvapaliny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1200 motohodinách)</t>
    </r>
  </si>
  <si>
    <r>
      <t xml:space="preserve">Výmena remeňa pomocného zariadenia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(raz za 2 roky)</t>
    </r>
  </si>
  <si>
    <r>
      <t xml:space="preserve">Kontrola funkčnosti predhrevu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1200 motohodinách)</t>
    </r>
  </si>
  <si>
    <r>
      <t xml:space="preserve">Kontrola funkčnosti vačkových hriadeľov, ventilov a čerpadiel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1200 motohodinách)</t>
    </r>
  </si>
  <si>
    <r>
      <t xml:space="preserve">Kontrola odporu izolácie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</si>
  <si>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dotiahnutia skrutiek a zapojenia svoriek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</si>
  <si>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úrovne vibrácií a hluku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</si>
  <si>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ložísk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</si>
  <si>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zapojenia regulátora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</si>
  <si>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Vyčistenie alternátora zvnútra a zvonka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</si>
  <si>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zapojenia a prevádzka príslušenstva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</si>
  <si>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diód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</si>
  <si>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Kontrola varistora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</si>
  <si>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r>
      <t xml:space="preserve">Kompletná kontrola alternátora - </t>
    </r>
    <r>
      <rPr>
        <sz val="10"/>
        <color rgb="FFFF0000"/>
        <rFont val="Calibri"/>
        <family val="2"/>
        <charset val="238"/>
        <scheme val="minor"/>
      </rPr>
      <t>celok</t>
    </r>
    <r>
      <rPr>
        <sz val="10"/>
        <rFont val="Calibri"/>
        <family val="2"/>
        <charset val="238"/>
        <scheme val="minor"/>
      </rPr>
      <t xml:space="preserve">
</t>
    </r>
    <r>
      <rPr>
        <b/>
        <sz val="10"/>
        <rFont val="Calibri"/>
        <family val="2"/>
        <charset val="238"/>
        <scheme val="minor"/>
      </rPr>
      <t>(poznámka: po 250 motohodinách)</t>
    </r>
  </si>
  <si>
    <t>Elektroinštalácia</t>
  </si>
  <si>
    <t>Rozvodňa NN ZP - Elekroinštalácia</t>
  </si>
  <si>
    <t>Rozvodňa NN ZP - Bleskozvod</t>
  </si>
  <si>
    <t>R1. NO</t>
  </si>
  <si>
    <t>Rozvodňa NN ZP - Pole 1</t>
  </si>
  <si>
    <t>Rozvodňa NN ZP - Zásuvkové a svetelné 
obvody</t>
  </si>
  <si>
    <t xml:space="preserve">Vizuálna kontrola a skúška funkčnosti svetelných obvodov </t>
  </si>
  <si>
    <t xml:space="preserve">Servis a kontrola svietidiel - núdzových vr. výmeny batérií (Protokol o kontrole) </t>
  </si>
  <si>
    <t xml:space="preserve">Servis spínačov a tlačidiel </t>
  </si>
  <si>
    <t>Servis zásuviek 400V</t>
  </si>
  <si>
    <t>R1.NO</t>
  </si>
  <si>
    <t>Rozvodňa NN ZP - Rozvádzač pre elektroinštaláciu</t>
  </si>
  <si>
    <t xml:space="preserve">Kontrola funkčnosti elektrických obvodov </t>
  </si>
  <si>
    <t>Vysávanie a čistenie</t>
  </si>
  <si>
    <t xml:space="preserve">Kontrola rozvádzača termovíziou vr. vystavenia protokolu z merania </t>
  </si>
  <si>
    <t>1R-MaR</t>
  </si>
  <si>
    <t>VZT</t>
  </si>
  <si>
    <t>Rozvodňa NN ZP - Vzduchotechnika</t>
  </si>
  <si>
    <t>Kontrola funkčnosti vzduchotechniky</t>
  </si>
  <si>
    <t>Servis VZT rekuperačnej jednotky</t>
  </si>
  <si>
    <t>Servis VZT rekuperačnej jednotky (šacht.pod NN rozv.)</t>
  </si>
  <si>
    <t>Servis VZT vonkajšej kondenzačnej jednotky (elektrorozvodňa)</t>
  </si>
  <si>
    <t>Meranie a regulácia</t>
  </si>
  <si>
    <t xml:space="preserve">Kontrola stavu s ohľadom na poškodenie čistotu a koróziu </t>
  </si>
  <si>
    <t xml:space="preserve">Kontrola a vyskúšanie vypínačov a tlačítok </t>
  </si>
  <si>
    <t>Kontrola a vyskúšanie prvkov optickej signalizácie</t>
  </si>
  <si>
    <t>Kontrola a vyskúšanie prvkov akustickej signalizácie</t>
  </si>
  <si>
    <t>Kontrola funkcie a prípadné nastavenie</t>
  </si>
  <si>
    <t xml:space="preserve">Vyčistenie prípadných nečistôt. </t>
  </si>
  <si>
    <t>Kontrola stavu s ohľadom na poškodenie čistotu a koróziu</t>
  </si>
  <si>
    <t xml:space="preserve">Kontrola neporušenosti programu </t>
  </si>
  <si>
    <t xml:space="preserve">Kontrola regulačných slučiek </t>
  </si>
  <si>
    <t>Kontrola úplnosti programu</t>
  </si>
  <si>
    <t>Zálohovanie programu</t>
  </si>
  <si>
    <t xml:space="preserve">Kontrola funkčnosti MaR z ovládiacieho panela na rozvádzači </t>
  </si>
  <si>
    <t>Rozvádzač pre elektroinštaláciu / PB ZP</t>
  </si>
  <si>
    <t>Dvojpolohové regulátory / Protimrazové ochrany</t>
  </si>
  <si>
    <t>Dvojpolohové regulátory / Termostaty</t>
  </si>
  <si>
    <t>Dvojpolohové regulátory / Tlakové spínače</t>
  </si>
  <si>
    <t>Snímače, čidlá / Teplota</t>
  </si>
  <si>
    <t>Snímače, čidlá / Tlak, tlaková diferencia</t>
  </si>
  <si>
    <t xml:space="preserve">Snímače, čidlá / Ostatné veličiny, zaplavenie, plyny </t>
  </si>
  <si>
    <t xml:space="preserve">Akčné členy / Servopohon </t>
  </si>
  <si>
    <t xml:space="preserve">Riadiaci systém /Podstanica </t>
  </si>
  <si>
    <t>SO 458-00 Požiarna nádrž, čerpacia stanica</t>
  </si>
  <si>
    <t>Požiarna nádrž, čerpacia stanica - Vzduchotechnika</t>
  </si>
  <si>
    <t>Servis VZT rekuperačnej jednotky (m.č. 1.08)</t>
  </si>
  <si>
    <t>Kontrola funkčnosti vzduchotechniky (m.č. 1.04)</t>
  </si>
  <si>
    <t>Servis VZT rekuperačnej jednotky (m.č. 1.04)</t>
  </si>
  <si>
    <t>Servis VZT vonkajšej kondenzačnej jednotky</t>
  </si>
  <si>
    <t>Servis VZT vnútorných chladiacich jednotiek (m.č. 1.02)</t>
  </si>
  <si>
    <t>Servis VZT vnútorných chladiacich jednotiek (m.č. 1.03)</t>
  </si>
  <si>
    <t>Kontrola funkčnosti vzduchotechniky (m.č. 1.08)</t>
  </si>
  <si>
    <t>Kontrola funkčnosti vzduchotechniky (šacht.pod NN rozv.)</t>
  </si>
  <si>
    <t>PB VP - Elekroinštalácia</t>
  </si>
  <si>
    <t>PB VP - Bleskozvod</t>
  </si>
  <si>
    <t>PB VP - Zásuvkové a svetelné obvody</t>
  </si>
  <si>
    <t>PB VP - Rozvádzač pre elektroinštaláciu</t>
  </si>
  <si>
    <t>PB VP - Vzduchotechnika</t>
  </si>
  <si>
    <t>Kontrola funkčnosti vzduchotechniky (m.č. 09.06)</t>
  </si>
  <si>
    <t>Servis VZT rekuperačnej jednotky (m.č. 09.06)</t>
  </si>
  <si>
    <t>Kontrola funkčnosti vzduchotechniky 
(m.č. 1.01-1.07,1.10, 1.08,1.14,1.16-1.18)</t>
  </si>
  <si>
    <t>Servis VZT rekuperačnej jednotky 
(m.č. 1.01-1.07,1.10, 1.08,1.14,1.16-1.18)</t>
  </si>
  <si>
    <t>Servis VZT vonkajšej kondenzačnej jednotky (exteriér)</t>
  </si>
  <si>
    <t>Servis digitálnych radiátorov (m.č. 1.09, 1.11, 1.13)</t>
  </si>
  <si>
    <t>Servis digitálnych radiátorov (m.č. 1.10)</t>
  </si>
  <si>
    <t>Servis digitálnych radiátorov (m.č. 1.01)</t>
  </si>
  <si>
    <t>Servis požiarnych klapiek vrátane vystavenia protokolu 
o vykonaní skúšky a kontroly požiarneho uzáveru podľa Vyhlášky č. 478/2008 Z.z.</t>
  </si>
  <si>
    <r>
      <t xml:space="preserve">Vizuálna kontrola technického stavu a mechanických častí bleskozvodu - </t>
    </r>
    <r>
      <rPr>
        <sz val="10"/>
        <color rgb="FFFF0000"/>
        <rFont val="Calibri"/>
        <family val="2"/>
        <charset val="238"/>
        <scheme val="minor"/>
      </rPr>
      <t>celok</t>
    </r>
  </si>
  <si>
    <r>
      <t xml:space="preserve">Servis VZT potrubia (vizuálna obhliadka, dotiahnutie spojov, očistenie, kontrola pevnosti a tesnosti pripojenia rozvodov potrubia) - </t>
    </r>
    <r>
      <rPr>
        <sz val="10"/>
        <color rgb="FFFF0000"/>
        <rFont val="Calibri"/>
        <family val="2"/>
        <charset val="238"/>
        <scheme val="minor"/>
      </rPr>
      <t>celok</t>
    </r>
  </si>
  <si>
    <t xml:space="preserve">PB VP - Rozvádzač pre elektroinštaláciu </t>
  </si>
  <si>
    <t>PB VP - Dvojpolohové regulátory / Termostaty</t>
  </si>
  <si>
    <t>PB VP - Dvojpolohové regulátory / Protimrazové ochrany</t>
  </si>
  <si>
    <t>PB VP - Dvojpolohové regulátory / Tlakové spínače</t>
  </si>
  <si>
    <t>PB VP - Snímače, čidlá / Teplota</t>
  </si>
  <si>
    <t>PB VP - Snímače, čidlá / Tlak, tlaková diferencia</t>
  </si>
  <si>
    <t xml:space="preserve">PB VP - Snímače, čidlá / Ostatné veličiny, zaplavenie, plyny </t>
  </si>
  <si>
    <t xml:space="preserve">PB VP - Akčné členy / Servopohon </t>
  </si>
  <si>
    <t xml:space="preserve">PB VP - Riadiaci systém / Podstanica </t>
  </si>
  <si>
    <t>Stavebné revízie</t>
  </si>
  <si>
    <t>Tunel Žilina</t>
  </si>
  <si>
    <t>Tunel Ovčiarsko</t>
  </si>
  <si>
    <t>444-00</t>
  </si>
  <si>
    <t>453-00</t>
  </si>
  <si>
    <t>455-00</t>
  </si>
  <si>
    <t>456-00</t>
  </si>
  <si>
    <t>457-00</t>
  </si>
  <si>
    <t>458-00</t>
  </si>
  <si>
    <t>Rozvodňa NN ZP</t>
  </si>
  <si>
    <t>Hasiace prístroje - revízia + tlaková skúška po 5 rokoch</t>
  </si>
  <si>
    <t>Odvodnenie vozovky tunela</t>
  </si>
  <si>
    <t>Uzemňovacie body vozidla HN (havarijné nádrže)</t>
  </si>
  <si>
    <t>Antistatické pospojovanie poklopov akumulačnej nádrže a 
kanalizačných šácht - revízia</t>
  </si>
  <si>
    <t>Stavebné úpravy</t>
  </si>
  <si>
    <t>Požiarne dvere v PP - revízia</t>
  </si>
  <si>
    <t>Premazanie pántov, čistenie</t>
  </si>
  <si>
    <t>Kontrola stavu špár medzi krídlami, stenou a podlahou</t>
  </si>
  <si>
    <t>Kontrola stavu zavesenia, stavu zámkov</t>
  </si>
  <si>
    <t>Kontrola samozatváračov, servis</t>
  </si>
  <si>
    <t>Rozvod požiarnej vody</t>
  </si>
  <si>
    <t>Hydranty (meranie výdatnosti)</t>
  </si>
  <si>
    <t>Tlakové skúšky požiarnych hadíc</t>
  </si>
  <si>
    <t>Čerpacia stanica - požiarne dvere</t>
  </si>
  <si>
    <t>Zdvíhacie zariadenie (kladkostroj)</t>
  </si>
  <si>
    <t>Požiarne dvere - revízia</t>
  </si>
  <si>
    <t>Informačný systém diaľnice D1</t>
  </si>
  <si>
    <t>CENA za kalendárny rok</t>
  </si>
  <si>
    <t>Príloha č. 2: Sumár k Prílohe č. 1: Cena za servis a údržbu stavebnej a technologickej časti tunela Ovčiarsko</t>
  </si>
  <si>
    <t>Príloha č. 4: Sumár k Prílohe č. 3: Cena za servis a údržbu stavebnej a technologickej časti tunela Žilina</t>
  </si>
  <si>
    <t>SO 655-00_1 Káblová časť Rozvadzače</t>
  </si>
  <si>
    <t>Rozvádzače RN</t>
  </si>
  <si>
    <t>Kontrola čistoty a odstránenia nečistôt</t>
  </si>
  <si>
    <t>Skúška komunikačného rozhrania a prenosu prevádzkových stavov do CRS tunela</t>
  </si>
  <si>
    <t>D1 HP_LL</t>
  </si>
  <si>
    <t>Odborná prehliadka, Odborná skúška, Revízna správa</t>
  </si>
  <si>
    <t>Rozvádzač RNR</t>
  </si>
  <si>
    <t>Kontrola stavu optického spojena (vizuálna kontrola a softvérová kontrola spojenia)</t>
  </si>
  <si>
    <t>Rozvádzač RCSS</t>
  </si>
  <si>
    <t>Skúška komunikačného rozhrania a prenosu prevádzkových stavov do CRS</t>
  </si>
  <si>
    <t>Rozvádzač RMO</t>
  </si>
  <si>
    <t>Vizuálna kontrola káblovéj trasy pod mostom 201-20, 202, 203, 206, 208</t>
  </si>
  <si>
    <t xml:space="preserve">Odborné prehliadky, Odborné skúšky
Vyhláška MPSVaR SR č. 508/2009 Z.z. </t>
  </si>
  <si>
    <t>Káblová trasa</t>
  </si>
  <si>
    <t xml:space="preserve"> + 3 rozšírenie D1</t>
  </si>
  <si>
    <t>SO 655-00_3 Zdroj nepretržitého napájania - UPS</t>
  </si>
  <si>
    <t>SO 655-00_2 Portály pre PDZ</t>
  </si>
  <si>
    <t>5m stĺpy pre CSS</t>
  </si>
  <si>
    <t>Stĺpy pre CSS</t>
  </si>
  <si>
    <t>OPaOS</t>
  </si>
  <si>
    <t>SO 101-03 Portál km 25,595 vľavo, SO 101-03 Portál km 28,596 vľavo, SO 101-03 Portál km 33,355 vpravo</t>
  </si>
  <si>
    <r>
      <t xml:space="preserve">Kontrola a meranie uzemnenia; Odborná prehliadka odborná skúška - </t>
    </r>
    <r>
      <rPr>
        <sz val="10"/>
        <color rgb="FFFF0000"/>
        <rFont val="Calibri"/>
        <family val="2"/>
        <charset val="238"/>
        <scheme val="minor"/>
      </rPr>
      <t>celok</t>
    </r>
  </si>
  <si>
    <t>Portály pre PDZ</t>
  </si>
  <si>
    <t>Portál pre PDZ</t>
  </si>
  <si>
    <t>Odborná správa a odborná prehliadka uzemnenia</t>
  </si>
  <si>
    <t>UPS1</t>
  </si>
  <si>
    <t>R-ISD1</t>
  </si>
  <si>
    <t>Kontrola / prehliadka zdroja UPS
– kontrola histórie udalostí
– kontrola nastavenia zdroja UPS
– kontrola vstupných a výstupných parametrov zdroja UPS
– odkrytovanie zdroja UPS
– vizuálna kontrola stavu jednotlivých častí (ventilátory, vodiče, kondenzátory, dps ...)
– kontrola a prípadné dotiahnutie spojov / káblov / svorkovníc
– odstránenie prachových nečistôt
– kontrola komunikácie zdroj UPS a servisné PC
– kontrola signalizácie prevádzkových stavov
– počas výkonu uvedených prác sa predpokladá vypnutie napájania pripojenej technológie alebo
prepnutie napájania pripojenej technológie na externý manuálny by-pass, pokiaľ je tento súčasťou
elektroinštalácie</t>
  </si>
  <si>
    <t>Kontrola / prehliadka batérií prislúchajúcich k zdroju UPS
– odkrytovanie zdroja UPS
– vizuálna kontrola stavu jednotlivých častí (batériové bloky, batériové prepoje ...)
– kontrola a prípadné dotiahnutie spojov / káblov / svorkovníc
– odstránenie prachových nečistôt
– funkčná skúška batériovej sady – čiastočné vybitie batérií s použitím servisnej záťaže pripojenej
k zdroju UPS. Uvedený postup umožňuje odhaliť batériové bloky s vážnou poruchou, nie však
batérie so zníženou kapacitou.
– počas výkonu uvedených prác sa predpokladá vypnutie napájania pripojenej technológie alebo
prepnutie napájania pripojenej technológie na externý manuálny by-pass, pokiaľ je tento súčasťou
elektroinštalácie</t>
  </si>
  <si>
    <t>Funkčná skúška zdroja UPS
– opätovné pripojenie zdroja UPS k napájanej technológií
– uvedenie do prevádzky
– predpokladá sa využitie pripojenej technológie ako záťaže počas skúšky / testu</t>
  </si>
  <si>
    <t>Správa o profylaktickej prehliadke zdroja UPS / správa o OP a OS zdroja UPS
– vypracovanie správy o výsledku profylaktickej prehliadky vrátane návrhu nápravných opatrení
a doporučení
– vypracovanie správy o výsledku OP a OS</t>
  </si>
  <si>
    <t>Skúška komunikačného rozhrania a prenosu prevádzkových 
stavov do CRS tunela</t>
  </si>
  <si>
    <t>SO 655-11_2 Meteostanice</t>
  </si>
  <si>
    <t>SO 655-11_3 Sčítače dopravy</t>
  </si>
  <si>
    <t>SO 655-11_4 Elektrická zabezpečovacia signalizácia</t>
  </si>
  <si>
    <t>SO 655-11_1 Stojan tiesňového volania</t>
  </si>
  <si>
    <t>STV</t>
  </si>
  <si>
    <t>TNV stanice</t>
  </si>
  <si>
    <t>Vizuálna kontrola technického stavu zariadení TNV</t>
  </si>
  <si>
    <t>Volanie z TNV hlásky na dispečing IOP PB</t>
  </si>
  <si>
    <t>Kontrola zapojenia, funkčnosti, napájacích napätí a káblových prepojení</t>
  </si>
  <si>
    <t xml:space="preserve">Preskúšanie systému komunikácie s operátorským pracoviskom, </t>
  </si>
  <si>
    <t>GE 800</t>
  </si>
  <si>
    <t>Kontrola ústrední GE 800 na PTO TOVC a TZIL</t>
  </si>
  <si>
    <t>Meteostanica</t>
  </si>
  <si>
    <t>Vizuálna kontrola meteostaníc</t>
  </si>
  <si>
    <t>Dotiahnutie svoriek na svorkovniciach, kontrola a vyčistenie kontaktov konektorov meteorologickej stanice</t>
  </si>
  <si>
    <t>Vyčistenie povrchu cestného senzora a následné ošetrenie BOPAS/BOSO/ARCTIS</t>
  </si>
  <si>
    <t>Test funkčnosti cestného senzora BOPAS/BOSO/ARCTIS</t>
  </si>
  <si>
    <t>Vyčistenie senzora teploty a vlhkosti vzduchu RF/TL a ochranných štítov od nánosov špiny</t>
  </si>
  <si>
    <t>Test funkčnosti senzora RF/TL</t>
  </si>
  <si>
    <t>Mechanická a elektronická kontrola funkčnosti ložísk a rotačných častí snímača rýchlosti a smeru vetra WG/WR</t>
  </si>
  <si>
    <t>Vyčistenie snímača viditeľnosti a zrážok PWS od nánosov špiny</t>
  </si>
  <si>
    <t>Premeranie urovne žiarenia leasovej diody PWS</t>
  </si>
  <si>
    <t>Vyčistenie infrapárov NI/SH, mechanická a elektronická kontrola funkčnosti snímaču zrážok NI/SH</t>
  </si>
  <si>
    <t>Kontrola a nastavenie konfiguračných parametrov meteostanice, celkové preverenie jej funkčnosti</t>
  </si>
  <si>
    <t>Kontrola funkčnosti dátových a prenosových jednotiek</t>
  </si>
  <si>
    <t>Kontrola a údržba zobrazovacej stanice - PC</t>
  </si>
  <si>
    <t xml:space="preserve">Preverenie funkčnosti systému BORRMA 7 </t>
  </si>
  <si>
    <t>Kontrola prenosu dát medzi systémom BORRMA 7 a meteostanicami, kontrola chybových hlásení</t>
  </si>
  <si>
    <t>Kontrola kontinuity dát</t>
  </si>
  <si>
    <t>Vizuálna kontrola meracej stanice, vyčistenie konštrukcie meracej stanice od nánosov špiny a ošetrenie zámku na dvierkach</t>
  </si>
  <si>
    <t>SC1</t>
  </si>
  <si>
    <t>Sčítač dopravy</t>
  </si>
  <si>
    <t>Vizuálna kontrola zariadenia - operátor</t>
  </si>
  <si>
    <t>Meranie stavu undukčných slučiek, ich elektrické parametre</t>
  </si>
  <si>
    <t>Kontrolu stavu rozvadča ASD</t>
  </si>
  <si>
    <t>Kalibrácia ASD podla aktuálnej dopravnéj revádzky</t>
  </si>
  <si>
    <t>Konrola konzistenicie údajov</t>
  </si>
  <si>
    <t>Kontrola komunikácie s CRS</t>
  </si>
  <si>
    <t>Vizuálna kontrola stavu indukčních slučiek, zálievky, priajacích káblov, šachiet</t>
  </si>
  <si>
    <t>EZS1 až 8</t>
  </si>
  <si>
    <t>Kontrola uzavretia dverí do mostov</t>
  </si>
  <si>
    <t>Kontrola stavu rozvádzačov</t>
  </si>
  <si>
    <t>Ústredňa ATS 2009 kontola pomocou softvéru</t>
  </si>
  <si>
    <t>Kontrola komunikacie s ústrednou v PTO</t>
  </si>
  <si>
    <t>Správna funkčnosť funkčnosť čidiel (PIR, Magnet, čitačka...) kontola pomocou softvéru</t>
  </si>
  <si>
    <t>Ústredne v PTO</t>
  </si>
  <si>
    <t>PC v PTO a IOP</t>
  </si>
  <si>
    <t>SO 655-11_5 Kamerový dohľad</t>
  </si>
  <si>
    <t>Rozvádzače RKD</t>
  </si>
  <si>
    <t>Odborná prehliadka, odborná skúška, Revízna správa</t>
  </si>
  <si>
    <t>Kamery KD</t>
  </si>
  <si>
    <t>Premazanie a vyčistenie pohyblivých častí otočného statívu</t>
  </si>
  <si>
    <t>Premazanie a vyčistenie pohyblivých častí objektívu</t>
  </si>
  <si>
    <t>Servery pre ISD</t>
  </si>
  <si>
    <t>Kontrola komunikácie s kamerami a CRS</t>
  </si>
  <si>
    <t>Odborná prehliadka, odborná skúška, Revízna správa - bleskozvod</t>
  </si>
  <si>
    <t>SO 655-11_6 Premenné dopravné značenie</t>
  </si>
  <si>
    <t>Dopravné značenie</t>
  </si>
  <si>
    <t>PDZ LED</t>
  </si>
  <si>
    <t>Vizuálna kontrola PDZ premenných</t>
  </si>
  <si>
    <t>Úsek D1 HP_LL</t>
  </si>
  <si>
    <t>Kontrola zapojenia, funkčnosti, napájacích napätí</t>
  </si>
  <si>
    <t>Kontrola stavu metalických prepojení, konektory, kabeláž</t>
  </si>
  <si>
    <t>Kontrola riadiacich dosiek a stavu jednotlivých DPS s LED</t>
  </si>
  <si>
    <t>Kontrola krytia skrine PDZ-LED, stav gumových profilov</t>
  </si>
  <si>
    <t>Kontrola funkčnosti jednotlivých svetelných bodov - vizuálne</t>
  </si>
  <si>
    <t>Kontrola funkčnosti zobrazovania symbolov a textu</t>
  </si>
  <si>
    <t>Celkové preskúšanie systému komunikácie s CRS</t>
  </si>
  <si>
    <t>Čistenie plôch PDZ</t>
  </si>
  <si>
    <t>PDZ Lamelové</t>
  </si>
  <si>
    <t>Vizuálna kontrola LPDZ</t>
  </si>
  <si>
    <t>Základná diagnostika PDZ-hran cez servisný konektor CAN15</t>
  </si>
  <si>
    <t>Kontrola stavu káblových prepojov</t>
  </si>
  <si>
    <t>Kontrola mechanických otočných častí hranolov, ložisiek a unášačov</t>
  </si>
  <si>
    <t>Kontrola tesnosti el. skrine s elektronikou</t>
  </si>
  <si>
    <t>Vizuálna kontrola stavu povrchovéj ochrany PDZ</t>
  </si>
  <si>
    <t>Kontrola premennéj plochy</t>
  </si>
  <si>
    <t>Kontrola merania stavu retroreflexných parametrov fólie</t>
  </si>
  <si>
    <t>Celková kontrola systémovéj funkčnosti PDZ</t>
  </si>
  <si>
    <t>Čistenie činnéj plochy v prípade negatívneho vysledku z merania retroreflexných parametrov</t>
  </si>
  <si>
    <t>Preskúšanie systému komunikácie s CRS</t>
  </si>
  <si>
    <t>Čistenie plôch LPDZ</t>
  </si>
  <si>
    <t>Napájanie</t>
  </si>
  <si>
    <t>Portály, bleskozvod</t>
  </si>
  <si>
    <t>Kontrola stavu prednej zobrazovacej plochy a jej čistenie</t>
  </si>
  <si>
    <t>Technologický uzol</t>
  </si>
  <si>
    <t>TU1, TU2</t>
  </si>
  <si>
    <t>SO 655-11_7 Technologické uzly</t>
  </si>
  <si>
    <t>SO 655-11_8 Merače okamžitej rýchlosti</t>
  </si>
  <si>
    <t>MOR 1 až 4</t>
  </si>
  <si>
    <t>Merače okamžitej rýchlosti</t>
  </si>
  <si>
    <t>Vizuálna kontrola zariadenia aj operátor</t>
  </si>
  <si>
    <t>Overenie technického stavu (uchytenie, tesnosť, korozia,...)</t>
  </si>
  <si>
    <t>Očistenie čiselníka od nečistot</t>
  </si>
  <si>
    <t>Kontrola zapojenia v PTO</t>
  </si>
  <si>
    <t>Kontrola stožiarov a uzemnenie (ak su umiestnené na stožiari)</t>
  </si>
  <si>
    <t>MET1 - MET4</t>
  </si>
  <si>
    <t>MOST_201, MOST_204, MOST_205, MOST_209</t>
  </si>
  <si>
    <t>SO 655-11 Napájanie meracieho zariadenia MICROVEL pre meranie prietokov</t>
  </si>
  <si>
    <t>zariadenia MICROVEL pre meranie prietokov</t>
  </si>
  <si>
    <t>Odborná prehliadka odborná skúška, revízna správa</t>
  </si>
  <si>
    <t>3.20</t>
  </si>
  <si>
    <t>Prípojka VN k VP</t>
  </si>
  <si>
    <t>Prípojka VN k ZP</t>
  </si>
  <si>
    <t>SO 418-00 Požiarna nádrž, čerpacia stanica</t>
  </si>
  <si>
    <t>SO 418-11 Požiarna nádrž, čerpacia stanica - technologická časť</t>
  </si>
  <si>
    <t>SO 638-00 Prípojka VN k ZP - tunel Ovčiarsko</t>
  </si>
  <si>
    <t>SO 639-00 Prípojka VN k VP - tunel Ovčiarsko</t>
  </si>
  <si>
    <t>638-00</t>
  </si>
  <si>
    <t>639-00</t>
  </si>
  <si>
    <t>641-00</t>
  </si>
  <si>
    <t>SO 641-00 Prípojka VN k VP - tunel Žilina</t>
  </si>
  <si>
    <t>SO 461-05 Riadiaci systém technológie vrátane EZS</t>
  </si>
  <si>
    <t>SO 444-00 Rozvodňa NN ZP</t>
  </si>
  <si>
    <t>SO 453-00 Portálová budova VP</t>
  </si>
  <si>
    <t>3.21</t>
  </si>
  <si>
    <t>SO 413-00 Prevádzková budova VP</t>
  </si>
  <si>
    <t>SO 404-00 Prevádzková budova ZP</t>
  </si>
  <si>
    <t>PB ZP - Elekroinštalácia</t>
  </si>
  <si>
    <t>PB ZP - Bleskozvod</t>
  </si>
  <si>
    <t>PB ZP - Pole 1, Pole 2</t>
  </si>
  <si>
    <t>PB ZP - Zásuvkové a svetelné obvody</t>
  </si>
  <si>
    <t>PB ZP - Rozvádzač pre elektroinštaláciu</t>
  </si>
  <si>
    <t>PB ZP - Dvojpolohové regulátory / Termostaty</t>
  </si>
  <si>
    <t>PB ZP - Dvojpolohové regulátory / Protimrazové ochrany</t>
  </si>
  <si>
    <t>PB ZP - Dvojpolohové regulátory / Tlakové spínače</t>
  </si>
  <si>
    <t>PB ZP - Snímače, čidlá / Teplota</t>
  </si>
  <si>
    <t>PB ZP - Snímače, čidlá / Tlak, tlaková diferencia</t>
  </si>
  <si>
    <t xml:space="preserve">PB ZP - Snímače, čidlá / Ostatné veličiny, Zaplavenie, plyny </t>
  </si>
  <si>
    <t xml:space="preserve">PB ZP - Akčné členy / Servopohon </t>
  </si>
  <si>
    <t xml:space="preserve">PB ZP - Riadiaci systém /Podstanica </t>
  </si>
  <si>
    <t>PB ZP - Vzduchotechnika</t>
  </si>
  <si>
    <t>PB VP - Pole 1, Pole 2</t>
  </si>
  <si>
    <t>SO 458-11 Požiarna nádrž, čerpacia stanica - technologická časť</t>
  </si>
  <si>
    <t>Ohrev požiar. vodovodu</t>
  </si>
  <si>
    <t>404-00</t>
  </si>
  <si>
    <t>413-00</t>
  </si>
  <si>
    <t>415-00</t>
  </si>
  <si>
    <t>416-00</t>
  </si>
  <si>
    <t>417-00</t>
  </si>
  <si>
    <t>418-00</t>
  </si>
  <si>
    <t>Portálová budova ZP - Požiarne dvere</t>
  </si>
  <si>
    <t>Hasiace prístroje- revízia + tlaková skúška po 5 rokoch</t>
  </si>
  <si>
    <t>Portálová budova VP - Požiarne dvere</t>
  </si>
  <si>
    <t>Požiarné dvere v PP (VIPAX)</t>
  </si>
  <si>
    <t>Kontrola PBZ kvalifikovaným pracovníkom</t>
  </si>
  <si>
    <t>Kapacitné skúšky batérií UPS dverí</t>
  </si>
  <si>
    <t>Meranie výdatnosti hydrantov, vystavenie protokolu</t>
  </si>
  <si>
    <t>Čerpacia stanica - Požiarne dvere</t>
  </si>
  <si>
    <t>RKD1 až 12</t>
  </si>
  <si>
    <t>KD1 až 12</t>
  </si>
  <si>
    <t>Pole 1, Pole 2</t>
  </si>
  <si>
    <t>Odborná prehliadka, Odborná skúška, Revízna správa - celok</t>
  </si>
  <si>
    <t>Rozvádzač pre elektroinštaláciu</t>
  </si>
  <si>
    <t xml:space="preserve">Riadiaci systém / Podstanica </t>
  </si>
  <si>
    <t>ATS/ ČS</t>
  </si>
  <si>
    <t>Expazné nádoby/ ČS</t>
  </si>
  <si>
    <t>Elektrouzávery/ ČS</t>
  </si>
  <si>
    <t>Vyhrievacie káble/LTR, PTR</t>
  </si>
  <si>
    <r>
      <rPr>
        <b/>
        <sz val="10"/>
        <rFont val="Calibri"/>
        <family val="2"/>
        <charset val="238"/>
        <scheme val="minor"/>
      </rPr>
      <t>Požiarna nádrž,
čerpacia stanica</t>
    </r>
  </si>
  <si>
    <t>Kontrola funkčnosti vzduchotechniky P5,6 (prívod)</t>
  </si>
  <si>
    <t>Servis VZT rekuperačnej jednotky P5,6 (odvod)</t>
  </si>
  <si>
    <t>Kontrola funkčnosti vzduchotechniky M+ 16 (prívod)</t>
  </si>
  <si>
    <t>Servis VZT rekuperačnej jednotky M+ 16 (odvod)</t>
  </si>
  <si>
    <t>Bežná údržba
(vykonáva NDS)</t>
  </si>
  <si>
    <t>Dvojpolohové regulátor / Tlakové spínače</t>
  </si>
  <si>
    <t>NROZ1 (a,b), NROZ2a, NROZ3a, NROZ4a, NROZ5a, NROZ6a, NROZ7a, NROZ8a, NROZ9a, VZ1, VZ2, NRZa1, NRZa2, NRZa3, NROV1 (a,b), NROV2b, NROV3b, NROV4b, NRZZ1 (a,b), NRZZ2a, NRZZ3a, NRZZ4a, NRZV1 (a,b), NRZV2b, NRZV3b, NRZV4b, NRL20, NRL21, NRL22, VZ3 doc. prep.</t>
  </si>
  <si>
    <t>CSS1a - Ľ,P CSS1b - Ľ,P
CSS2a - Ľ,P CSS2b - Ľ,P
VN1 - VN6</t>
  </si>
  <si>
    <t>Kontrola uchytenia, tesnosti zariadenia</t>
  </si>
  <si>
    <t>Technologické vybavenie tunela Ovčiarsko</t>
  </si>
  <si>
    <t>Technologické vybavenie tunela Žilina</t>
  </si>
  <si>
    <t>podrobná správa o zhodnotení stavu technologického vybavenia tunela Ovčiarsko</t>
  </si>
  <si>
    <t>podrobná správa o zhodnotení stavu technologického vybavenia tunela Žilina</t>
  </si>
  <si>
    <t>Príloha č. 1: Servis a údržba stavebnej a technologickej časti tunela Ovčiarsko - 1.1</t>
  </si>
  <si>
    <t>Príloha č. 1: Servis a údržba stavebnej a technologickej časti tunela Ovčiarsko - 1.2</t>
  </si>
  <si>
    <t>Príloha č. 1: Servis a údržba stavebnej a technologickej časti tunela Ovčiarsko - 1.3</t>
  </si>
  <si>
    <t>Príloha č. 1: Servis a údržba stavebnej a technologickej časti tunela Ovčiarsko - 1.4</t>
  </si>
  <si>
    <t>Príloha č. 1: Servis a údržba stavebnej a technologickej časti tunela Ovčiarsko - 1.5</t>
  </si>
  <si>
    <t>Príloha č. 1: Servis a údržba stavebnej a technologickej časti tunela Ovčiarsko - 1.6</t>
  </si>
  <si>
    <t>Príloha č. 1: Servis a údržba stavebnej a technologickej časti tunela Ovčiarsko - 1.7</t>
  </si>
  <si>
    <t>Príloha č. 1: Servis a údržba stavebnej a technologickej časti tunela Ovčiarsko - 1.8</t>
  </si>
  <si>
    <t>Príloha č. 1: Servis a údržba stavebnej a technologickej časti tunela Ovčiarsko - 1.9</t>
  </si>
  <si>
    <t>Príloha č. 1: Servis a údržba stavebnej a technologickej časti tunela Ovčiarsko - 1.10</t>
  </si>
  <si>
    <t>Príloha č. 1: Servis a údržba stavebnej a technologickej časti tunela Ovčiarsko - 1.11</t>
  </si>
  <si>
    <t>Príloha č. 1: Servis a údržba stavebnej a technologickej časti tunela Ovčiarsko - 1.12</t>
  </si>
  <si>
    <t>Príloha č. 1: Servis a údržba stavebnej a technologickej časti tunela Ovčiarsko - 1.13</t>
  </si>
  <si>
    <t>Príloha č. 1: Servis a údržba stavebnej a technologickej časti tunela Ovčiarsko - 1.14</t>
  </si>
  <si>
    <t>Príloha č. 1: Servis a údržba stavebnej a technologickej časti tunela Ovčiarsko - 1.15</t>
  </si>
  <si>
    <t>Príloha č. 1: Servis a údržba stavebnej a technologickej časti tunela Ovčiarsko - 1.16</t>
  </si>
  <si>
    <t>Príloha č. 1: Servis a údržba stavebnej a technologickej časti tunela Ovčiarsko - 1.17</t>
  </si>
  <si>
    <t>Príloha č. 1: Servis a údržba stavebnej a technologickej časti tunela Ovčiarsko - 1.18</t>
  </si>
  <si>
    <t>Príloha č. 1: Servis a údržba stavebnej a technologickej časti tunela Ovčiarsko - 1.19</t>
  </si>
  <si>
    <t>Príloha č. 1: Servis a údržba stavebnej a technologickej časti tunela Ovčiarsko - 1.20</t>
  </si>
  <si>
    <t>Príloha č. 3: Servis a údržba stavebnej a technologickej časti tunela Žilina - 3.1</t>
  </si>
  <si>
    <t>Príloha č. 3: Servis a údržba stavebnej a technologickej časti tunela Žilina - 3.2</t>
  </si>
  <si>
    <t>Príloha č. 3: Servis a údržba stavebnej a technologickej časti tunela Žilina - 3.3</t>
  </si>
  <si>
    <t>Príloha č. 3: Servis a údržba stavebnej a technologickej časti tunela Žilina - 3.4</t>
  </si>
  <si>
    <t>Príloha č. 3: Servis a údržba stavebnej a technologickej časti tunela Žilina - 3.5</t>
  </si>
  <si>
    <t>Príloha č. 3: Servis a údržba stavebnej a technologickej časti tunela Žilina - 3.6</t>
  </si>
  <si>
    <t>Príloha č. 3: Servis a údržba stavebnej a technologickej časti tunela Žilina - 3.7</t>
  </si>
  <si>
    <t>Príloha č. 3: Servis a údržba stavebnej a technologickej časti tunela Žilina - 3.8</t>
  </si>
  <si>
    <t>Príloha č. 3: Servis a údržba stavebnej a technologickej časti tunela Žilina - 3.9</t>
  </si>
  <si>
    <t>Príloha č. 3: Servis a údržba stavebnej a technologickej časti tunela Žilina - 3.10</t>
  </si>
  <si>
    <t>Príloha č. 3: Servis a údržba stavebnej a technologickej časti tunela Žilina - 3.11</t>
  </si>
  <si>
    <t>Príloha č. 3: Servis a údržba stavebnej a technologickej časti tunela Žilina - 3.12</t>
  </si>
  <si>
    <t>Príloha č. 3: Servis a údržba stavebnej a technologickej časti tunela Žilina - 3.13</t>
  </si>
  <si>
    <t>Príloha č. 3: Servis a údržba stavebnej a technologickej časti tunela Žilina - 3.14</t>
  </si>
  <si>
    <t>Príloha č. 3: Servis a údržba stavebnej a technologickej časti tunela Žilina - 3.15</t>
  </si>
  <si>
    <t>Príloha č. 3: Servis a údržba stavebnej a technologickej časti tunela Žilina - 3.16</t>
  </si>
  <si>
    <t>Príloha č. 3: Servis a údržba stavebnej a technologickej časti tunela Žilina - 3.17</t>
  </si>
  <si>
    <t>Príloha č. 3: Servis a údržba stavebnej a technologickej časti tunela Žilina - 3.18</t>
  </si>
  <si>
    <t>Príloha č. 3: Servis a údržba stavebnej a technologickej časti tunela Žilina - 3.20</t>
  </si>
  <si>
    <t>Príloha č. 3: Servis a údržba stavebnej a technologickej časti tunela Žilina - 3.21</t>
  </si>
  <si>
    <t>Príloha č. 5: Servis a údržba ISD - 5.1</t>
  </si>
  <si>
    <t>Príloha č. 5: Servis a údržba ISD - 5.2</t>
  </si>
  <si>
    <t>Príloha č. 5: Servis a údržba ISD - 5.3</t>
  </si>
  <si>
    <t>Príloha č. 5: Servis a údržba ISD - 5.4</t>
  </si>
  <si>
    <t>Príloha č. 5: Servis a údržba ISD - 5.5</t>
  </si>
  <si>
    <t>Príloha č. 5: Servis a údržba ISD - 5.6</t>
  </si>
  <si>
    <t>Príloha č. 5: Servis a údržba ISD - 5.7</t>
  </si>
  <si>
    <t>Príloha č. 5: Servis a údržba ISD - 5.8</t>
  </si>
  <si>
    <t>Príloha č. 5: Servis a údržba ISD - 5.9</t>
  </si>
  <si>
    <t>Príloha č. 5: Servis a údržba ISD - 5.10</t>
  </si>
  <si>
    <t>Príloha č. 5: Servis a údržba ISD - 5.11</t>
  </si>
  <si>
    <t>Príloha č. 11: Zoznam náhradných dielov - 11.1</t>
  </si>
  <si>
    <t>Príloha č. 5: Servis a údržba ISD - 5.12</t>
  </si>
  <si>
    <t>Svietidlá tunelová rúra</t>
  </si>
  <si>
    <t>SRX-V4A-DD-3421-125-CR-F- E-BL-D-PG4</t>
  </si>
  <si>
    <t>SRX-V4A-DD-3421-140-CR-F- E-BL-D-PG4</t>
  </si>
  <si>
    <t>Požiarne evakuačné svietidlo</t>
  </si>
  <si>
    <t>B01-014-0341-07-A-03</t>
  </si>
  <si>
    <t>Tunelové prejazdové svietidlo 250W</t>
  </si>
  <si>
    <t>Tunelové prejazdové svietidlo 400W</t>
  </si>
  <si>
    <r>
      <rPr>
        <sz val="11"/>
        <rFont val="Calibri"/>
        <family val="1"/>
      </rPr>
      <t>SWAREFLEX</t>
    </r>
  </si>
  <si>
    <t>Vodiace osvetlenie</t>
  </si>
  <si>
    <r>
      <rPr>
        <sz val="10"/>
        <rFont val="Calibri"/>
        <family val="1"/>
      </rPr>
      <t>Modul</t>
    </r>
    <r>
      <rPr>
        <sz val="10"/>
        <rFont val="Times New Roman"/>
        <family val="1"/>
      </rPr>
      <t xml:space="preserve"> </t>
    </r>
    <r>
      <rPr>
        <sz val="10"/>
        <rFont val="Calibri"/>
        <family val="1"/>
      </rPr>
      <t>vodiaceho</t>
    </r>
    <r>
      <rPr>
        <sz val="10"/>
        <rFont val="Times New Roman"/>
        <family val="1"/>
      </rPr>
      <t xml:space="preserve"> </t>
    </r>
    <r>
      <rPr>
        <sz val="10"/>
        <rFont val="Calibri"/>
        <family val="1"/>
      </rPr>
      <t>osvetlenia</t>
    </r>
  </si>
  <si>
    <r>
      <rPr>
        <sz val="10"/>
        <rFont val="Calibri"/>
        <family val="1"/>
      </rPr>
      <t>MODUL</t>
    </r>
    <r>
      <rPr>
        <sz val="10"/>
        <rFont val="Times New Roman"/>
        <family val="1"/>
      </rPr>
      <t xml:space="preserve"> </t>
    </r>
    <r>
      <rPr>
        <sz val="10"/>
        <rFont val="Calibri"/>
        <family val="1"/>
      </rPr>
      <t>100</t>
    </r>
    <r>
      <rPr>
        <sz val="10"/>
        <rFont val="Times New Roman"/>
        <family val="1"/>
      </rPr>
      <t xml:space="preserve"> </t>
    </r>
    <r>
      <rPr>
        <sz val="10"/>
        <rFont val="Calibri"/>
        <family val="1"/>
      </rPr>
      <t>IHP</t>
    </r>
  </si>
  <si>
    <r>
      <rPr>
        <sz val="10"/>
        <rFont val="Calibri"/>
        <family val="1"/>
      </rPr>
      <t>SWAREFLEX</t>
    </r>
  </si>
  <si>
    <r>
      <rPr>
        <sz val="10"/>
        <rFont val="Calibri"/>
        <family val="1"/>
      </rPr>
      <t>Riadiaca</t>
    </r>
    <r>
      <rPr>
        <sz val="10"/>
        <rFont val="Times New Roman"/>
        <family val="1"/>
      </rPr>
      <t xml:space="preserve"> </t>
    </r>
    <r>
      <rPr>
        <sz val="10"/>
        <rFont val="Calibri"/>
        <family val="1"/>
      </rPr>
      <t>jednotka</t>
    </r>
    <r>
      <rPr>
        <sz val="10"/>
        <rFont val="Times New Roman"/>
        <family val="1"/>
      </rPr>
      <t xml:space="preserve"> </t>
    </r>
    <r>
      <rPr>
        <sz val="10"/>
        <rFont val="Calibri"/>
        <family val="1"/>
      </rPr>
      <t>pre</t>
    </r>
    <r>
      <rPr>
        <sz val="10"/>
        <rFont val="Times New Roman"/>
        <family val="1"/>
      </rPr>
      <t xml:space="preserve"> </t>
    </r>
    <r>
      <rPr>
        <sz val="10"/>
        <rFont val="Calibri"/>
        <family val="1"/>
      </rPr>
      <t>vodiace</t>
    </r>
    <r>
      <rPr>
        <sz val="10"/>
        <rFont val="Times New Roman"/>
        <family val="1"/>
      </rPr>
      <t xml:space="preserve"> </t>
    </r>
    <r>
      <rPr>
        <sz val="10"/>
        <rFont val="Calibri"/>
        <family val="1"/>
      </rPr>
      <t>osvetlenie</t>
    </r>
  </si>
  <si>
    <r>
      <rPr>
        <sz val="10"/>
        <rFont val="Calibri"/>
        <family val="1"/>
      </rPr>
      <t>Riadiaca</t>
    </r>
    <r>
      <rPr>
        <sz val="10"/>
        <rFont val="Times New Roman"/>
        <family val="1"/>
      </rPr>
      <t xml:space="preserve"> </t>
    </r>
    <r>
      <rPr>
        <sz val="10"/>
        <rFont val="Calibri"/>
        <family val="1"/>
      </rPr>
      <t>jednotka</t>
    </r>
    <r>
      <rPr>
        <sz val="10"/>
        <rFont val="Times New Roman"/>
        <family val="1"/>
      </rPr>
      <t xml:space="preserve"> </t>
    </r>
    <r>
      <rPr>
        <sz val="10"/>
        <rFont val="Calibri"/>
        <family val="1"/>
      </rPr>
      <t>IHP</t>
    </r>
  </si>
  <si>
    <r>
      <rPr>
        <sz val="11"/>
        <rFont val="Calibri"/>
        <family val="1"/>
      </rPr>
      <t>THORN</t>
    </r>
  </si>
  <si>
    <r>
      <rPr>
        <sz val="11"/>
        <rFont val="Calibri"/>
        <family val="1"/>
      </rPr>
      <t>LED</t>
    </r>
    <r>
      <rPr>
        <sz val="11"/>
        <rFont val="Times New Roman"/>
        <family val="1"/>
      </rPr>
      <t xml:space="preserve"> </t>
    </r>
    <r>
      <rPr>
        <sz val="11"/>
        <rFont val="Calibri"/>
        <family val="1"/>
      </rPr>
      <t>svietidlo</t>
    </r>
  </si>
  <si>
    <r>
      <rPr>
        <sz val="11"/>
        <rFont val="Calibri"/>
        <family val="1"/>
      </rPr>
      <t>AQFPRO</t>
    </r>
    <r>
      <rPr>
        <sz val="11"/>
        <rFont val="Times New Roman"/>
        <family val="1"/>
      </rPr>
      <t xml:space="preserve"> </t>
    </r>
    <r>
      <rPr>
        <sz val="11"/>
        <rFont val="Calibri"/>
        <family val="1"/>
      </rPr>
      <t>L</t>
    </r>
    <r>
      <rPr>
        <sz val="11"/>
        <rFont val="Times New Roman"/>
        <family val="1"/>
      </rPr>
      <t xml:space="preserve"> </t>
    </r>
    <r>
      <rPr>
        <sz val="11"/>
        <rFont val="Calibri"/>
        <family val="1"/>
      </rPr>
      <t>LED6400-840</t>
    </r>
    <r>
      <rPr>
        <sz val="11"/>
        <rFont val="Times New Roman"/>
        <family val="1"/>
      </rPr>
      <t xml:space="preserve"> </t>
    </r>
    <r>
      <rPr>
        <sz val="11"/>
        <rFont val="Calibri"/>
        <family val="1"/>
      </rPr>
      <t>PC</t>
    </r>
    <r>
      <rPr>
        <sz val="11"/>
        <rFont val="Times New Roman"/>
        <family val="1"/>
      </rPr>
      <t xml:space="preserve"> </t>
    </r>
    <r>
      <rPr>
        <sz val="11"/>
        <rFont val="Calibri"/>
        <family val="1"/>
      </rPr>
      <t>MB</t>
    </r>
    <r>
      <rPr>
        <sz val="11"/>
        <rFont val="Times New Roman"/>
        <family val="1"/>
      </rPr>
      <t xml:space="preserve"> </t>
    </r>
    <r>
      <rPr>
        <sz val="11"/>
        <rFont val="Calibri"/>
        <family val="1"/>
      </rPr>
      <t>HFI</t>
    </r>
    <r>
      <rPr>
        <sz val="11"/>
        <rFont val="Times New Roman"/>
        <family val="1"/>
      </rPr>
      <t xml:space="preserve"> </t>
    </r>
    <r>
      <rPr>
        <sz val="11"/>
        <rFont val="Calibri"/>
        <family val="1"/>
      </rPr>
      <t>QC5</t>
    </r>
  </si>
  <si>
    <t>Osvetlenie PP</t>
  </si>
  <si>
    <r>
      <rPr>
        <sz val="11"/>
        <rFont val="Calibri"/>
        <family val="1"/>
      </rPr>
      <t>Svietidlo</t>
    </r>
    <r>
      <rPr>
        <sz val="11"/>
        <rFont val="Times New Roman"/>
        <family val="1"/>
      </rPr>
      <t xml:space="preserve"> </t>
    </r>
    <r>
      <rPr>
        <sz val="11"/>
        <rFont val="Calibri"/>
        <family val="1"/>
      </rPr>
      <t>nad</t>
    </r>
    <r>
      <rPr>
        <sz val="11"/>
        <rFont val="Times New Roman"/>
        <family val="1"/>
      </rPr>
      <t xml:space="preserve"> </t>
    </r>
    <r>
      <rPr>
        <sz val="11"/>
        <rFont val="Calibri"/>
        <family val="1"/>
      </rPr>
      <t>vstupom</t>
    </r>
    <r>
      <rPr>
        <sz val="11"/>
        <rFont val="Times New Roman"/>
        <family val="1"/>
      </rPr>
      <t xml:space="preserve"> </t>
    </r>
    <r>
      <rPr>
        <sz val="11"/>
        <rFont val="Calibri"/>
        <family val="1"/>
      </rPr>
      <t>do</t>
    </r>
    <r>
      <rPr>
        <sz val="11"/>
        <rFont val="Times New Roman"/>
        <family val="1"/>
      </rPr>
      <t xml:space="preserve"> </t>
    </r>
    <r>
      <rPr>
        <sz val="11"/>
        <rFont val="Calibri"/>
        <family val="1"/>
      </rPr>
      <t>PP</t>
    </r>
  </si>
  <si>
    <r>
      <rPr>
        <sz val="11"/>
        <rFont val="Calibri"/>
        <family val="1"/>
      </rPr>
      <t>Lišta so sústavou svietidiel ozn.</t>
    </r>
    <r>
      <rPr>
        <sz val="11"/>
        <rFont val="Times New Roman"/>
        <family val="1"/>
      </rPr>
      <t xml:space="preserve"> </t>
    </r>
    <r>
      <rPr>
        <sz val="11"/>
        <rFont val="Calibri"/>
        <family val="1"/>
      </rPr>
      <t>PP</t>
    </r>
  </si>
  <si>
    <r>
      <rPr>
        <sz val="11"/>
        <rFont val="Calibri"/>
        <family val="1"/>
      </rPr>
      <t>Riadiaca</t>
    </r>
    <r>
      <rPr>
        <sz val="11"/>
        <rFont val="Times New Roman"/>
        <family val="1"/>
      </rPr>
      <t xml:space="preserve"> </t>
    </r>
    <r>
      <rPr>
        <sz val="11"/>
        <rFont val="Calibri"/>
        <family val="1"/>
      </rPr>
      <t>jednotka</t>
    </r>
    <r>
      <rPr>
        <sz val="11"/>
        <rFont val="Times New Roman"/>
        <family val="1"/>
      </rPr>
      <t xml:space="preserve"> </t>
    </r>
    <r>
      <rPr>
        <sz val="11"/>
        <rFont val="Calibri"/>
        <family val="1"/>
      </rPr>
      <t>pre</t>
    </r>
    <r>
      <rPr>
        <sz val="11"/>
        <rFont val="Times New Roman"/>
        <family val="1"/>
      </rPr>
      <t xml:space="preserve"> </t>
    </r>
    <r>
      <rPr>
        <sz val="11"/>
        <rFont val="Calibri"/>
        <family val="1"/>
      </rPr>
      <t>SwarExit</t>
    </r>
  </si>
  <si>
    <r>
      <rPr>
        <sz val="11"/>
        <rFont val="Calibri"/>
        <family val="1"/>
      </rPr>
      <t>BROLL</t>
    </r>
  </si>
  <si>
    <r>
      <rPr>
        <sz val="11"/>
        <rFont val="Calibri"/>
        <family val="1"/>
      </rPr>
      <t>B01-014-0341-50-A</t>
    </r>
  </si>
  <si>
    <r>
      <rPr>
        <sz val="11"/>
        <rFont val="Calibri"/>
        <family val="1"/>
      </rPr>
      <t>SwaroExit</t>
    </r>
    <r>
      <rPr>
        <sz val="11"/>
        <rFont val="Times New Roman"/>
        <family val="1"/>
      </rPr>
      <t xml:space="preserve"> </t>
    </r>
    <r>
      <rPr>
        <sz val="11"/>
        <rFont val="Calibri"/>
        <family val="1"/>
      </rPr>
      <t>PSW10623/B</t>
    </r>
  </si>
  <si>
    <r>
      <rPr>
        <sz val="11"/>
        <rFont val="Calibri"/>
        <family val="1"/>
      </rPr>
      <t>SwaroExit</t>
    </r>
    <r>
      <rPr>
        <sz val="11"/>
        <rFont val="Times New Roman"/>
        <family val="1"/>
      </rPr>
      <t xml:space="preserve"> </t>
    </r>
    <r>
      <rPr>
        <sz val="11"/>
        <rFont val="Calibri"/>
        <family val="1"/>
      </rPr>
      <t>8194</t>
    </r>
  </si>
  <si>
    <r>
      <rPr>
        <sz val="11"/>
        <rFont val="Calibri"/>
        <family val="1"/>
      </rPr>
      <t>Sodíková výbojka 400 W</t>
    </r>
  </si>
  <si>
    <t>Sodíková výbojka 250 W</t>
  </si>
  <si>
    <r>
      <rPr>
        <sz val="11"/>
        <rFont val="Calibri"/>
        <family val="1"/>
      </rPr>
      <t>Philips</t>
    </r>
  </si>
  <si>
    <r>
      <rPr>
        <sz val="11"/>
        <rFont val="Calibri"/>
        <family val="1"/>
      </rPr>
      <t>MASTER</t>
    </r>
    <r>
      <rPr>
        <sz val="11"/>
        <rFont val="Times New Roman"/>
        <family val="1"/>
      </rPr>
      <t xml:space="preserve"> </t>
    </r>
    <r>
      <rPr>
        <sz val="11"/>
        <rFont val="Calibri"/>
        <family val="1"/>
      </rPr>
      <t>SON-T</t>
    </r>
    <r>
      <rPr>
        <sz val="11"/>
        <rFont val="Times New Roman"/>
        <family val="1"/>
      </rPr>
      <t xml:space="preserve"> </t>
    </r>
    <r>
      <rPr>
        <sz val="11"/>
        <rFont val="Calibri"/>
        <family val="1"/>
      </rPr>
      <t>APIA</t>
    </r>
    <r>
      <rPr>
        <sz val="11"/>
        <rFont val="Times New Roman"/>
        <family val="1"/>
      </rPr>
      <t xml:space="preserve"> </t>
    </r>
    <r>
      <rPr>
        <sz val="11"/>
        <rFont val="Calibri"/>
        <family val="1"/>
      </rPr>
      <t>Plus</t>
    </r>
    <r>
      <rPr>
        <sz val="11"/>
        <rFont val="Times New Roman"/>
        <family val="1"/>
      </rPr>
      <t xml:space="preserve"> </t>
    </r>
    <r>
      <rPr>
        <sz val="11"/>
        <rFont val="Calibri"/>
        <family val="1"/>
      </rPr>
      <t>X</t>
    </r>
  </si>
  <si>
    <t>Svetelné zdroje</t>
  </si>
  <si>
    <r>
      <rPr>
        <sz val="11"/>
        <rFont val="Calibri"/>
        <family val="1"/>
      </rPr>
      <t>Vonkajší jasomer</t>
    </r>
  </si>
  <si>
    <r>
      <rPr>
        <sz val="11"/>
        <rFont val="Calibri"/>
        <family val="1"/>
      </rPr>
      <t>Vnútorný jasomer</t>
    </r>
  </si>
  <si>
    <r>
      <rPr>
        <sz val="11"/>
        <rFont val="Calibri"/>
        <family val="1"/>
      </rPr>
      <t>Electric-special</t>
    </r>
  </si>
  <si>
    <r>
      <rPr>
        <sz val="11"/>
        <rFont val="Calibri"/>
        <family val="1"/>
      </rPr>
      <t>LUCAS</t>
    </r>
    <r>
      <rPr>
        <sz val="11"/>
        <rFont val="Times New Roman"/>
        <family val="1"/>
      </rPr>
      <t xml:space="preserve"> </t>
    </r>
    <r>
      <rPr>
        <sz val="11"/>
        <rFont val="Calibri"/>
        <family val="1"/>
      </rPr>
      <t>L20</t>
    </r>
  </si>
  <si>
    <r>
      <rPr>
        <sz val="11"/>
        <rFont val="Calibri"/>
        <family val="1"/>
      </rPr>
      <t>LUCI</t>
    </r>
    <r>
      <rPr>
        <sz val="11"/>
        <rFont val="Times New Roman"/>
        <family val="1"/>
      </rPr>
      <t xml:space="preserve"> </t>
    </r>
    <r>
      <rPr>
        <sz val="11"/>
        <rFont val="Calibri"/>
        <family val="1"/>
      </rPr>
      <t>L20</t>
    </r>
  </si>
  <si>
    <t>Jasomery</t>
  </si>
  <si>
    <t>Predportálové osvetlenie</t>
  </si>
  <si>
    <r>
      <rPr>
        <sz val="11"/>
        <rFont val="Calibri"/>
        <family val="1"/>
      </rPr>
      <t>Svietidlo</t>
    </r>
  </si>
  <si>
    <r>
      <rPr>
        <sz val="11"/>
        <rFont val="Calibri"/>
        <family val="1"/>
      </rPr>
      <t>Sodíková výbojka 250 W</t>
    </r>
  </si>
  <si>
    <r>
      <rPr>
        <sz val="11"/>
        <rFont val="Calibri"/>
        <family val="1"/>
      </rPr>
      <t>Stožiar</t>
    </r>
  </si>
  <si>
    <r>
      <rPr>
        <sz val="11"/>
        <rFont val="Calibri"/>
        <family val="1"/>
      </rPr>
      <t>Výložník</t>
    </r>
  </si>
  <si>
    <r>
      <rPr>
        <sz val="11"/>
        <rFont val="Calibri"/>
        <family val="1"/>
      </rPr>
      <t>Rošt</t>
    </r>
  </si>
  <si>
    <t>Rozvodnica poistková</t>
  </si>
  <si>
    <r>
      <rPr>
        <sz val="11"/>
        <rFont val="Calibri"/>
        <family val="1"/>
      </rPr>
      <t>AMI</t>
    </r>
    <r>
      <rPr>
        <sz val="11"/>
        <rFont val="Times New Roman"/>
        <family val="1"/>
      </rPr>
      <t xml:space="preserve"> </t>
    </r>
    <r>
      <rPr>
        <sz val="11"/>
        <rFont val="Calibri"/>
        <family val="1"/>
      </rPr>
      <t>spol.</t>
    </r>
    <r>
      <rPr>
        <sz val="11"/>
        <rFont val="Times New Roman"/>
        <family val="1"/>
      </rPr>
      <t xml:space="preserve"> </t>
    </r>
    <r>
      <rPr>
        <sz val="11"/>
        <rFont val="Calibri"/>
        <family val="1"/>
      </rPr>
      <t>s.r.o.</t>
    </r>
  </si>
  <si>
    <r>
      <rPr>
        <sz val="11"/>
        <rFont val="Calibri"/>
        <family val="1"/>
      </rPr>
      <t>GE</t>
    </r>
    <r>
      <rPr>
        <sz val="11"/>
        <rFont val="Times New Roman"/>
        <family val="1"/>
      </rPr>
      <t xml:space="preserve"> </t>
    </r>
    <r>
      <rPr>
        <sz val="11"/>
        <rFont val="Calibri"/>
        <family val="1"/>
      </rPr>
      <t>LIGHTING</t>
    </r>
  </si>
  <si>
    <r>
      <rPr>
        <sz val="11"/>
        <rFont val="Calibri"/>
        <family val="1"/>
      </rPr>
      <t>ELV</t>
    </r>
    <r>
      <rPr>
        <sz val="11"/>
        <rFont val="Times New Roman"/>
        <family val="1"/>
      </rPr>
      <t xml:space="preserve"> </t>
    </r>
    <r>
      <rPr>
        <sz val="11"/>
        <rFont val="Calibri"/>
        <family val="1"/>
      </rPr>
      <t xml:space="preserve">PRODUKT
</t>
    </r>
    <r>
      <rPr>
        <sz val="11"/>
        <rFont val="Calibri"/>
        <family val="1"/>
      </rPr>
      <t>a.s.,</t>
    </r>
  </si>
  <si>
    <r>
      <rPr>
        <sz val="11"/>
        <rFont val="Calibri"/>
        <family val="1"/>
      </rPr>
      <t>TE</t>
    </r>
    <r>
      <rPr>
        <sz val="11"/>
        <rFont val="Times New Roman"/>
        <family val="1"/>
      </rPr>
      <t xml:space="preserve"> </t>
    </r>
    <r>
      <rPr>
        <sz val="11"/>
        <rFont val="Calibri"/>
        <family val="1"/>
      </rPr>
      <t>Connectivity</t>
    </r>
  </si>
  <si>
    <r>
      <rPr>
        <sz val="11"/>
        <rFont val="Calibri"/>
        <family val="1"/>
      </rPr>
      <t>SERENA</t>
    </r>
    <r>
      <rPr>
        <sz val="11"/>
        <rFont val="Times New Roman"/>
        <family val="1"/>
      </rPr>
      <t xml:space="preserve"> </t>
    </r>
    <r>
      <rPr>
        <sz val="11"/>
        <rFont val="Calibri"/>
        <family val="1"/>
      </rPr>
      <t>250</t>
    </r>
  </si>
  <si>
    <r>
      <rPr>
        <sz val="11"/>
        <rFont val="Calibri"/>
        <family val="1"/>
      </rPr>
      <t>93378</t>
    </r>
    <r>
      <rPr>
        <sz val="11"/>
        <rFont val="Times New Roman"/>
        <family val="1"/>
      </rPr>
      <t xml:space="preserve"> </t>
    </r>
    <r>
      <rPr>
        <sz val="11"/>
        <rFont val="Calibri"/>
        <family val="1"/>
      </rPr>
      <t>GE</t>
    </r>
  </si>
  <si>
    <r>
      <rPr>
        <sz val="11"/>
        <rFont val="Calibri"/>
        <family val="1"/>
      </rPr>
      <t>OSUD</t>
    </r>
    <r>
      <rPr>
        <sz val="11"/>
        <rFont val="Times New Roman"/>
        <family val="1"/>
      </rPr>
      <t xml:space="preserve"> </t>
    </r>
    <r>
      <rPr>
        <sz val="11"/>
        <rFont val="Calibri"/>
        <family val="1"/>
      </rPr>
      <t>OP-05P-Z</t>
    </r>
  </si>
  <si>
    <r>
      <rPr>
        <sz val="11"/>
        <rFont val="Calibri"/>
        <family val="1"/>
      </rPr>
      <t>OSUD</t>
    </r>
    <r>
      <rPr>
        <sz val="11"/>
        <rFont val="Times New Roman"/>
        <family val="1"/>
      </rPr>
      <t xml:space="preserve"> </t>
    </r>
    <r>
      <rPr>
        <sz val="11"/>
        <rFont val="Calibri"/>
        <family val="1"/>
      </rPr>
      <t>OP-06,5P-Z</t>
    </r>
  </si>
  <si>
    <r>
      <rPr>
        <sz val="11"/>
        <rFont val="Calibri"/>
        <family val="1"/>
      </rPr>
      <t>OSUD</t>
    </r>
    <r>
      <rPr>
        <sz val="11"/>
        <rFont val="Times New Roman"/>
        <family val="1"/>
      </rPr>
      <t xml:space="preserve"> </t>
    </r>
    <r>
      <rPr>
        <sz val="11"/>
        <rFont val="Calibri"/>
        <family val="1"/>
      </rPr>
      <t>OP-07,5P-Z</t>
    </r>
  </si>
  <si>
    <r>
      <rPr>
        <sz val="11"/>
        <rFont val="Calibri"/>
        <family val="1"/>
      </rPr>
      <t>OS</t>
    </r>
    <r>
      <rPr>
        <sz val="11"/>
        <rFont val="Times New Roman"/>
        <family val="1"/>
      </rPr>
      <t xml:space="preserve"> </t>
    </r>
    <r>
      <rPr>
        <sz val="11"/>
        <rFont val="Calibri"/>
        <family val="1"/>
      </rPr>
      <t>UD</t>
    </r>
    <r>
      <rPr>
        <sz val="11"/>
        <rFont val="Times New Roman"/>
        <family val="1"/>
      </rPr>
      <t xml:space="preserve"> </t>
    </r>
    <r>
      <rPr>
        <sz val="11"/>
        <rFont val="Calibri"/>
        <family val="1"/>
      </rPr>
      <t>10</t>
    </r>
    <r>
      <rPr>
        <sz val="11"/>
        <rFont val="Times New Roman"/>
        <family val="1"/>
      </rPr>
      <t xml:space="preserve"> </t>
    </r>
    <r>
      <rPr>
        <sz val="11"/>
        <rFont val="Calibri"/>
        <family val="1"/>
      </rPr>
      <t>P1</t>
    </r>
  </si>
  <si>
    <r>
      <rPr>
        <sz val="11"/>
        <rFont val="Calibri"/>
        <family val="1"/>
      </rPr>
      <t>V1T-OP-35-114</t>
    </r>
  </si>
  <si>
    <r>
      <rPr>
        <sz val="11"/>
        <rFont val="Calibri"/>
        <family val="1"/>
      </rPr>
      <t>V1T-OP-40-114</t>
    </r>
  </si>
  <si>
    <r>
      <rPr>
        <sz val="11"/>
        <rFont val="Calibri"/>
        <family val="1"/>
      </rPr>
      <t>V1T-15-114-Z</t>
    </r>
  </si>
  <si>
    <r>
      <rPr>
        <sz val="11"/>
        <rFont val="Calibri"/>
        <family val="1"/>
      </rPr>
      <t>ZR2-12</t>
    </r>
  </si>
  <si>
    <r>
      <rPr>
        <sz val="11"/>
        <rFont val="Calibri"/>
        <family val="1"/>
      </rPr>
      <t>EKM-2050-2D1-5S/U</t>
    </r>
  </si>
  <si>
    <t>Príloha č. 11: Zoznam náhradných dielov - 11.2</t>
  </si>
  <si>
    <t>Príloha č. 11: Zoznam náhradných dielov - 11.3</t>
  </si>
  <si>
    <t>Prúdový ventilátor</t>
  </si>
  <si>
    <t>ZITRON</t>
  </si>
  <si>
    <t>Tlmič hluku</t>
  </si>
  <si>
    <t>WEG</t>
  </si>
  <si>
    <t>Snímač vibrácií</t>
  </si>
  <si>
    <t>Obežné koleso</t>
  </si>
  <si>
    <t>Keramická svorkovnica</t>
  </si>
  <si>
    <t>ED2470_1/2</t>
  </si>
  <si>
    <r>
      <rPr>
        <sz val="10"/>
        <rFont val="Calibri"/>
        <family val="2"/>
        <charset val="238"/>
        <scheme val="minor"/>
      </rPr>
      <t>JZRi 12-37/4</t>
    </r>
  </si>
  <si>
    <r>
      <rPr>
        <sz val="10"/>
        <rFont val="Calibri"/>
        <family val="2"/>
        <charset val="238"/>
        <scheme val="minor"/>
      </rPr>
      <t>Elektromotor  37 kW</t>
    </r>
  </si>
  <si>
    <r>
      <rPr>
        <sz val="10"/>
        <rFont val="Calibri"/>
        <family val="2"/>
        <charset val="238"/>
        <scheme val="minor"/>
      </rPr>
      <t>W22 200L 04</t>
    </r>
  </si>
  <si>
    <r>
      <rPr>
        <sz val="10"/>
        <rFont val="Calibri"/>
        <family val="2"/>
        <charset val="238"/>
        <scheme val="minor"/>
      </rPr>
      <t>Systém zavesenia ventilátora - sada</t>
    </r>
  </si>
  <si>
    <r>
      <rPr>
        <sz val="10"/>
        <rFont val="Calibri"/>
        <family val="2"/>
        <charset val="238"/>
        <scheme val="minor"/>
      </rPr>
      <t>Control box</t>
    </r>
  </si>
  <si>
    <r>
      <rPr>
        <sz val="10"/>
        <rFont val="Calibri"/>
        <family val="2"/>
        <charset val="238"/>
        <scheme val="minor"/>
      </rPr>
      <t>EIK Automation</t>
    </r>
  </si>
  <si>
    <t>VICOTEC414</t>
  </si>
  <si>
    <t>Meranie prúdenia vzduchu</t>
  </si>
  <si>
    <t>FLOWSIC200HM</t>
  </si>
  <si>
    <r>
      <rPr>
        <sz val="10"/>
        <rFont val="Calibri"/>
        <family val="2"/>
        <charset val="238"/>
        <scheme val="minor"/>
      </rPr>
      <t>Meranie opacity a CO</t>
    </r>
  </si>
  <si>
    <t>Príloha č. 11: Zoznam náhradných dielov - 11.4</t>
  </si>
  <si>
    <t>Príloha č. 11: Zoznam náhradných dielov - 11.5</t>
  </si>
  <si>
    <t>Príloha č. 11: Zoznam náhradných dielov - 11.6</t>
  </si>
  <si>
    <t>Dvere jednokrídlové</t>
  </si>
  <si>
    <t>Požiarne dvere</t>
  </si>
  <si>
    <t>PYROBATYS</t>
  </si>
  <si>
    <t>S 5 Če</t>
  </si>
  <si>
    <t>ČERVINKA</t>
  </si>
  <si>
    <t>SANAL</t>
  </si>
  <si>
    <t>Magnetický kontakt dverí</t>
  </si>
  <si>
    <t>MET-200</t>
  </si>
  <si>
    <t>SENTEK</t>
  </si>
  <si>
    <t>CD800</t>
  </si>
  <si>
    <t>Commend</t>
  </si>
  <si>
    <t>Komunikačná ústredňa s modulmi</t>
  </si>
  <si>
    <t>Stacionárne svietidlo</t>
  </si>
  <si>
    <t>VIPET</t>
  </si>
  <si>
    <t>VYRTYCH</t>
  </si>
  <si>
    <r>
      <rPr>
        <sz val="10"/>
        <rFont val="Calibri"/>
        <family val="2"/>
        <charset val="238"/>
        <scheme val="minor"/>
      </rPr>
      <t>Prenosné hasiace prístroje - CO2</t>
    </r>
  </si>
  <si>
    <r>
      <rPr>
        <sz val="10"/>
        <rFont val="Calibri"/>
        <family val="2"/>
        <charset val="238"/>
        <scheme val="minor"/>
      </rPr>
      <t>Prenosný hasiaci prístroj - práškový</t>
    </r>
  </si>
  <si>
    <r>
      <rPr>
        <sz val="10"/>
        <rFont val="Calibri"/>
        <family val="2"/>
        <charset val="238"/>
        <scheme val="minor"/>
      </rPr>
      <t>RAIMA P6</t>
    </r>
  </si>
  <si>
    <r>
      <rPr>
        <sz val="10"/>
        <rFont val="Calibri"/>
        <family val="2"/>
        <charset val="238"/>
        <scheme val="minor"/>
      </rPr>
      <t>Riadiaca a dispečerská stanica s modulmi</t>
    </r>
  </si>
  <si>
    <t>Hlásiče EPS</t>
  </si>
  <si>
    <t>BOSCH</t>
  </si>
  <si>
    <t>Riadiaca jednotka ústredne</t>
  </si>
  <si>
    <t>MPC1500B</t>
  </si>
  <si>
    <t>Modul pre pripojenie jedného LSNi</t>
  </si>
  <si>
    <t>Vstupný modul</t>
  </si>
  <si>
    <t>Výstupný modul</t>
  </si>
  <si>
    <t>OPPO</t>
  </si>
  <si>
    <t>Akumulátor</t>
  </si>
  <si>
    <r>
      <rPr>
        <sz val="10"/>
        <rFont val="Calibri"/>
        <family val="2"/>
        <charset val="238"/>
        <scheme val="minor"/>
      </rPr>
      <t>FPP 5000</t>
    </r>
  </si>
  <si>
    <r>
      <rPr>
        <sz val="10"/>
        <rFont val="Calibri"/>
        <family val="2"/>
        <charset val="238"/>
        <scheme val="minor"/>
      </rPr>
      <t>LSN 1500 A</t>
    </r>
  </si>
  <si>
    <r>
      <rPr>
        <sz val="10"/>
        <rFont val="Calibri"/>
        <family val="2"/>
        <charset val="238"/>
        <scheme val="minor"/>
      </rPr>
      <t>LSN 0300 A</t>
    </r>
  </si>
  <si>
    <r>
      <rPr>
        <sz val="10"/>
        <rFont val="Calibri"/>
        <family val="2"/>
        <charset val="238"/>
        <scheme val="minor"/>
      </rPr>
      <t>CZM 0004 A</t>
    </r>
  </si>
  <si>
    <r>
      <rPr>
        <sz val="10"/>
        <rFont val="Calibri"/>
        <family val="2"/>
        <charset val="238"/>
        <scheme val="minor"/>
      </rPr>
      <t>RML 0008 A</t>
    </r>
  </si>
  <si>
    <r>
      <rPr>
        <sz val="10"/>
        <rFont val="Calibri"/>
        <family val="2"/>
        <charset val="238"/>
        <scheme val="minor"/>
      </rPr>
      <t>FBF 100</t>
    </r>
  </si>
  <si>
    <r>
      <rPr>
        <sz val="10"/>
        <rFont val="Calibri"/>
        <family val="2"/>
        <charset val="238"/>
        <scheme val="minor"/>
      </rPr>
      <t>IPS-BAT12V-45 Ah</t>
    </r>
  </si>
  <si>
    <t>Duálny opticko-teplotný hlásič</t>
  </si>
  <si>
    <t>FAP-425-DOT-R</t>
  </si>
  <si>
    <t>Siréna so zábleskovým svietidlom</t>
  </si>
  <si>
    <t>ROLP-R-LX-W-RF</t>
  </si>
  <si>
    <t>Lineárny tepelný hlásič</t>
  </si>
  <si>
    <t>N4387-002</t>
  </si>
  <si>
    <t>FMC-210-DM-G-R</t>
  </si>
  <si>
    <t>Paralelná signalizácia</t>
  </si>
  <si>
    <t>FAA-420-RI-ROW</t>
  </si>
  <si>
    <t>FAP-425-DO-R</t>
  </si>
  <si>
    <r>
      <rPr>
        <sz val="10"/>
        <rFont val="Calibri"/>
        <family val="2"/>
        <charset val="238"/>
        <scheme val="minor"/>
      </rPr>
      <t>FMC-420RW- HSRRD</t>
    </r>
  </si>
  <si>
    <r>
      <rPr>
        <sz val="10"/>
        <rFont val="Calibri"/>
        <family val="2"/>
        <charset val="238"/>
        <scheme val="minor"/>
      </rPr>
      <t>FMC-420RW- GFRRD</t>
    </r>
  </si>
  <si>
    <r>
      <rPr>
        <sz val="10"/>
        <rFont val="Calibri"/>
        <family val="2"/>
        <charset val="238"/>
        <scheme val="minor"/>
      </rPr>
      <t>MH 400</t>
    </r>
  </si>
  <si>
    <t>Príloha č. 11: Zoznam náhradných dielov - 11.7</t>
  </si>
  <si>
    <t>NXM36</t>
  </si>
  <si>
    <t>Videotec</t>
  </si>
  <si>
    <t>Samsung</t>
  </si>
  <si>
    <r>
      <rPr>
        <sz val="10"/>
        <rFont val="Calibri"/>
        <family val="2"/>
        <charset val="238"/>
        <scheme val="minor"/>
      </rPr>
      <t>Kryt kamery</t>
    </r>
  </si>
  <si>
    <r>
      <rPr>
        <sz val="10"/>
        <rFont val="Calibri"/>
        <family val="2"/>
        <charset val="238"/>
        <scheme val="minor"/>
      </rPr>
      <t>Kamera SNZ6320</t>
    </r>
  </si>
  <si>
    <r>
      <rPr>
        <sz val="10"/>
        <rFont val="Calibri"/>
        <family val="2"/>
        <charset val="238"/>
        <scheme val="minor"/>
      </rPr>
      <t>SNZ 6320</t>
    </r>
  </si>
  <si>
    <t>Príloha č. 11: Zoznam náhradných dielov - 11.8</t>
  </si>
  <si>
    <t>RCD</t>
  </si>
  <si>
    <t>Príloha č. 11: Zoznam náhradných dielov - 11.9</t>
  </si>
  <si>
    <t>Tlakový reproduktor s držiakom</t>
  </si>
  <si>
    <t>HD EN 21</t>
  </si>
  <si>
    <t>Príloha č. 11: Zoznam náhradných dielov - 11.10</t>
  </si>
  <si>
    <t>Bezdrôtový telefón</t>
  </si>
  <si>
    <t>KX-TGP600CEB</t>
  </si>
  <si>
    <t>Pevný telefón</t>
  </si>
  <si>
    <t>Telefónna ústredňa</t>
  </si>
  <si>
    <t>KT-HTS32</t>
  </si>
  <si>
    <t>FTP kábel</t>
  </si>
  <si>
    <t>PRAFlaFuard</t>
  </si>
  <si>
    <t>PRAKAB</t>
  </si>
  <si>
    <t>Kábel silový</t>
  </si>
  <si>
    <t>DIXI</t>
  </si>
  <si>
    <r>
      <rPr>
        <sz val="10"/>
        <rFont val="Calibri"/>
        <family val="2"/>
        <charset val="238"/>
        <scheme val="minor"/>
      </rPr>
      <t>CXKH-V 3x1,5</t>
    </r>
  </si>
  <si>
    <t>Príloha č. 11: Zoznam náhradných dielov - 11.11</t>
  </si>
  <si>
    <t>Káble</t>
  </si>
  <si>
    <t>Blok pomocných kontaktov</t>
  </si>
  <si>
    <t>Dverný spínač</t>
  </si>
  <si>
    <t>Elektromer</t>
  </si>
  <si>
    <t>Koncový spínač</t>
  </si>
  <si>
    <t>Logický konektor</t>
  </si>
  <si>
    <t>Merací transformátor prúdu</t>
  </si>
  <si>
    <t>Monitorovanie fáz</t>
  </si>
  <si>
    <t>Motorový spúšťač</t>
  </si>
  <si>
    <t>Napájanie, 230V/24V</t>
  </si>
  <si>
    <t>Nožová poistka</t>
  </si>
  <si>
    <t>Odpínač</t>
  </si>
  <si>
    <t>Ovládacia páka, čierna</t>
  </si>
  <si>
    <t>Ovládacia páka, XT1..XT4 F/P</t>
  </si>
  <si>
    <t>Päticové relé, miniatúrne</t>
  </si>
  <si>
    <t>Päticový modul</t>
  </si>
  <si>
    <t>Poistkový odpínač</t>
  </si>
  <si>
    <t>Pomocný kontakt</t>
  </si>
  <si>
    <t>Prepäťová ochrana T1+2 ( B+C )</t>
  </si>
  <si>
    <t>Prepínač</t>
  </si>
  <si>
    <t>Prevodník prúdu</t>
  </si>
  <si>
    <t>CC-E</t>
  </si>
  <si>
    <t>Prevodník, standard</t>
  </si>
  <si>
    <t>Reverzačný spínač</t>
  </si>
  <si>
    <t>Signálka s LED, 230V AC</t>
  </si>
  <si>
    <t>Signálny kontakt</t>
  </si>
  <si>
    <t>Signálny/pomocný kontakt</t>
  </si>
  <si>
    <r>
      <rPr>
        <sz val="10"/>
        <rFont val="Calibri"/>
        <family val="2"/>
        <charset val="238"/>
        <scheme val="minor"/>
      </rPr>
      <t>Blok kontaktov</t>
    </r>
  </si>
  <si>
    <r>
      <rPr>
        <sz val="10"/>
        <rFont val="Calibri"/>
        <family val="2"/>
        <charset val="238"/>
        <scheme val="minor"/>
      </rPr>
      <t>MCB ,MCBH</t>
    </r>
  </si>
  <si>
    <r>
      <rPr>
        <sz val="10"/>
        <rFont val="Calibri"/>
        <family val="2"/>
        <charset val="238"/>
        <scheme val="minor"/>
      </rPr>
      <t>Detektor dymu</t>
    </r>
  </si>
  <si>
    <r>
      <rPr>
        <sz val="10"/>
        <rFont val="Calibri"/>
        <family val="2"/>
        <charset val="238"/>
        <scheme val="minor"/>
      </rPr>
      <t>B23 112-100</t>
    </r>
  </si>
  <si>
    <r>
      <rPr>
        <sz val="10"/>
        <rFont val="Calibri"/>
        <family val="2"/>
        <charset val="238"/>
        <scheme val="minor"/>
      </rPr>
      <t>S201P-B, S203P-B</t>
    </r>
  </si>
  <si>
    <r>
      <rPr>
        <sz val="10"/>
        <rFont val="Calibri"/>
        <family val="2"/>
        <charset val="238"/>
        <scheme val="minor"/>
      </rPr>
      <t>S201M-C, S203M-C</t>
    </r>
  </si>
  <si>
    <r>
      <rPr>
        <sz val="10"/>
        <rFont val="Calibri"/>
        <family val="2"/>
        <charset val="238"/>
        <scheme val="minor"/>
      </rPr>
      <t>S201P-C,  S203P-C</t>
    </r>
  </si>
  <si>
    <r>
      <rPr>
        <sz val="10"/>
        <rFont val="Calibri"/>
        <family val="2"/>
        <charset val="238"/>
        <scheme val="minor"/>
      </rPr>
      <t>CT3/600, CT8/1500</t>
    </r>
  </si>
  <si>
    <r>
      <rPr>
        <sz val="10"/>
        <rFont val="Calibri"/>
        <family val="2"/>
        <charset val="238"/>
        <scheme val="minor"/>
      </rPr>
      <t>Multimeter, panel</t>
    </r>
  </si>
  <si>
    <r>
      <rPr>
        <sz val="10"/>
        <rFont val="Calibri"/>
        <family val="2"/>
        <charset val="238"/>
        <scheme val="minor"/>
      </rPr>
      <t>Páka na dvere, RHD XT2-XT4 F/P</t>
    </r>
  </si>
  <si>
    <r>
      <rPr>
        <sz val="10"/>
        <rFont val="Calibri"/>
        <family val="2"/>
        <charset val="238"/>
        <scheme val="minor"/>
      </rPr>
      <t>HK1-11, OA1G</t>
    </r>
  </si>
  <si>
    <r>
      <rPr>
        <sz val="10"/>
        <rFont val="Calibri"/>
        <family val="2"/>
        <charset val="238"/>
        <scheme val="minor"/>
      </rPr>
      <t>S2C, S800</t>
    </r>
  </si>
  <si>
    <r>
      <rPr>
        <sz val="10"/>
        <rFont val="Calibri"/>
        <family val="2"/>
        <charset val="238"/>
        <scheme val="minor"/>
      </rPr>
      <t>NF40E-13 100-250V</t>
    </r>
  </si>
  <si>
    <r>
      <rPr>
        <sz val="10"/>
        <rFont val="Calibri"/>
        <family val="2"/>
        <charset val="238"/>
        <scheme val="minor"/>
      </rPr>
      <t>OVR T1</t>
    </r>
  </si>
  <si>
    <r>
      <rPr>
        <sz val="10"/>
        <rFont val="Calibri"/>
        <family val="2"/>
        <charset val="238"/>
        <scheme val="minor"/>
      </rPr>
      <t>Prepäťová ochrana T2 ( C )</t>
    </r>
  </si>
  <si>
    <r>
      <rPr>
        <sz val="10"/>
        <rFont val="Calibri"/>
        <family val="2"/>
        <charset val="238"/>
        <scheme val="minor"/>
      </rPr>
      <t>OVR T2</t>
    </r>
  </si>
  <si>
    <r>
      <rPr>
        <sz val="10"/>
        <rFont val="Calibri"/>
        <family val="2"/>
        <charset val="238"/>
        <scheme val="minor"/>
      </rPr>
      <t>CC-E I/I</t>
    </r>
  </si>
  <si>
    <r>
      <rPr>
        <sz val="10"/>
        <rFont val="Calibri"/>
        <family val="2"/>
        <charset val="238"/>
        <scheme val="minor"/>
      </rPr>
      <t>Rele pre osvet. techniku</t>
    </r>
  </si>
  <si>
    <r>
      <rPr>
        <sz val="10"/>
        <rFont val="Calibri"/>
        <family val="2"/>
        <charset val="238"/>
        <scheme val="minor"/>
      </rPr>
      <t>Sada konektorov</t>
    </r>
  </si>
  <si>
    <r>
      <rPr>
        <sz val="10"/>
        <rFont val="Calibri"/>
        <family val="2"/>
        <charset val="238"/>
        <scheme val="minor"/>
      </rPr>
      <t>CL2-C, G, Y</t>
    </r>
  </si>
  <si>
    <t>Elektr. modul pre podpäťovú cievku, 220/250V</t>
  </si>
  <si>
    <t>Istič výkonový B, 10kA, svorka, 3pol</t>
  </si>
  <si>
    <t>Istič výkonový C, 10kA, svorka, 3pol</t>
  </si>
  <si>
    <t>Istič, T5N 630 PR221DS-LS/I, In=630 3p F F</t>
  </si>
  <si>
    <t>Istič, T7S 1000 PR232/P LSI, In=1000A 4p F F M</t>
  </si>
  <si>
    <t>Istič, T7S 1600 PR232/P LSI, In=1600A 3p F F M</t>
  </si>
  <si>
    <t>Istič, XT2N 160 Ekip I In=160A 3p F F</t>
  </si>
  <si>
    <t>Istič, XT4N 250 Ekip LS/I, In=250A 3p F F</t>
  </si>
  <si>
    <t>Kompenzačný kondenzátor 10kVAr, 400 V</t>
  </si>
  <si>
    <t>Motorický pohon, T7M-X1 220..250V AC</t>
  </si>
  <si>
    <t>Motorický pohon,T4-T5 220...250 Vac/dc</t>
  </si>
  <si>
    <t>Oneskorovací člen, T1...T6 220...250Va.c./d.c.</t>
  </si>
  <si>
    <t>Osvetlenie, 8W 220/240V, 342mm</t>
  </si>
  <si>
    <t>Podpäťová cievka, T4-T5-T6 220...240 Vac - 220</t>
  </si>
  <si>
    <t>Podpäťová cievka, T7-T7M-X1 220...240V AC/DC</t>
  </si>
  <si>
    <t>Poistkový odpínač 32A, poistka 10,3x38</t>
  </si>
  <si>
    <t>Poistkový odpínač so svorkami, stav poistiek</t>
  </si>
  <si>
    <t>OC25G04RNBN00NU2,NU</t>
  </si>
  <si>
    <t>Oznamovací kábel JXFE-R</t>
  </si>
  <si>
    <t>Energetický kábel 1-CXKH-V-J</t>
  </si>
  <si>
    <t>VN kábel 22 CXEKVCH-R</t>
  </si>
  <si>
    <t>PRYSMIAN</t>
  </si>
  <si>
    <r>
      <rPr>
        <sz val="10"/>
        <rFont val="Calibri"/>
        <family val="2"/>
        <charset val="238"/>
        <scheme val="minor"/>
      </rPr>
      <t>CXEKVCH-R 1x70</t>
    </r>
  </si>
  <si>
    <t>Dieselagregáty a RUPS</t>
  </si>
  <si>
    <t>Dieselagregát</t>
  </si>
  <si>
    <t>Caterpilar</t>
  </si>
  <si>
    <t>Rotačná UPS</t>
  </si>
  <si>
    <r>
      <rPr>
        <sz val="10"/>
        <rFont val="Calibri"/>
        <family val="2"/>
        <charset val="238"/>
        <scheme val="minor"/>
      </rPr>
      <t>CAT 900F</t>
    </r>
  </si>
  <si>
    <r>
      <rPr>
        <sz val="10"/>
        <rFont val="Calibri"/>
        <family val="2"/>
        <charset val="238"/>
        <scheme val="minor"/>
      </rPr>
      <t>RUPS 250i</t>
    </r>
  </si>
  <si>
    <t>Active Power</t>
  </si>
  <si>
    <t>Ochrany</t>
  </si>
  <si>
    <t>REF615</t>
  </si>
  <si>
    <r>
      <rPr>
        <sz val="10"/>
        <rFont val="Calibri"/>
        <family val="2"/>
        <charset val="238"/>
        <scheme val="minor"/>
      </rPr>
      <t>RESIBLOC 22/0,42</t>
    </r>
  </si>
  <si>
    <t>Tlačítko, nepodsvietené, bez aretácie</t>
  </si>
  <si>
    <t>Sledovač stavu poistiek</t>
  </si>
  <si>
    <t>Snímač tlaku</t>
  </si>
  <si>
    <t>Softštartér</t>
  </si>
  <si>
    <t>Spínaný zdroj, Economy</t>
  </si>
  <si>
    <t>Termistorové relé</t>
  </si>
  <si>
    <t>Vačkový spínač 0-I</t>
  </si>
  <si>
    <t>Valcová poistka, 10,3x38</t>
  </si>
  <si>
    <t>Ventilačná jednotka</t>
  </si>
  <si>
    <t>Voltmeter analogový, panel</t>
  </si>
  <si>
    <t>Voltmetrický spínač</t>
  </si>
  <si>
    <t>Vypínacia cievka, T4-T5-T6 220...240 Vac - 220..</t>
  </si>
  <si>
    <t>Vypínacia cievka, T7-T7M-X1 220...240V AC/DC</t>
  </si>
  <si>
    <t>Vypínač, T5D 400 3p F F</t>
  </si>
  <si>
    <t>Vypínač, T5D 630 3p F F</t>
  </si>
  <si>
    <t>Vypínač, T7D 1600 3p F F M</t>
  </si>
  <si>
    <t>Vypínač, XT1D 160 3p F F</t>
  </si>
  <si>
    <t>Vypínač, XT3D 250 3p F F</t>
  </si>
  <si>
    <t>Zapínacia cievka, T7M-X1 220...240V AC/DC</t>
  </si>
  <si>
    <r>
      <rPr>
        <sz val="10"/>
        <rFont val="Calibri"/>
        <family val="2"/>
        <charset val="238"/>
        <scheme val="minor"/>
      </rPr>
      <t>PSE, PSR</t>
    </r>
  </si>
  <si>
    <r>
      <rPr>
        <sz val="10"/>
        <rFont val="Calibri"/>
        <family val="2"/>
        <charset val="238"/>
        <scheme val="minor"/>
      </rPr>
      <t>CP1, CP9</t>
    </r>
  </si>
  <si>
    <r>
      <rPr>
        <sz val="10"/>
        <rFont val="Calibri"/>
        <family val="2"/>
        <charset val="238"/>
        <scheme val="minor"/>
      </rPr>
      <t>E 9F10 GG</t>
    </r>
  </si>
  <si>
    <t>Príloha č. 11: Zoznam náhradných dielov - 11.12</t>
  </si>
  <si>
    <t>Uzemňovací pás 30x4 FeZn</t>
  </si>
  <si>
    <t>Uzemňovací drôt pr. 10 FeZn</t>
  </si>
  <si>
    <t>Uzemňovací drôt pr. 8 FeZn</t>
  </si>
  <si>
    <t>Príloha č. 11: Zoznam náhradných dielov - 11.13</t>
  </si>
  <si>
    <t>Premenné dopravné značenie LED</t>
  </si>
  <si>
    <t>A1T-A2T</t>
  </si>
  <si>
    <t>Značky Praha</t>
  </si>
  <si>
    <t>BT-CT</t>
  </si>
  <si>
    <t>Značka SOS s blikačom II Ia + konzola</t>
  </si>
  <si>
    <t>Značka únikovej cesty II 19a,b</t>
  </si>
  <si>
    <t>LED blikač</t>
  </si>
  <si>
    <t>L8H</t>
  </si>
  <si>
    <r>
      <rPr>
        <sz val="10"/>
        <rFont val="Calibri"/>
        <family val="2"/>
        <charset val="238"/>
        <scheme val="minor"/>
      </rPr>
      <t>LED LEVELUX</t>
    </r>
  </si>
  <si>
    <r>
      <rPr>
        <sz val="10"/>
        <rFont val="Calibri"/>
        <family val="2"/>
        <charset val="238"/>
        <scheme val="minor"/>
      </rPr>
      <t>LED semafor 300 mm + konzola</t>
    </r>
  </si>
  <si>
    <r>
      <rPr>
        <sz val="10"/>
        <rFont val="Calibri"/>
        <family val="2"/>
        <charset val="238"/>
        <scheme val="minor"/>
      </rPr>
      <t>LED FUTURA</t>
    </r>
  </si>
  <si>
    <r>
      <rPr>
        <sz val="10"/>
        <rFont val="Calibri"/>
        <family val="2"/>
        <charset val="238"/>
        <scheme val="minor"/>
      </rPr>
      <t>HIT HOFMAN</t>
    </r>
  </si>
  <si>
    <t>Príloha č. 11: Zoznam náhradných dielov - 11.14</t>
  </si>
  <si>
    <t>Pretlakový axiálny ventilátor 1,18 kW</t>
  </si>
  <si>
    <t>D560</t>
  </si>
  <si>
    <t>Soler&amp;Palau</t>
  </si>
  <si>
    <t>D75</t>
  </si>
  <si>
    <t>Požiarna klapka 630x500</t>
  </si>
  <si>
    <t>Mercor</t>
  </si>
  <si>
    <t>Regulačná klapka 630x500</t>
  </si>
  <si>
    <t>Lufberg</t>
  </si>
  <si>
    <t>Regulačná klapka 250x200</t>
  </si>
  <si>
    <t>Regulačná klapka 300x150</t>
  </si>
  <si>
    <t>Žalúzia 1000x700</t>
  </si>
  <si>
    <t>WG-V</t>
  </si>
  <si>
    <t>AUMAYR</t>
  </si>
  <si>
    <t>Žalúzia 250x200</t>
  </si>
  <si>
    <t>Žalúzia 300x150</t>
  </si>
  <si>
    <r>
      <rPr>
        <sz val="10"/>
        <rFont val="Calibri"/>
        <family val="2"/>
        <charset val="238"/>
        <scheme val="minor"/>
      </rPr>
      <t>Vetracia jednotka v rozvodniach</t>
    </r>
  </si>
  <si>
    <r>
      <rPr>
        <sz val="10"/>
        <rFont val="Calibri"/>
        <family val="2"/>
        <charset val="238"/>
        <scheme val="minor"/>
      </rPr>
      <t>mcr FID S</t>
    </r>
  </si>
  <si>
    <t>Príloha č. 11: Zoznam náhradných dielov - 11.15</t>
  </si>
  <si>
    <t>Automatická tlaková stanica</t>
  </si>
  <si>
    <t>GHV20</t>
  </si>
  <si>
    <t>LOWARA</t>
  </si>
  <si>
    <t>Tenzoterma</t>
  </si>
  <si>
    <t>Tlaková nádoba</t>
  </si>
  <si>
    <t>Uzatváracie zasúvadlo</t>
  </si>
  <si>
    <t>Hawle</t>
  </si>
  <si>
    <t>Kyvný pohon</t>
  </si>
  <si>
    <t>AUMA</t>
  </si>
  <si>
    <r>
      <rPr>
        <sz val="10"/>
        <rFont val="Calibri"/>
        <family val="2"/>
        <charset val="238"/>
        <scheme val="minor"/>
      </rPr>
      <t>Refix DE1000</t>
    </r>
  </si>
  <si>
    <r>
      <rPr>
        <sz val="10"/>
        <rFont val="Calibri"/>
        <family val="2"/>
        <charset val="238"/>
        <scheme val="minor"/>
      </rPr>
      <t>REFLEX SK</t>
    </r>
  </si>
  <si>
    <r>
      <rPr>
        <sz val="10"/>
        <rFont val="Calibri"/>
        <family val="2"/>
        <charset val="238"/>
        <scheme val="minor"/>
      </rPr>
      <t>4000 ELE2</t>
    </r>
  </si>
  <si>
    <r>
      <rPr>
        <sz val="10"/>
        <rFont val="Calibri"/>
        <family val="2"/>
        <charset val="238"/>
        <scheme val="minor"/>
      </rPr>
      <t>Badger Meter</t>
    </r>
  </si>
  <si>
    <r>
      <rPr>
        <sz val="10"/>
        <rFont val="Calibri"/>
        <family val="2"/>
        <charset val="238"/>
        <scheme val="minor"/>
      </rPr>
      <t>SQ 05.2</t>
    </r>
  </si>
  <si>
    <t>ModMag M1000</t>
  </si>
  <si>
    <t>CEREX 300-W</t>
  </si>
  <si>
    <t>Tenzometrický snímač hladiny Tenzoterma</t>
  </si>
  <si>
    <t>Magneticko-induktívny prietokomer a vodomer na dažďovú vodu</t>
  </si>
  <si>
    <t>Uzatváracia klapka s elektrickým pohonom</t>
  </si>
  <si>
    <t xml:space="preserve">Príloha č. 12: Sumár k Prílohe č. 11: Cena za náhradné diely </t>
  </si>
  <si>
    <t>Príloha č. 6: Sumár k Prílohe č. 5: Cena za servis a údržbu ISD</t>
  </si>
  <si>
    <t>11.1</t>
  </si>
  <si>
    <t>11.2</t>
  </si>
  <si>
    <t>11.3</t>
  </si>
  <si>
    <t>11.4</t>
  </si>
  <si>
    <t>11.5</t>
  </si>
  <si>
    <t>11.6</t>
  </si>
  <si>
    <t>11.7</t>
  </si>
  <si>
    <t>11.8</t>
  </si>
  <si>
    <t>11.9</t>
  </si>
  <si>
    <t>11.10</t>
  </si>
  <si>
    <t>11.11</t>
  </si>
  <si>
    <t>11.12</t>
  </si>
  <si>
    <t>11.13</t>
  </si>
  <si>
    <t>11.14</t>
  </si>
  <si>
    <t>11.15</t>
  </si>
  <si>
    <t>Tunely Ovčiarsko a Žilina</t>
  </si>
  <si>
    <t>11.16</t>
  </si>
  <si>
    <t>SO 461-01 Osvetlenie tunela vrátane portálových objektov</t>
  </si>
  <si>
    <t>SO 418-11 Požiarna nádrž, čerpacia stanica - technologická časť
SO 458-11 Požiarna nádrž, čerpacia stanica - technologická časť</t>
  </si>
  <si>
    <t>SO 420-15 Vetranie tunelových prechodových chodieb
SO 461-15 Vetranie tunelových prechodových chodieb</t>
  </si>
  <si>
    <t>SO 420-14 Dopravné značenie, trvalé a premenné
SO 461-14 Dopravné značenie, trvalé a premenné</t>
  </si>
  <si>
    <t>SO 420-13 Systém uzemnenia v tuneli
SO 461-13 Systém uzemnenia v tuneli</t>
  </si>
  <si>
    <t>SO 420-11 Dispečerský telefón
SO 461-11 Dispečerský telefón</t>
  </si>
  <si>
    <t>SO 420-10 Evakuačný rozhlas
SO 461-10 Evakuačný rozhlas</t>
  </si>
  <si>
    <t>SO 420-09 Rádiové spojenie
SO 461-09 Rádiové spojenie</t>
  </si>
  <si>
    <t>SO 420-08 Uzatvorený televízny okruh vrátane videodetekcie
SO 461-08 Uzatvorený televízny okruh vrátane videodetekcie</t>
  </si>
  <si>
    <t>SO 420-06 Elektrická požiarna signalizácia
SO 461-06 Elektrická požiarna signalizácia</t>
  </si>
  <si>
    <t>SO 420-07 Systém tiesňového volania - SOS
SO 461-07 Systém tiesňového volania - SOS</t>
  </si>
  <si>
    <t>SO 420-01 Osvetlenie tunela vrátane portálových objektov
SO 461-01 Osvetlenie tunela vrátane portálových objektov</t>
  </si>
  <si>
    <t>SO 420-03 Meranie fyzikálnych veličín
SO 461-03 Meranie fyzikálnych veličín</t>
  </si>
  <si>
    <t>SO 420-02 Vzduchotechnika
SO 461-02 Vzduchotechnika</t>
  </si>
  <si>
    <t>SO 420-04 Riadiaci systém dopravy
SO 461-04 Riadiaci systém dopravy</t>
  </si>
  <si>
    <t>SO 420-05 Riadiaci systém technológie vrátane EZS
SO 461-05 Riadiaci systém technológie vrátane EZS</t>
  </si>
  <si>
    <t>Príloha č. 13:  Cena za opravy</t>
  </si>
  <si>
    <t>Príloha č. 14: Hodnotiace správy</t>
  </si>
  <si>
    <t>Príloha č. 15: Cena za plnenie povinností Zmluvy KB</t>
  </si>
  <si>
    <r>
      <t xml:space="preserve">Cena za servis a údržbu stavebnej a technologickej časti tunela Ovčiarsko
</t>
    </r>
    <r>
      <rPr>
        <sz val="11"/>
        <color theme="1"/>
        <rFont val="Calibri"/>
        <family val="2"/>
        <charset val="238"/>
        <scheme val="minor"/>
      </rPr>
      <t>(z Prílohy č. 2 časti B.2)</t>
    </r>
  </si>
  <si>
    <r>
      <t xml:space="preserve">Cena za servis a údržbu stavebnej a technologickej časti tunela Žilina
</t>
    </r>
    <r>
      <rPr>
        <sz val="11"/>
        <color theme="1"/>
        <rFont val="Calibri"/>
        <family val="2"/>
        <charset val="238"/>
        <scheme val="minor"/>
      </rPr>
      <t>(z Prílohy č. 4 časti B.2)</t>
    </r>
  </si>
  <si>
    <r>
      <t xml:space="preserve">Cena za servis a údržbu ISD: D1 Hričovské Podhradie - Lietavská Lúčka
</t>
    </r>
    <r>
      <rPr>
        <sz val="11"/>
        <color theme="1"/>
        <rFont val="Calibri"/>
        <family val="2"/>
        <charset val="238"/>
        <scheme val="minor"/>
      </rPr>
      <t>(z Prílohy č. 6 časti B.2)</t>
    </r>
  </si>
  <si>
    <r>
      <t xml:space="preserve">Cena za náhradné diely
</t>
    </r>
    <r>
      <rPr>
        <sz val="11"/>
        <color theme="1"/>
        <rFont val="Calibri"/>
        <family val="2"/>
        <charset val="238"/>
        <scheme val="minor"/>
      </rPr>
      <t>(z Prílohy č. 12 časti B.2)</t>
    </r>
  </si>
  <si>
    <r>
      <t xml:space="preserve">Cena za opravy
</t>
    </r>
    <r>
      <rPr>
        <sz val="11"/>
        <color theme="1"/>
        <rFont val="Calibri"/>
        <family val="2"/>
        <charset val="238"/>
        <scheme val="minor"/>
      </rPr>
      <t>(z Prílohy č. 13 časti B.2)</t>
    </r>
  </si>
  <si>
    <r>
      <t xml:space="preserve">Cena za ročné správy o zhodnotení technologického vybavenia a správy o stave kybernetickej bezpečnosti
</t>
    </r>
    <r>
      <rPr>
        <sz val="11"/>
        <color theme="1"/>
        <rFont val="Calibri"/>
        <family val="2"/>
        <charset val="238"/>
        <scheme val="minor"/>
      </rPr>
      <t>(z Prílohy č. 14 časti B.2)</t>
    </r>
  </si>
  <si>
    <r>
      <t xml:space="preserve">Cena za plnenie povinností Zmluvy KB
</t>
    </r>
    <r>
      <rPr>
        <sz val="11"/>
        <color theme="1"/>
        <rFont val="Calibri"/>
        <family val="2"/>
        <charset val="238"/>
        <scheme val="minor"/>
      </rPr>
      <t>(z Prílohy č. 15 časti B.2)</t>
    </r>
  </si>
  <si>
    <t>Diaľničný privádzač Lietavská Lúčka - Žilina, II. Etapa</t>
  </si>
  <si>
    <t>SO 671-11 Informačný systém privádzača - technologická časť</t>
  </si>
  <si>
    <t>Rozvádzače (RNR, RN, TU)</t>
  </si>
  <si>
    <t>Zdroj pre kamery 48 V</t>
  </si>
  <si>
    <t xml:space="preserve">Prepäťová ochrana </t>
  </si>
  <si>
    <t>Poe napájanie kamery</t>
  </si>
  <si>
    <t>Monitorovacie prúdové relé</t>
  </si>
  <si>
    <t>Istič 2A/C</t>
  </si>
  <si>
    <t>Istič 1A/C</t>
  </si>
  <si>
    <t>Monitorovacie rele</t>
  </si>
  <si>
    <t>Istič 6A/C</t>
  </si>
  <si>
    <t>Ohrev skrine s termostatom</t>
  </si>
  <si>
    <t>Osvetlenie rozvádzača</t>
  </si>
  <si>
    <t>Dverný kontakt rozvádzača</t>
  </si>
  <si>
    <t>Istič 10A/C</t>
  </si>
  <si>
    <t>Poistka trubičková sklenená  F0,5 A</t>
  </si>
  <si>
    <t>Zvodič prepätia</t>
  </si>
  <si>
    <t>Relé 24 V</t>
  </si>
  <si>
    <t>Prepatová ochrana pre FTP</t>
  </si>
  <si>
    <t>Kombinovany zvodic bleskov a prepati, typ T1+T2 / trieda I+II pre 3 fazove napajacie siete, so samostanym N a PE, obj. kod 2905470</t>
  </si>
  <si>
    <t>RELE, Cievka 230VAC, 2 prepinacie kontakty, Cerveny LED modul</t>
  </si>
  <si>
    <t>Prepatova ochrana , typ T3 / trieda III pre 1 fazove napajacie siete s poistkou proti razovemu prudu, so samostanym N a PE, obj. kod 2905229</t>
  </si>
  <si>
    <t>Prepatova ochrana pre meranie, ovladanie a regulacnu techniku, 2 vodice pre binarne signaly. Uc=30VDC, IL=500mA</t>
  </si>
  <si>
    <t>Kombinovany zvodic bleskov a prepati, typ T1+T2 / trieda I+II pre 3 fazove napajacie siete, so samostanym N a PE</t>
  </si>
  <si>
    <t>Prepatova ochrana , typ T3 / trieda III pre 1 fazove napajacie siete s poistkou proti razovemu prudu, so samostanym N a PE</t>
  </si>
  <si>
    <t>SIPLUS LOGO! Power 24V 4A for medial stress -40...+70°C start up at -25°C based on 6EP3333-6SB00-0AY0 . stabilized power supply input: 100-240 V AC output: 24 V / 1.3 A DC</t>
  </si>
  <si>
    <t>SIPLUS LOGO! 24CEO -40...+70°C start up -25°C with conformal coating based on 6ED1052-2CC08-0BA0 . logic module, without display, PS/I/O: 24 V/24 V/24 V trans., 8 DI (4AO)/4DO, memory 400 blocks, modularly expandable, Ethernet, integr. web server, data log, user-defined web pages, standard microSD card for LOGO! SOFT Comfort V8 or higher, older projects can be run</t>
  </si>
  <si>
    <t>SIPLUS LOGO! DM8 24 -40...+70 °C start up -25°C with conformal coating based on 6ED1055-1CB00-0BA2 . Expansion module, PS/I/O: 24V/24V/trans., 4 DI/4 DO for LOGO! 8</t>
  </si>
  <si>
    <t>SIPLUS S7-1200 CPU 1212C DC/DC/DC -40...+70°C with conformal coating based on 6ES7212-1AE40-0XB0 . compact "CPU, DC/DC/DC, onboard I/O: ""8" "DI 24 V DC;"" ""6 DO 24 V DC;"" 2" AI 0-10 V DC, Power supply: 20.4-28.8V DC, Program/data memory 75 KB</t>
  </si>
  <si>
    <t>SIPLUS S7-1200 SM 1221 8DI -25...+70°C with conformal coating based on 6ES7221-1BF32-0XB0 . Digital input 8 DI, 24 V DC, Sink/Source</t>
  </si>
  <si>
    <t>SCALANCE XR324-12M;  managed IE switch, 19" rack; 12x 100/1000 Mbit/s 2-port media modules, electrical or optical; LED diagnostics; error signaling Contact; Select/set pushbutton, PROFINET IO device, network management, Integrated redundancy manager, office features (RSTP, VLAN, IGMP,..) C-plug in scope of delivery; Power supply 24 V DC; Ports in the front</t>
  </si>
  <si>
    <t>SCALANCE XR324-12M; managed IE switch, 19" rack; 12x 100/1000 Mbit/s 2-port media modules, electrical or optical; LED diagnostics; error signaling Contact; Select/set pushbutton, PROFINET IO device, network management, Integrated redundancy manager, office features (RSTP, VLAN, IGMP,..) C-plug in scope of delivery Power supply 230 V AC; Ports in the front</t>
  </si>
  <si>
    <t>SCALANCE X accessory; Media module MM992-2CU; 2x 10/100/1000 Mbit/s RJ45 ports, electrical; without retaining collar</t>
  </si>
  <si>
    <t>SCALANCE X accessory; Media module MM992-2SFP; 2x 100/1000 Mbit/s for SFP Plug-in transceiver</t>
  </si>
  <si>
    <t>SCALANCE X accessory; SFP991-1LD; 1x 100 Mbit/s LC port, optical; single-mode optical up to max. 26 km</t>
  </si>
  <si>
    <t>SCALANCE X accessory; Plug-in transceiver SFP992-1LD; 1x 1000 Mbit/s LC port, optical; single-mode optical up to max. 10 km</t>
  </si>
  <si>
    <t xml:space="preserve">Kamera </t>
  </si>
  <si>
    <t>Kamerový systém</t>
  </si>
  <si>
    <t>Meteozariadenia</t>
  </si>
  <si>
    <t>Senzor - Podpovrchová teplota</t>
  </si>
  <si>
    <t>Kamera na pripojenie do routera GPRS</t>
  </si>
  <si>
    <t>PoE Injector pre kameru</t>
  </si>
  <si>
    <t>Premenné dopravné značenie</t>
  </si>
  <si>
    <t>Boschung</t>
  </si>
  <si>
    <t>TIB Chemicals</t>
  </si>
  <si>
    <t>Boschung/BARANI DESIGN</t>
  </si>
  <si>
    <t>NOPE</t>
  </si>
  <si>
    <t>Nowire</t>
  </si>
  <si>
    <t>AXIS</t>
  </si>
  <si>
    <t>HR-8</t>
  </si>
  <si>
    <t>Senzor viditeľnosti, zrážok a WMO kódov  pre GFS 3000</t>
  </si>
  <si>
    <t>Thermicam2</t>
  </si>
  <si>
    <t>DS-2DY9236IX-A</t>
  </si>
  <si>
    <t>Riadiacia jednotka GF1111</t>
  </si>
  <si>
    <t>Senzor osvetlenia GL1 111</t>
  </si>
  <si>
    <t>Senzor osvetlenia GL2 111</t>
  </si>
  <si>
    <t xml:space="preserve">Prep. Ochranan Dbii SafeSurge - Pro </t>
  </si>
  <si>
    <t>Zdroj RS-50-24</t>
  </si>
  <si>
    <t>Driver GD4211_12V, 14, 4V</t>
  </si>
  <si>
    <t>Driver GD8211_0V, 0V</t>
  </si>
  <si>
    <t xml:space="preserve">HB1 111, P50 A-D horní levý </t>
  </si>
  <si>
    <t xml:space="preserve">HB1 211, P50 A-D horní pravý </t>
  </si>
  <si>
    <t>HB1 311,P50 A-D dolní levý</t>
  </si>
  <si>
    <t>HB1 411, P50 A-D dolní pravý</t>
  </si>
  <si>
    <t>Zdroj RS-100-24</t>
  </si>
  <si>
    <t xml:space="preserve">Driver GD4211_12V, 14,4V </t>
  </si>
  <si>
    <t xml:space="preserve">Driver GD8211_0V, 0V </t>
  </si>
  <si>
    <t xml:space="preserve">Driver GD5211_12V, 0V </t>
  </si>
  <si>
    <t>Driver GD1211_5,1V, 14,5V</t>
  </si>
  <si>
    <t>HB1 111, P50 A-D horní levý</t>
  </si>
  <si>
    <t>HB1 211, P50 A-D horní pravý</t>
  </si>
  <si>
    <t xml:space="preserve">HB1 411, P50 A-D dolní pravý </t>
  </si>
  <si>
    <t>HA1 111, segment K85</t>
  </si>
  <si>
    <t>HA1 211, K90+ K85 střed1</t>
  </si>
  <si>
    <t>HA1 311, K90+K85 střed2</t>
  </si>
  <si>
    <t>Zdroj RS-25-24</t>
  </si>
  <si>
    <t>Zdroj SP-320-5</t>
  </si>
  <si>
    <t xml:space="preserve">FIL2150-6,5A/250V, obj.č. 50191 </t>
  </si>
  <si>
    <t xml:space="preserve">GR1413 RGB 8x8 25mm </t>
  </si>
  <si>
    <t>GS1113 W (MONO-8x16-20-AS1112-LED5mm)</t>
  </si>
  <si>
    <t xml:space="preserve">Maticový procesor GP1222 </t>
  </si>
  <si>
    <t>Driver GD5211_12V, 0V</t>
  </si>
  <si>
    <t xml:space="preserve">Driver GD1211_5,1V, 14,5V </t>
  </si>
  <si>
    <t xml:space="preserve">HA1 111, segment K85 </t>
  </si>
  <si>
    <t xml:space="preserve">HA1 211, K90+ K85 střed1 </t>
  </si>
  <si>
    <t xml:space="preserve">HA1 311, K90+K85 střed2 </t>
  </si>
  <si>
    <t xml:space="preserve">Blikač_S20_V0, (D108959) </t>
  </si>
  <si>
    <t>Modul riadenia mot., MOT2A/ ED0384-2A</t>
  </si>
  <si>
    <t>Modul CPU 12V, ED0383-2B</t>
  </si>
  <si>
    <t>Modul CPU 24V, ED0383-2B</t>
  </si>
  <si>
    <t xml:space="preserve">Enkodér 22P ERC F1 05SPI S14 CW D </t>
  </si>
  <si>
    <t>Modul ser.linky 12V, RS232/RS485</t>
  </si>
  <si>
    <t>Modul ser.linky 24V, RS232/RS485</t>
  </si>
  <si>
    <t>Motor ACC12MP-7,4-B3, 12 V</t>
  </si>
  <si>
    <t>Motor PAC24MP4Ni=10,27 B3, 24 V</t>
  </si>
  <si>
    <t xml:space="preserve">Převod. ETH/RS485, GNOME485_ISOL_24V </t>
  </si>
  <si>
    <t>Převod. ETH/RS485, GNOME485_ISOL_12V</t>
  </si>
  <si>
    <t>M0-001-00-00-0052</t>
  </si>
  <si>
    <t>M0-001-00-00-0038</t>
  </si>
  <si>
    <t>M0-001-00-00-0033</t>
  </si>
  <si>
    <t>M0-000-60-40-0015</t>
  </si>
  <si>
    <t>M0-000-60-44-0020</t>
  </si>
  <si>
    <t>M0-001-00-00-0042</t>
  </si>
  <si>
    <t>M0-001-00-00-0045</t>
  </si>
  <si>
    <t xml:space="preserve">P0-000-00-09-0181 </t>
  </si>
  <si>
    <t>P0-000-00-09-0182</t>
  </si>
  <si>
    <t xml:space="preserve">P0-000-00-09-0183 </t>
  </si>
  <si>
    <t xml:space="preserve">P0-000-00-09-0184 </t>
  </si>
  <si>
    <t>M0-001-00-00-0049</t>
  </si>
  <si>
    <t>M0-001-00-00-0036</t>
  </si>
  <si>
    <t>P0-000-00-09-0181</t>
  </si>
  <si>
    <t>P0-000-00-09-0183</t>
  </si>
  <si>
    <t>P0-000-00-09-0184</t>
  </si>
  <si>
    <t xml:space="preserve">P0-000-00-09-0149 </t>
  </si>
  <si>
    <t>P0-000-00-09-0151</t>
  </si>
  <si>
    <t>P0-000-00-09-0150</t>
  </si>
  <si>
    <t xml:space="preserve">M0-000-60-45-0206 </t>
  </si>
  <si>
    <t>P0-000-00-09-0161</t>
  </si>
  <si>
    <t>P0-000-00-09-0166</t>
  </si>
  <si>
    <t>M0-001-00-00-0048</t>
  </si>
  <si>
    <t>M0-004-00-00-0086</t>
  </si>
  <si>
    <t>M0-004-00-00-0085</t>
  </si>
  <si>
    <t>M0-004-00-00-0088</t>
  </si>
  <si>
    <t>M0-004-00-00-0076</t>
  </si>
  <si>
    <t>M0-004-00-00-0087</t>
  </si>
  <si>
    <t>M0-004-00-00-0089</t>
  </si>
  <si>
    <t xml:space="preserve">M0-004-00-00-0005 </t>
  </si>
  <si>
    <t xml:space="preserve">M0-004-00-00-0010 </t>
  </si>
  <si>
    <t>M0-000-60-46-0011</t>
  </si>
  <si>
    <t>Comnet</t>
  </si>
  <si>
    <t>Autech</t>
  </si>
  <si>
    <t>Weidmuller</t>
  </si>
  <si>
    <t>Weidmuler</t>
  </si>
  <si>
    <t>NDR -120-48</t>
  </si>
  <si>
    <t>SLP-275 V/3S+1</t>
  </si>
  <si>
    <t>PIM 1</t>
  </si>
  <si>
    <t>PKS-M2</t>
  </si>
  <si>
    <t>5SY4102-7</t>
  </si>
  <si>
    <t>5ST3010</t>
  </si>
  <si>
    <t>3UG4513-1BR20</t>
  </si>
  <si>
    <t>5SY4106-6</t>
  </si>
  <si>
    <t>SK.3110000</t>
  </si>
  <si>
    <t>SZ.4138140</t>
  </si>
  <si>
    <t>SZ.4315520</t>
  </si>
  <si>
    <t>5SY4110-7</t>
  </si>
  <si>
    <t xml:space="preserve"> F0,5 A</t>
  </si>
  <si>
    <t>DA-275 V/1S+1</t>
  </si>
  <si>
    <t>3LD2103-1TL51</t>
  </si>
  <si>
    <t>SIE.LZS:RT3B4L24</t>
  </si>
  <si>
    <t>VDATA CAT6</t>
  </si>
  <si>
    <t>FLT-SEC-T1+T2-3S-350/25-FM</t>
  </si>
  <si>
    <t>LZS:RT4A4T30</t>
  </si>
  <si>
    <t>PLT-SEC-T3-230-FM</t>
  </si>
  <si>
    <t>TT-2/2-24VDC</t>
  </si>
  <si>
    <t>VPU I 4 R LCF 280V/25KA</t>
  </si>
  <si>
    <t>VPU III R 230V/6KV AC</t>
  </si>
  <si>
    <t>6AG1333-6SB00-7AY0</t>
  </si>
  <si>
    <t>6AG1052-2CC08-7BA0</t>
  </si>
  <si>
    <t>6AG1055-1CB00-7BA2</t>
  </si>
  <si>
    <t>6AG1212-1AE40-2XB0</t>
  </si>
  <si>
    <t>6GK5206-2BS00-2AC2</t>
  </si>
  <si>
    <t>6GK5208-0BA00-2AC2</t>
  </si>
  <si>
    <t>6GK5324-0GG10-1AR2</t>
  </si>
  <si>
    <t>6GK5324-0GG10-3AR2</t>
  </si>
  <si>
    <t>6GK5992-2SA00-8AA0</t>
  </si>
  <si>
    <t>6GK5992-2AS00-8AA0</t>
  </si>
  <si>
    <t>6GK5991-1AF00-8AA0</t>
  </si>
  <si>
    <t>6GK5992-1AM00-8AA0</t>
  </si>
  <si>
    <t>NN rozvádzače</t>
  </si>
  <si>
    <t>Metalické vedenia - napájacie káble</t>
  </si>
  <si>
    <t>Optické vedenia</t>
  </si>
  <si>
    <t>Vizuálna kontrola rozvádzačov</t>
  </si>
  <si>
    <t>Kontrola stavu zariadení - vizuálna kontrola</t>
  </si>
  <si>
    <t>Očistenie zariadení od prachu a nečistôt - povrchové</t>
  </si>
  <si>
    <t>Čistenie optických konektorov</t>
  </si>
  <si>
    <t xml:space="preserve">Čistenie optických prepojovacích káblov </t>
  </si>
  <si>
    <t xml:space="preserve">Meranie a spracovanie meracích protokolov </t>
  </si>
  <si>
    <t>Záverečné overenie systému</t>
  </si>
  <si>
    <t>všetky káble</t>
  </si>
  <si>
    <t>Meracie protokoly</t>
  </si>
  <si>
    <t>Kontrola a diagnostika činnosti UPS</t>
  </si>
  <si>
    <t>Kapacitná skúška</t>
  </si>
  <si>
    <t>Kontrola rozvádzača rozvodu NN zvonku a zvnútra</t>
  </si>
  <si>
    <t>Kontrola vnútorného výstroja rozvádzača NN</t>
  </si>
  <si>
    <t>Kontrola prepojovacích vodičov, svorkovníc a ich dotiahnutie</t>
  </si>
  <si>
    <t>Kontrola uzemnenia rozvádzača</t>
  </si>
  <si>
    <t>Kontrola prúdových chráničov - tlačidlom test</t>
  </si>
  <si>
    <t>Kontrola prúdových chráničov - meranie parametrov</t>
  </si>
  <si>
    <t>Kontrola prepäťovej ochrany</t>
  </si>
  <si>
    <t>Výstupné protokoly</t>
  </si>
  <si>
    <t>Odborná prehliadka a odborná skúška rozvádzača</t>
  </si>
  <si>
    <t>Informačný systém privádzača</t>
  </si>
  <si>
    <t>8</t>
  </si>
  <si>
    <t>9</t>
  </si>
  <si>
    <t>Technologické vybavenie privádzača</t>
  </si>
  <si>
    <t>podrobná správa o zhodnotení stavu technologického vybavenia privádzača</t>
  </si>
  <si>
    <t>Príloha č. 7: Servis a údržba IS privádzača - 7.2</t>
  </si>
  <si>
    <t>Príloha č. 7: Servis a údržba IS privádzača - 7.1</t>
  </si>
  <si>
    <t>Príloha č. 8: Sumár k Prílohe č. 7: Cena za servis a údržbu IS privádzača</t>
  </si>
  <si>
    <r>
      <t xml:space="preserve">Cena za servis a údržbu IS privádzača: Diaľničný privádzač Lietavská Lúčka - Žilina, II. etapa
</t>
    </r>
    <r>
      <rPr>
        <sz val="11"/>
        <color theme="1"/>
        <rFont val="Calibri"/>
        <family val="2"/>
        <charset val="238"/>
        <scheme val="minor"/>
      </rPr>
      <t>(z Prílohy č. 8 časti B.2)</t>
    </r>
  </si>
  <si>
    <t>všetky optické káble</t>
  </si>
  <si>
    <t>Kontrola izolačných stavov káblov - hlavné napájacie vedenia
(16x 5-žilových káblov)</t>
  </si>
  <si>
    <t>Kontrola izolačných stavov káblov - odbočky k napájaniu technológií
(11x 5-žilových káblov - RNR, 11x 3-žilových káblov - RK, MET, TU, 22x 3-žilových kálobv - PDZ)</t>
  </si>
  <si>
    <t>RNR (11x), TU (1x), RK (9x)</t>
  </si>
  <si>
    <t>RN (16x), RK (9x) a R-ISD (1x)</t>
  </si>
  <si>
    <t>MET6</t>
  </si>
  <si>
    <t>Kontrola správnej funkcie dverného kontaktu</t>
  </si>
  <si>
    <t>Vyčistenie povrchu cestného senzora a následné ošetrenie BOSO/ARCTIS</t>
  </si>
  <si>
    <t>Test funkčnosti cestného senzora BOSO/ARCTIS</t>
  </si>
  <si>
    <t>Vyčistenie snímača viditeľnosti a zrážok r-weather od nánosov špiny</t>
  </si>
  <si>
    <t>Premeranie urovne žiarenia  diody r-weather</t>
  </si>
  <si>
    <t>RNR29 - RNR35</t>
  </si>
  <si>
    <t>Radič návestného rezu</t>
  </si>
  <si>
    <t>Kontrola skrine RNR zvonku a zvnútra, očistenie</t>
  </si>
  <si>
    <t>Kontrola mechanických častí a spojov, dotiahnutie, ošetrenie</t>
  </si>
  <si>
    <t>Očistenie zariadení od prachu a nečistôt</t>
  </si>
  <si>
    <t>Kontrola vykurovacej jednotky</t>
  </si>
  <si>
    <t>Kontrola prepojovacích vodičov a svorkovníc a ich dotiahnutie</t>
  </si>
  <si>
    <t>Kontrola signalizačných stavových LED</t>
  </si>
  <si>
    <t>Kontrola prepäťových ochrán</t>
  </si>
  <si>
    <t>Kontrola komunikačného zariadenia siete TCP/IP</t>
  </si>
  <si>
    <t>Kontrola systémovej komunikácie - Ethernet</t>
  </si>
  <si>
    <t>Načítanie stavu kariet prostredníctvom PC</t>
  </si>
  <si>
    <t>Kontrola napájacích zdrojov</t>
  </si>
  <si>
    <t xml:space="preserve">Kontrola správnej funkcie signálov do systému </t>
  </si>
  <si>
    <t>Test komunikácie s operátorským pracoviskom</t>
  </si>
  <si>
    <t>Kompletná funkčná skúška riadiaceho systému RNR</t>
  </si>
  <si>
    <t>Meranie izolačných stavov a prechodových odporov</t>
  </si>
  <si>
    <t>TU1</t>
  </si>
  <si>
    <t>Kontrola skrine TU zvonku a zvnútra</t>
  </si>
  <si>
    <t>Kontrola mechanických častí a spojov skrine, ich dotiahnutie a ošetrenie</t>
  </si>
  <si>
    <t>Kontrola napájacieho zdroja PLC</t>
  </si>
  <si>
    <t>Kontrola istiacich prvkov</t>
  </si>
  <si>
    <t>Testovanie parametrov komunikačnej linky</t>
  </si>
  <si>
    <t>Kontrola správnej funkcie signálov do systému</t>
  </si>
  <si>
    <t>Test komunikácie s hlavným PLC</t>
  </si>
  <si>
    <t>Diagnostika riadiaceho systému a analýza stavu</t>
  </si>
  <si>
    <t>Meranie izolačných stavov, prechodových odporov a uzemnenia</t>
  </si>
  <si>
    <t>Kontrola systémovej komunikácie  - Ethernet</t>
  </si>
  <si>
    <t>LPDZ</t>
  </si>
  <si>
    <t>Lamelové PDZ</t>
  </si>
  <si>
    <t>Kontrola skrine LPDZ zvonku a zvnútra, očistenie</t>
  </si>
  <si>
    <t>Kontrola prepojovacích vodičov a svorkovníc, dotiahnutie</t>
  </si>
  <si>
    <t>Kontrola prepäťových ochrán LPDZ</t>
  </si>
  <si>
    <t xml:space="preserve">Testovanie chýb a spätné hlásenie </t>
  </si>
  <si>
    <t>Funkčná skúška a kontrola nastavenia symbolov</t>
  </si>
  <si>
    <t xml:space="preserve">Očistenie a ošetrenie jednotlivých fólií na lamelách </t>
  </si>
  <si>
    <t>Mazanie hnacích elementov, špirály a šp.kolieska viacúčelovým mazadlom</t>
  </si>
  <si>
    <t>Kontrola a testy LED blikačov</t>
  </si>
  <si>
    <t>Prenájom vysokozdvižnej plošiny</t>
  </si>
  <si>
    <t>LED PDZ</t>
  </si>
  <si>
    <t>Kontrola skrine PDZ zvonku a zvnútra, očistenie</t>
  </si>
  <si>
    <t>Kontrola napájacej časti, prepojovacích vodičov a svorkovníc</t>
  </si>
  <si>
    <t>Kontrola LED a jednotlivých symbolov</t>
  </si>
  <si>
    <t>Kontrola a lokálny test PDZ z CRS</t>
  </si>
  <si>
    <t>Premenné dopravné značky</t>
  </si>
  <si>
    <t>KD15-KD23</t>
  </si>
  <si>
    <t>PTZ kamera kamerového dohľadu - otočná</t>
  </si>
  <si>
    <t>Kontrola kvality videosignálu streamu na výstupe z kamery v kamerovej skrinke</t>
  </si>
  <si>
    <t>Kontrola stavu napájacej sústavy kamery</t>
  </si>
  <si>
    <t>Kontrola pevnosti skrutkových spojov</t>
  </si>
  <si>
    <t>Nastavenie polohovania a ostrenia, kontrola pohybu do presetu</t>
  </si>
  <si>
    <t>Kontrola plynulosti zoom objektívu, kontrola funkcie SCS obvodu kamery postupom určeným výrobcom</t>
  </si>
  <si>
    <t>Vyčistenie kamerového krytu kamery zvnútra</t>
  </si>
  <si>
    <t>Skúška komunikačného rozhrania a prenosu signálu po LAN</t>
  </si>
  <si>
    <t>Vyčistenie IR reflektorov od nečistôt</t>
  </si>
  <si>
    <t>Kontrola funkčnosti IR prisvietenia - zapnutie IR prisvietenia</t>
  </si>
  <si>
    <t>Kontrola spolupráce IR prisvietenie kamera ( pri zapnutí IR prisvitenia sa prepne kamera do Č/B režimu)</t>
  </si>
  <si>
    <t>Kontrola a čistenie technologických a prenosových zariadení KD</t>
  </si>
  <si>
    <t xml:space="preserve">Výstupná správa a protokol </t>
  </si>
  <si>
    <t>KA1-KA3</t>
  </si>
  <si>
    <t>Kamera kamerového dohľadu -statická</t>
  </si>
  <si>
    <t>Kontrola kvality signálov v káblovej skrinke/rozvádzači</t>
  </si>
  <si>
    <t>Kontrola tesnosti káblových priechodiek, konektorov, prepojov a na ostatných  montážnych spojovacích častiach (vekách a pod.), kontrola skrutkových spojov</t>
  </si>
  <si>
    <t>Nastavenie polohovania a zaostrenia objektívu</t>
  </si>
  <si>
    <t>Nastavenie a kontrola funkčnosti detekcie pohybu</t>
  </si>
  <si>
    <t xml:space="preserve">Kontrola funkčnosti vyhrievacích telies a termostatov v kamerovom kryte </t>
  </si>
  <si>
    <t xml:space="preserve">Vyčistenie objektívu </t>
  </si>
  <si>
    <t>RKD15-RKD23</t>
  </si>
  <si>
    <t>Kamerová skrinka</t>
  </si>
  <si>
    <t>Kontrola dotiahnutia skrutkových spojov v stave bez napätia</t>
  </si>
  <si>
    <t>Čistenie skrine</t>
  </si>
  <si>
    <t>Kontrola prúdového chrániča</t>
  </si>
  <si>
    <t xml:space="preserve">Kontrola vstupno /výstupného modulu  FLIR  TI BPL2 </t>
  </si>
  <si>
    <t>Kontrola izolačných stavov metalických káblov</t>
  </si>
  <si>
    <t>Kontrola funkčnosti istiacich prvkov</t>
  </si>
  <si>
    <t>Kontrola uzemnenia rozvádzačov</t>
  </si>
  <si>
    <t>Kontrola tesnosti všetkých káblových priechodiek, konektorov v statíve, prepojov ochranný kryt – statív, ostatných montážnych spojovacích častí (kryty)</t>
  </si>
  <si>
    <t>Technologická skriňa meteostanice GFS 3000 s riadiacou  jednotkou , vrátane plastovej skrine a elektrických rozvodov</t>
  </si>
  <si>
    <t>Technologické vybavenie diaľnice D1 Hričovské Podhradie - Lietavská Lúčka a diaľničného privádzača Lietavská Lúčka - Žilina, II. Etapa</t>
  </si>
  <si>
    <t>Príloha č. 11: Zoznam náhradných dielov - 11.16</t>
  </si>
  <si>
    <t>SO 655-11 Informačný systém diaľnice - technologická časť</t>
  </si>
  <si>
    <t>SO 655-11 Informačný systém diaľnice - technologická časť
SO 671-11 Informačný systém privádzača - technologická časť</t>
  </si>
  <si>
    <t>LSME8108</t>
  </si>
  <si>
    <t>Koncový spínač odobratia hasiaceho prístroja</t>
  </si>
  <si>
    <t>Tracon</t>
  </si>
  <si>
    <t>Modul napäťového zdroja GE800</t>
  </si>
  <si>
    <t>Modul CPU servera GE800</t>
  </si>
  <si>
    <t>Modul pre pripojenie 4 IP účastníkov, využíva fyzické rozhranie Ethernet 100BaseT systému GE800 , SW licencia typ B</t>
  </si>
  <si>
    <t>Komunikačný modul ET808A digitálny, možnosť pripojiť externý tlačidlový modul 18 tlač., externý reproduktor a mikrofón, 2 spínané výstupy/2 vstupy bezpotenciálových kontaktov</t>
  </si>
  <si>
    <t>Modul IP prevodníka ET901 pre digitálne hlásky, integrovaný LAN switch 2 x rozhranie Ethernet 10/100BaseT, linkové účastnícke rozhranie, napájanie externé 24Vac, resp. PoE</t>
  </si>
  <si>
    <t>Modul hovorovej jednotky, bez modulu elektroniky, hovorové tlačidlo, prepojovacie káble; materiál nerez oceľ, povrchová úprava</t>
  </si>
  <si>
    <t>Modul LED osvetlenia TNV, pripojovací kábel</t>
  </si>
  <si>
    <t>Zámok TNV, komplet včítane cylindrickej vložky a rozety</t>
  </si>
  <si>
    <t>Reflexná nálepka TNV  (symbol SOS)</t>
  </si>
  <si>
    <t>Príslušenstvo TNV - Priemyselný AC/DC zdroj, vstupné napätie 85-264 VAC/120-370 VDC, výstupné napätie 24VDC/0-3,2A, 75W,montáž na DIN lištu</t>
  </si>
  <si>
    <t>Prídavné slúchadlo pre pult CD800, s magnetickou vidlicou a PTT tlačidlom</t>
  </si>
  <si>
    <t>Stojanový NC mikrofón pre pult CD800, konektor pre pripojenie náhlavnej súpravy</t>
  </si>
  <si>
    <t>SOS hlásky</t>
  </si>
  <si>
    <t>C-G8-GEN</t>
  </si>
  <si>
    <t>C-G8-GEP</t>
  </si>
  <si>
    <t>G8-IP-4B</t>
  </si>
  <si>
    <t>C-ET808AME</t>
  </si>
  <si>
    <t>C-ET901-D</t>
  </si>
  <si>
    <t>2534 5 008-15</t>
  </si>
  <si>
    <t>2634 2 020-00</t>
  </si>
  <si>
    <t>6569 3 026-10</t>
  </si>
  <si>
    <t>2534 3 900-10</t>
  </si>
  <si>
    <t>X-DR75-24</t>
  </si>
  <si>
    <t>Y-10144-IP</t>
  </si>
  <si>
    <t>C-CDHS50P</t>
  </si>
  <si>
    <t>C-CDMI50PHD</t>
  </si>
  <si>
    <t>SCALANCE XC208 managed Layer 2 IE switch; IEC 62443-4-2 certified; 8x 10/100 Mbps RJ45 ports; 1x console port; diagnostics LED; redundant power supply; temp. range -40 °C to +70 °C; mounting: DIN rail/S7 mounting rail/wall Office redundancy functions features (RSTP, VLAN,...); PROFINET IO device Ethernet/IP-compliant C-plug slot</t>
  </si>
  <si>
    <t>SCALANCE XC206-2SFP managed Layer 2 IE switch; IEC 62443-4-2 certified; 6x 10/100 Mbps RJ45 ports; 2x 100/1000 Mbps SFP; 1x console port; diagnostics LED; redundant power supply; temp. range -40 °C to +70 °C; mounting: DIN rail/S7 mounting rail/wall Office redundancy functions features (RSTP, VLAN,...); PROFINET IO device; Ethernet/IP-compliant; C-plug slot</t>
  </si>
  <si>
    <t>Modul tunelovej tiesňovej hlásky so slúchadlom Commend; priemyselné slúchadlo s automat. magn.vidlicou, pancierová pripojovacia šnúra; predný panel nerez oceľ 1.4571 (V4A);  včítane pripojovacej krabice a nap. zdroja</t>
  </si>
  <si>
    <t>Univerzálny kryt pre kamery</t>
  </si>
  <si>
    <t>Kryt otočnej kamery s IR prisvietením</t>
  </si>
  <si>
    <t>Kryt otočnej kamery</t>
  </si>
  <si>
    <t>SNZ - 6320N/P</t>
  </si>
  <si>
    <t>Ulisse 2</t>
  </si>
  <si>
    <t>ULISEE 2 Videotec</t>
  </si>
  <si>
    <t>NXPTZHD Videotec</t>
  </si>
  <si>
    <t>VideoTEc</t>
  </si>
  <si>
    <t xml:space="preserve">P0-000-00-09-0150 </t>
  </si>
  <si>
    <t>M0-000-60-60-0011</t>
  </si>
  <si>
    <t xml:space="preserve">M0-000-60-46-0010 </t>
  </si>
  <si>
    <t>Sčitače dopravy</t>
  </si>
  <si>
    <t>EZS mosty</t>
  </si>
  <si>
    <t>Akumulátor 12V/7,2 Ah, VdS</t>
  </si>
  <si>
    <t>Pohybový detektor vonkajší</t>
  </si>
  <si>
    <t>ATS-IP-KIT</t>
  </si>
  <si>
    <t>Rozšírenie o 8 vstupov pre ATS1201, 1203, 1204, 2000, 3000, 4000</t>
  </si>
  <si>
    <t>Čítačka inteligentných kariet</t>
  </si>
  <si>
    <t>Magnetický detektor</t>
  </si>
  <si>
    <t>ATS 2099 ústredňa</t>
  </si>
  <si>
    <t>UTC Fire &amp; Security</t>
  </si>
  <si>
    <t>BS127N</t>
  </si>
  <si>
    <t>DDI602-F3</t>
  </si>
  <si>
    <t>1801+1809</t>
  </si>
  <si>
    <t>ATS1202</t>
  </si>
  <si>
    <t>ATS1192</t>
  </si>
  <si>
    <t>DC102R4.7</t>
  </si>
  <si>
    <t>ATS 2099</t>
  </si>
  <si>
    <t>Cross</t>
  </si>
  <si>
    <t>010746</t>
  </si>
  <si>
    <t>000019</t>
  </si>
  <si>
    <t>010869</t>
  </si>
  <si>
    <t>SCALANCE XC206-2SFP managed Layer 2 IE switch; IEC 62443-4-2 certified; 6x 10/100 Mbps RJ45 ports; 2x 100/1000 Mbps SFP; 1x console port; diagnostics LED; redundant power supply; temp. range -40 °C to +70 °C; mounting: DIN rail/S7 mounting rail/wall Office redundancy functions features (RSTP, VLAN,...); PROFINET IO device; Ethernet/IP-compliant; C-plug slot;</t>
  </si>
  <si>
    <t>SCALANCE XC208 managed Layer 2 IE switch; IEC 62443-4-2 certified; 8x 10/100 Mbps RJ45 ports; 1x console port; diagnostics LED; redundant power supply; temp. range -40 °C to +70 °C; mounting: DIN rail/S7 mounting rail/wall Office redundancy functions features (RSTP, VLAN,...); PROFINET IO device Ethernet/IP-compliant C-plug slot;</t>
  </si>
  <si>
    <r>
      <t xml:space="preserve">Cena za servis a údržbu IOP PB, 2. etapa
</t>
    </r>
    <r>
      <rPr>
        <sz val="11"/>
        <color theme="1"/>
        <rFont val="Calibri"/>
        <family val="2"/>
        <charset val="238"/>
        <scheme val="minor"/>
      </rPr>
      <t>(z Prílohy č. 10 časti B.2)</t>
    </r>
  </si>
  <si>
    <t>Príloha č. 9: Servis a údržba IOP PB, 2. etapa - 9.1</t>
  </si>
  <si>
    <t>Integrované operátorské pracovisko Považská Bystrica</t>
  </si>
  <si>
    <t>5.11</t>
  </si>
  <si>
    <t>5.12</t>
  </si>
  <si>
    <t>7.1</t>
  </si>
  <si>
    <t>7.2</t>
  </si>
  <si>
    <t>9.1</t>
  </si>
  <si>
    <t>9.2</t>
  </si>
  <si>
    <t>9.3</t>
  </si>
  <si>
    <t>9.4</t>
  </si>
  <si>
    <t>9.5</t>
  </si>
  <si>
    <t>9.6</t>
  </si>
  <si>
    <t>9.7</t>
  </si>
  <si>
    <t>9.8</t>
  </si>
  <si>
    <t>9.9</t>
  </si>
  <si>
    <t>9.10</t>
  </si>
  <si>
    <t>9.11</t>
  </si>
  <si>
    <t>križovatka Lietavská Lúčka, Privádzač LL-ZA</t>
  </si>
  <si>
    <t>tunel Žilina, Ovčiarsko, priľahlé ISD</t>
  </si>
  <si>
    <t>SCADA</t>
  </si>
  <si>
    <t>Proxy PDZ</t>
  </si>
  <si>
    <t xml:space="preserve">Vizuálna kontrola technického stavu a funkčnosti zariadení </t>
  </si>
  <si>
    <t>Diagnostika systémových zápisov SCADA (logy),</t>
  </si>
  <si>
    <t>Kontrola funkčnosti redundacie</t>
  </si>
  <si>
    <t>Kontrola stavu RAID, diskov, pamäte, ventilátorov</t>
  </si>
  <si>
    <t>Inštalácia nevyhnutných  zmien / Update systému</t>
  </si>
  <si>
    <t>Zálohovanie systému</t>
  </si>
  <si>
    <t>Diagnostika systémových zápisov SCADA (logy)</t>
  </si>
  <si>
    <t>Čistenie PC (vysávanie / vyfúkanie prachu)</t>
  </si>
  <si>
    <t>Diagnostika systémových zápisov(logy)</t>
  </si>
  <si>
    <t>Príloha č. 9: Servis a údržba IOP PB, 2. etapa - 9.2</t>
  </si>
  <si>
    <t>Príloha č. 9: Servis a údržba IOP PB, 2. etapa - 9.3</t>
  </si>
  <si>
    <t>Príloha č. 9: Servis a údržba IOP PB, 2. etapa - 9.4</t>
  </si>
  <si>
    <t>Príloha č. 9: Servis a údržba IOP PB, 2. etapa - 9.5</t>
  </si>
  <si>
    <t>EZS klient</t>
  </si>
  <si>
    <t>OPC server</t>
  </si>
  <si>
    <t>Diagnostika systémových zápisov (logy),</t>
  </si>
  <si>
    <t>PLCA</t>
  </si>
  <si>
    <t>Diagnostika systémových zápisov PLC (logy)</t>
  </si>
  <si>
    <t>Switch L3</t>
  </si>
  <si>
    <t>Diagnostika systémových zápisov - switche / firewaly</t>
  </si>
  <si>
    <t xml:space="preserve">Kontrola a výmena poškodených patchcordov a konektorov  </t>
  </si>
  <si>
    <t>Inštalácia nevyhnutných zmien / Update FW</t>
  </si>
  <si>
    <t>TouchPanel</t>
  </si>
  <si>
    <t>Switch L2</t>
  </si>
  <si>
    <t>Kontrola funkčnosti klientskej verzie softveru a ovládanie jednotlivých EZS na úseku D1 HPL</t>
  </si>
  <si>
    <t>Armovanie / odarmovanie jednotlivých EZS D1 HPL</t>
  </si>
  <si>
    <t>Kontrola príjmania alarmov z jednotlivých EZS D1 HPL</t>
  </si>
  <si>
    <t>Kontrola jednotlivých udalostí porúch EZS a udalostí EZS</t>
  </si>
  <si>
    <t xml:space="preserve">Kontrola spojenia klienta EZS IOP PB na server EZS D1 TZA PTO 2 Východ </t>
  </si>
  <si>
    <t>Čistenie PLC (vysávanie / vyfúkanie prachu)</t>
  </si>
  <si>
    <t>Čistenie TouchPanel-u (vysávanie / vyfúkanie prachu)</t>
  </si>
  <si>
    <t>R-CRS</t>
  </si>
  <si>
    <t>Server 1 - vizualizácia</t>
  </si>
  <si>
    <t>Kontrola záznamov (logov)  vizualizačného systému WINCC OA - server vizualizácie - časť pre tunel Ovčiarsko a  tunel Žilina</t>
  </si>
  <si>
    <t>Kontrola komunikácie LAN s OPC Servermi tunela Ovčiarkos a Žilina</t>
  </si>
  <si>
    <t>Kontrola a test redundandcie s OPC Servermi tunela Ovčiarsko a Žilina</t>
  </si>
  <si>
    <t>Zálohovanie dát z tunela Ovčiarsko a tunela Žilina</t>
  </si>
  <si>
    <t>Server 2 - vizualizácia</t>
  </si>
  <si>
    <t>R-TRENAŽÉR</t>
  </si>
  <si>
    <t>Server trenažér</t>
  </si>
  <si>
    <t>Kontrola komunikácie LAN s OPC Serverom Trenažéra</t>
  </si>
  <si>
    <t>Zálohovanie dát z  trenažéra tunela Ovčiarsko a tunela Žilina</t>
  </si>
  <si>
    <t>Klient č.1, 2, 3, servisný klient</t>
  </si>
  <si>
    <t>Operátorská PC stanica</t>
  </si>
  <si>
    <t>Kontrola funkčnosti aplikačného programového vybavenie klientskej stanice časť pre tunel Ovčiarsko a tunel Žilina</t>
  </si>
  <si>
    <t>Kontrola komunikačného rozhrania a prenosu signálov tunela Ovčiarsko a tunela Žiina</t>
  </si>
  <si>
    <t>Trenažér</t>
  </si>
  <si>
    <t>PC trenažér</t>
  </si>
  <si>
    <t>Kontrola záznamov (logov)  vizualizačného systému WINCC OA  týkajúcich sa tunela Ovčiarsko a tunela Žilina</t>
  </si>
  <si>
    <t>Kontrola funkčnosti aplikačného programového vybavenie trenažéra časť pre tunel Ovčiarsko a tunel Žilina</t>
  </si>
  <si>
    <t>Kontrola komunikačného rozhrania a prenosu signálu po LAN, tunel Ovčiarsko, Žilina</t>
  </si>
  <si>
    <t>mesačná kontrola</t>
  </si>
  <si>
    <t>Kontrola obsadenosti hard diskov záznamami z TOVC a TZIL</t>
  </si>
  <si>
    <t>IOP Považská Bystrica-Technológia Commend - DR6</t>
  </si>
  <si>
    <t>Server COMWIN, operačný SW COMWIN IOP- rozvádzač DR6</t>
  </si>
  <si>
    <t>Ústredňa SOS, server COMWIN, operačný SW COMWIN IOP- rozvádzač DR6</t>
  </si>
  <si>
    <t>E-ST-USUB5: Služba SW support&amp;maintenance na obdobie 5 rokov (technická podpora, SW údržba a upgrade)</t>
  </si>
  <si>
    <t xml:space="preserve">Skúška komunikačného rozhrania a prenosu po LAN do  SSUD </t>
  </si>
  <si>
    <t>IOP Považská Bystrica-Technológia Commend</t>
  </si>
  <si>
    <t>Konzola SOS</t>
  </si>
  <si>
    <t>Skúška komunikačného rozhrania a prenosu signálu po LAN pre TOV</t>
  </si>
  <si>
    <t>Kontrola zobrazenia informácií na monitore pre TOV</t>
  </si>
  <si>
    <t>Skúška komunikačného rozhrania a prenosu signálu po LAN pre TZA</t>
  </si>
  <si>
    <t>Kontrola zobrazenia informácií na monitorepre pre TZA</t>
  </si>
  <si>
    <t>IOP Považská Bystrica - Tunelový rozhlas</t>
  </si>
  <si>
    <t>Konzola Tunelový rozhlas</t>
  </si>
  <si>
    <t>Kontrola zobrazenia informácií na monitore pre TZA</t>
  </si>
  <si>
    <t>Konzola Rádio</t>
  </si>
  <si>
    <t>IOP Považská Bystrica-C4 - DR5</t>
  </si>
  <si>
    <t>Server DELL - C4</t>
  </si>
  <si>
    <t>Kontrola záznamov (logov) aplikačného programového vybavenia C4 pre TOV</t>
  </si>
  <si>
    <t>Kontrola záznamov (logov) aplikačného programového vybavenia C4 pre TZA</t>
  </si>
  <si>
    <t>IOP Považská Bystrica-C4 - Operátorská PC stanica</t>
  </si>
  <si>
    <t>PC-C4</t>
  </si>
  <si>
    <t>IOP Považská Bystrica</t>
  </si>
  <si>
    <t>Videoserver TZA, Videoserver TOV IOP - rozvádzač DR5</t>
  </si>
  <si>
    <t>Kontrola záznamov (logov) operačného systému (OS)</t>
  </si>
  <si>
    <t xml:space="preserve">Kontrola záznamov (logov) aplikačného programového vybavenia </t>
  </si>
  <si>
    <t>Kontrola celistvosti databáz</t>
  </si>
  <si>
    <t>Kontrola zaplnenia hard diskov</t>
  </si>
  <si>
    <t>Kontrola funkčnosti a diagnostika UTO PC serverov</t>
  </si>
  <si>
    <t>Profylaktická prehliadka UTO PC serverov</t>
  </si>
  <si>
    <t>IOP Považská Bystrica - DT1</t>
  </si>
  <si>
    <t xml:space="preserve">karta HDMI / D4IN2HA4 IOP - rozvádzač DT1 </t>
  </si>
  <si>
    <t>Profylaktická prehliadka HW a SW častí</t>
  </si>
  <si>
    <t>Videoserver Master</t>
  </si>
  <si>
    <t>Operátorská PC stanica 1</t>
  </si>
  <si>
    <t>Operátorská PC stanica 2</t>
  </si>
  <si>
    <t xml:space="preserve"> </t>
  </si>
  <si>
    <r>
      <t xml:space="preserve">Skúška komunikačného rozhrania a prenosu signálu po LAN pre EPS TOV - </t>
    </r>
    <r>
      <rPr>
        <sz val="10"/>
        <color rgb="FFFF0000"/>
        <rFont val="Calibri"/>
        <family val="2"/>
        <charset val="238"/>
        <scheme val="minor"/>
      </rPr>
      <t>celok</t>
    </r>
  </si>
  <si>
    <r>
      <t xml:space="preserve">Kontrola zobrazenia informácií na monitore pre EPS TOV - </t>
    </r>
    <r>
      <rPr>
        <sz val="10"/>
        <color rgb="FFFF0000"/>
        <rFont val="Calibri"/>
        <family val="2"/>
        <charset val="238"/>
        <scheme val="minor"/>
      </rPr>
      <t>celok</t>
    </r>
  </si>
  <si>
    <r>
      <t xml:space="preserve">Kontrola alarmových zobrazení z tunela OVC - </t>
    </r>
    <r>
      <rPr>
        <sz val="10"/>
        <color rgb="FFFF0000"/>
        <rFont val="Calibri"/>
        <family val="2"/>
        <charset val="238"/>
        <scheme val="minor"/>
      </rPr>
      <t>celok</t>
    </r>
  </si>
  <si>
    <r>
      <t xml:space="preserve">Kontrola alarmových zobrazení z tunela ZA - </t>
    </r>
    <r>
      <rPr>
        <sz val="10"/>
        <color rgb="FFFF0000"/>
        <rFont val="Calibri"/>
        <family val="2"/>
        <charset val="238"/>
        <scheme val="minor"/>
      </rPr>
      <t>celok</t>
    </r>
  </si>
  <si>
    <r>
      <t xml:space="preserve">Kontrola zobrazovania kamier na integrovanej konzole UTO pre HP LL - </t>
    </r>
    <r>
      <rPr>
        <sz val="10"/>
        <color rgb="FFFF0000"/>
        <rFont val="Calibri"/>
        <family val="2"/>
        <charset val="238"/>
        <scheme val="minor"/>
      </rPr>
      <t>celok</t>
    </r>
  </si>
  <si>
    <r>
      <t xml:space="preserve">Kontrola zobrazovania kamier na integrovanej konzole UTO pre TOV - </t>
    </r>
    <r>
      <rPr>
        <sz val="10"/>
        <color rgb="FFFF0000"/>
        <rFont val="Calibri"/>
        <family val="2"/>
        <charset val="238"/>
        <scheme val="minor"/>
      </rPr>
      <t>celok</t>
    </r>
  </si>
  <si>
    <r>
      <t xml:space="preserve">Kontrola zobrazovania kamier na interovanej konzole UTO pre TZA - </t>
    </r>
    <r>
      <rPr>
        <sz val="10"/>
        <color rgb="FFFF0000"/>
        <rFont val="Calibri"/>
        <family val="2"/>
        <charset val="238"/>
        <scheme val="minor"/>
      </rPr>
      <t>celok</t>
    </r>
  </si>
  <si>
    <t>Videoserver ISD IOP - rozvádzač DR5</t>
  </si>
  <si>
    <t>Klient 3 - PC UTO ISD v m. S1.38</t>
  </si>
  <si>
    <t>Kontrola záznamov (logov) OS počítača</t>
  </si>
  <si>
    <t>Kontrola funkčnosti aplikačného programového vybavenie klientskej stanice</t>
  </si>
  <si>
    <t xml:space="preserve">Kontrola komunikačného rozhrania a prenosu signálu po LAN </t>
  </si>
  <si>
    <t>Kontrola funkčnosti a diagnostika UTO PC stanice -profylaxia</t>
  </si>
  <si>
    <t xml:space="preserve">Skúška komunikačného rozhrania a prenosu signálu po LAN </t>
  </si>
  <si>
    <t>Kontrola zobrazenia informácií na monitore</t>
  </si>
  <si>
    <t>Kontrola záznamov (logov)  vizualizačného systému WINCC OA - server vizualizácie - časť pre ISD Žilina - Púchov</t>
  </si>
  <si>
    <t>Kontrola obsadenosti hard diskov  záznamami časť ISD Žilina - Púchov</t>
  </si>
  <si>
    <t>Kontrola komunikácie LAN s OPC Serverom ISD Žilina - Púchov</t>
  </si>
  <si>
    <t>Zálohovanie dát z ISD Žilina - Púchov</t>
  </si>
  <si>
    <t>Kontrola funkčnosti aplikačného programového vybavenie klientskej stanice časť pre ISD Žilina - Púchov</t>
  </si>
  <si>
    <t>Kontrola komunikačného rozhrania a prenosu signálov z ISD Žilina - Púchov</t>
  </si>
  <si>
    <t>PC WALL 11, 12  IOP za mon. stenou</t>
  </si>
  <si>
    <t>Príloha č. 9: Servis a údržba IOP PB, 2. etapa - 9.6</t>
  </si>
  <si>
    <t>Príloha č. 9: Servis a údržba IOP PB, 2. etapa - 9.7</t>
  </si>
  <si>
    <t>Príloha č. 9: Servis a údržba IOP PB, 2. etapa - 9.8</t>
  </si>
  <si>
    <t>Príloha č. 9: Servis a údržba IOP PB, 2. etapa - 9.9</t>
  </si>
  <si>
    <t>Príloha č. 9: Servis a údržba IOP PB, 2. etapa - 9.10</t>
  </si>
  <si>
    <t>Príloha č. 9: Servis a údržba IOP PB, 2. etapa - 9.11</t>
  </si>
  <si>
    <t>Dispečerský telefón</t>
  </si>
  <si>
    <t>Kontrola spojenia medzi pevnými telefónmi na PB a IOP</t>
  </si>
  <si>
    <t>Kontrola spojenia medzi bezdrôtovými telefónmi na PB a IOP</t>
  </si>
  <si>
    <t>Kontrola stavu bezdrôtových telefónov - batéria, základne na IOP</t>
  </si>
  <si>
    <t>Kontrola stavu pevných telefónov na IOP</t>
  </si>
  <si>
    <t>Vizuálna kontrola zariadení DT na IOP - očistenie zariadení</t>
  </si>
  <si>
    <t>Kontrola aktívnych prvkov</t>
  </si>
  <si>
    <t>Kontrola dotiahnutia spojov v rozvádzači na IOP</t>
  </si>
  <si>
    <t>Kontrola konektivity medzi IOP a PB - servisný protokol</t>
  </si>
  <si>
    <t>Tunelový rozhlas</t>
  </si>
  <si>
    <t>Kontrola smerovania jednotlivých hlásení do jednotlivých zón z IOP</t>
  </si>
  <si>
    <t>Kontrola správnosti hlásení z IOP - servisný protokol</t>
  </si>
  <si>
    <t>Rádio</t>
  </si>
  <si>
    <t>Kontrola spúšťania automatických a živých hlásení z konzoly IOP PB</t>
  </si>
  <si>
    <t>Kontrola smerovania hlásení</t>
  </si>
  <si>
    <t>Kontrola FM vysielania v tunelových rúrach</t>
  </si>
  <si>
    <t>Vizuálna kontrola stavu zariadení</t>
  </si>
  <si>
    <t>Čistenie zariadenia od prachu a nečstôt</t>
  </si>
  <si>
    <t>Kontrola technických prostriedkov LCD</t>
  </si>
  <si>
    <t>Kontrola systémových prostriedkov PC</t>
  </si>
  <si>
    <t>Kontrola správnej funkcie sieťového manažmentu</t>
  </si>
  <si>
    <t>Analýza systémových chybových hlásení</t>
  </si>
  <si>
    <t>Kontrola funkčnosti PC</t>
  </si>
  <si>
    <t>Kontrola výkonu PC</t>
  </si>
  <si>
    <t>Kontrola stavu zariadenia - kamerový software</t>
  </si>
  <si>
    <t xml:space="preserve">COP- rozvádzač </t>
  </si>
  <si>
    <t>E-SIS-USUB5: Služba SW support&amp;maintenance na obdobie 5 rokov (technická podpora, SW údržba a upgrade)</t>
  </si>
  <si>
    <t>Skúška komunikačného rozhrania a prenosu prevádzkových stavov z ISD do COP</t>
  </si>
  <si>
    <t>Skúška komunikačného rozhrania a prenosu po LAN do ústredne Siemens</t>
  </si>
  <si>
    <t>Ústredňa SOS</t>
  </si>
  <si>
    <t>Kontrola stavu riadiacich a interfejsových modulov ústredne</t>
  </si>
  <si>
    <t>Vizuálna kontrola ústredne, vyčistenie od prachu, kontrola zástrčkových spojov a konektorov, kontrola napájania</t>
  </si>
  <si>
    <t>Kontrola logov v databáze udalostí ComReporter</t>
  </si>
  <si>
    <t>Vytvorenie aktuálnej zálohy databázy ústredne</t>
  </si>
  <si>
    <t xml:space="preserve">Kontrola sieťového LAN prepojenia sústredňou IOP PB </t>
  </si>
  <si>
    <t>Kontrola redundancie ústrední TNV ZP/VP, kontrola stavovej signalizácie na IOP</t>
  </si>
  <si>
    <t>Kontrola operátorského pracoviska CD800, vizuálna kontrola, kontrola káblového pripojenia a modulov, interný test zariadenia</t>
  </si>
  <si>
    <t>Kontrola spojenia z operátorského pracoviska PTO s SOS hláskami v tuneli</t>
  </si>
  <si>
    <t>Servisná prehliadka OPC servera</t>
  </si>
  <si>
    <t>C4 klient / IOP PB</t>
  </si>
  <si>
    <t>Servisná prehliadka C4 klienta</t>
  </si>
  <si>
    <t>Kontrola komunikácie EPS - CRS</t>
  </si>
  <si>
    <t xml:space="preserve">Odborné prehliadky, Odborné skúšky
Vyhláška MV SR č. 726/2002 Z.z. </t>
  </si>
  <si>
    <t>EPS / IOP PB</t>
  </si>
  <si>
    <t>EPS / PB VP, PB ZP, TOVC, TZIL</t>
  </si>
  <si>
    <t>OPC server / PB VP, TOVC, TZIL</t>
  </si>
  <si>
    <t>Rádio / IOP PB</t>
  </si>
  <si>
    <t>Rádio / PB VP, PB ZP, TOVC, TZIL</t>
  </si>
  <si>
    <t>Rádio / PB VP, TOVC, TZIL</t>
  </si>
  <si>
    <t>Rozhlas / IOP PB, TOVC, TZIL</t>
  </si>
  <si>
    <t>DT / IOP PB, TOVC, TZIL</t>
  </si>
  <si>
    <t>DT / IOP PB</t>
  </si>
  <si>
    <r>
      <t xml:space="preserve">Ročná pravidelná kontrola EPS z IOP - </t>
    </r>
    <r>
      <rPr>
        <sz val="10"/>
        <color rgb="FFFF0000"/>
        <rFont val="Calibri"/>
        <family val="2"/>
        <charset val="238"/>
        <scheme val="minor"/>
      </rPr>
      <t>celok</t>
    </r>
  </si>
  <si>
    <r>
      <t xml:space="preserve">Štvrťročná pravidelná kontrola EPS z IOP - </t>
    </r>
    <r>
      <rPr>
        <sz val="10"/>
        <color rgb="FFFF0000"/>
        <rFont val="Calibri"/>
        <family val="2"/>
        <charset val="238"/>
        <scheme val="minor"/>
      </rPr>
      <t>celok</t>
    </r>
  </si>
  <si>
    <r>
      <t xml:space="preserve">Odborná prehliadka a odborná skúška - rozšírená o pokyn č.80 - </t>
    </r>
    <r>
      <rPr>
        <sz val="10"/>
        <color rgb="FFFF0000"/>
        <rFont val="Calibri"/>
        <family val="2"/>
        <charset val="238"/>
        <scheme val="minor"/>
      </rPr>
      <t>celok</t>
    </r>
  </si>
  <si>
    <t>Systémy, licencie a certifikáty</t>
  </si>
  <si>
    <t>Všeobecné</t>
  </si>
  <si>
    <r>
      <t xml:space="preserve">Kontrola dostupnosti aktualizácií softvérov a inštalácia dostupných aktualizácií, kontrola platnosti licencií a prípadná obnova licencií, kontrola a aktualizácia bezpečnostných certifikátov - </t>
    </r>
    <r>
      <rPr>
        <sz val="10"/>
        <color rgb="FFFF0000"/>
        <rFont val="Calibri"/>
        <family val="2"/>
        <charset val="238"/>
        <scheme val="minor"/>
      </rPr>
      <t>celok</t>
    </r>
  </si>
  <si>
    <r>
      <t xml:space="preserve">Skúška komunikačného rozhrania a prenosu signálu po LAN pre EPS TZA - </t>
    </r>
    <r>
      <rPr>
        <sz val="10"/>
        <color rgb="FFFF0000"/>
        <rFont val="Calibri"/>
        <family val="2"/>
        <charset val="238"/>
        <scheme val="minor"/>
      </rPr>
      <t>celok</t>
    </r>
  </si>
  <si>
    <r>
      <t xml:space="preserve">Kontrola zobrazenia informácií na monitore pre EPS TZA - </t>
    </r>
    <r>
      <rPr>
        <sz val="10"/>
        <color rgb="FFFF0000"/>
        <rFont val="Calibri"/>
        <family val="2"/>
        <charset val="238"/>
        <scheme val="minor"/>
      </rPr>
      <t>celok</t>
    </r>
  </si>
  <si>
    <t>Klient UTO</t>
  </si>
  <si>
    <t>Server UTO</t>
  </si>
  <si>
    <t>Kamerový dohľad</t>
  </si>
  <si>
    <t>Príloha č. 11: Zoznam náhradných dielov - 11.17</t>
  </si>
  <si>
    <t>11.17</t>
  </si>
  <si>
    <t>Integrované operátorské pracovisko Považská Bystrica, 2. etapa</t>
  </si>
  <si>
    <t>Príloha č. 11: Zoznam náhradných dielov - 11.18</t>
  </si>
  <si>
    <t>Príloha č. 11: Zoznam náhradných dielov - 11.19</t>
  </si>
  <si>
    <t>Príloha č. 11: Zoznam náhradných dielov - 11.20</t>
  </si>
  <si>
    <t>Príloha č. 11: Zoznam náhradných dielov - 11.21</t>
  </si>
  <si>
    <t>Príloha č. 11: Zoznam náhradných dielov - 11.22</t>
  </si>
  <si>
    <t>11.18</t>
  </si>
  <si>
    <t>11.19</t>
  </si>
  <si>
    <t>11.20</t>
  </si>
  <si>
    <t>11.21</t>
  </si>
  <si>
    <t>11.22</t>
  </si>
  <si>
    <t>11.23</t>
  </si>
  <si>
    <t>11.24</t>
  </si>
  <si>
    <t>SO 671-00 Informačný systém privádzača - stavebná časť</t>
  </si>
  <si>
    <t xml:space="preserve">SO 461-04.1 Integrácia RSD do IOP P.Bystrica </t>
  </si>
  <si>
    <t>SO 461-05.1 Integrácia RST a EZS do IOP P.Bystrica</t>
  </si>
  <si>
    <t>SO 461-05.2_1 IOP PB, Integrovaný riadiaci systém</t>
  </si>
  <si>
    <t>SO 461-05.2_2 IOP PB, Integrovaný bezpečnostný systém</t>
  </si>
  <si>
    <t xml:space="preserve">SO 461-05.2_3 IOP PB, Informačný systém dialnic úseku Žilina - Púchov </t>
  </si>
  <si>
    <t>SO 461-06.1 Integrácia EPS do IOP P. Bystrica</t>
  </si>
  <si>
    <t>SO 461-07.1 Integrácia SOS do IOP P.Bystrica - Tunel Žilina, Ovčiarsko, priľahlé ISD</t>
  </si>
  <si>
    <t>SO 461-08.1 Integrácia UTO do IOP P.Bystrica - Tunel Žilina, Ovčiarsko, priľahlé ISD</t>
  </si>
  <si>
    <t>SO 461-09.1 Integrácia RAD do IOP P. Bystrica</t>
  </si>
  <si>
    <t>SO 461-10.1 Integrácia TR do IOP P. Bystrica</t>
  </si>
  <si>
    <t>SO 461-11.1 Integrácia DT do IOP P. Bystrica</t>
  </si>
  <si>
    <t>Dispečerský telefón pevný</t>
  </si>
  <si>
    <t>KX-HDV130</t>
  </si>
  <si>
    <t>Panasonic Corporation</t>
  </si>
  <si>
    <t>Dispečerský telefón bezdrôtový</t>
  </si>
  <si>
    <t>KX-TGP600</t>
  </si>
  <si>
    <t>METEL s.r.o.</t>
  </si>
  <si>
    <t>Switch 2G</t>
  </si>
  <si>
    <t>2S.1.4.F</t>
  </si>
  <si>
    <t>2S.0.2.F</t>
  </si>
  <si>
    <t>MDR-40-48</t>
  </si>
  <si>
    <t>Modul mini GBIC SC/WDM</t>
  </si>
  <si>
    <t>bx-1000-60-w4</t>
  </si>
  <si>
    <t>bx-1000-60-w5</t>
  </si>
  <si>
    <t>Reichle&amp;Re-Massari CZ</t>
  </si>
  <si>
    <t>2020111013301</t>
  </si>
  <si>
    <t>LUCOM Technologies</t>
  </si>
  <si>
    <t>Telefónne systémy a účastnícke zariadenia - rádio touch control</t>
  </si>
  <si>
    <t>Rádio touch controller MASTER</t>
  </si>
  <si>
    <t>2020111003302</t>
  </si>
  <si>
    <t>Videoserver Wave PC</t>
  </si>
  <si>
    <t>FSP/Fortron CMT110 Hyper PRO</t>
  </si>
  <si>
    <t>FSP</t>
  </si>
  <si>
    <t>Supermicro PWS-502-xx-klient</t>
  </si>
  <si>
    <t>Super Micro Computer</t>
  </si>
  <si>
    <t>Commend S3</t>
  </si>
  <si>
    <t>Commend International GmbH</t>
  </si>
  <si>
    <t>Komunikačný gateway</t>
  </si>
  <si>
    <t>VDG Security bv</t>
  </si>
  <si>
    <t>EIZO</t>
  </si>
  <si>
    <t>EIZO EV2457</t>
  </si>
  <si>
    <t>Monitor 24"</t>
  </si>
  <si>
    <t>Videoserver Slave</t>
  </si>
  <si>
    <t>NVH-2608XR</t>
  </si>
  <si>
    <t>NVH-1101</t>
  </si>
  <si>
    <t>Videoserver Klient</t>
  </si>
  <si>
    <t>Príloha č. 11: Zoznam náhradných dielov - 11.23</t>
  </si>
  <si>
    <t>Príloha č. 11: Zoznam náhradných dielov - 11.24</t>
  </si>
  <si>
    <t>Proxy jednotka pre ovládanie PDZ</t>
  </si>
  <si>
    <t>IPC227E</t>
  </si>
  <si>
    <t>Switch L3, 10Gbit/s</t>
  </si>
  <si>
    <t>Scalance XR526-8C</t>
  </si>
  <si>
    <t>Scalance XM408-8C</t>
  </si>
  <si>
    <t>SFP modul 10Gbit/s</t>
  </si>
  <si>
    <t>B24W-7 LED</t>
  </si>
  <si>
    <t>Fujitsu</t>
  </si>
  <si>
    <t>Pracovná stanica</t>
  </si>
  <si>
    <t>CELSIUS W580</t>
  </si>
  <si>
    <t>PLC</t>
  </si>
  <si>
    <t>HMI TP1500</t>
  </si>
  <si>
    <t>S7-300 CPU 319-3</t>
  </si>
  <si>
    <t>DEXON Systems</t>
  </si>
  <si>
    <t>HDMI / D4IN2HA4</t>
  </si>
  <si>
    <t>Karta</t>
  </si>
  <si>
    <t>Názov zákazky: Výkon servisnej činnosti (údržby a technických prehliadok) a opráv stavebnej a technologickej časti tunelov Žilina a Ovčiarsko a technologického vybavenia diaľnice D1 Hričovské Podhradie - Lietavská Lúčka</t>
  </si>
  <si>
    <r>
      <t xml:space="preserve">Týždenná pravidelná kontrola SHZ (dieselagregáty) a LaHZ (rozvádzače v PP) - </t>
    </r>
    <r>
      <rPr>
        <sz val="10"/>
        <color rgb="FFFF0000"/>
        <rFont val="Calibri"/>
        <family val="2"/>
        <charset val="238"/>
        <scheme val="minor"/>
      </rPr>
      <t>celok</t>
    </r>
  </si>
  <si>
    <t>SO 420-12 Silnoprúdové rozvody
SO 461-12 Silnoprúdové rozvody
SO 461-16 Náhradný zdroj elektrickej energie - dieselagregát</t>
  </si>
  <si>
    <r>
      <t>Cena za opravy technologického vybavenia tunelov Ovčiarsko a Žilina a technologického vybavenia diaľnice</t>
    </r>
    <r>
      <rPr>
        <b/>
        <sz val="11"/>
        <color indexed="8"/>
        <rFont val="Calibri"/>
        <family val="2"/>
        <charset val="238"/>
      </rPr>
      <t xml:space="preserve"> D1 a privádzača a integrovaného operátorského pracoviska Považská Bystrica za 4 roky</t>
    </r>
  </si>
  <si>
    <r>
      <t xml:space="preserve">Cena za prenájom strojov s obsluhou </t>
    </r>
    <r>
      <rPr>
        <b/>
        <u/>
        <sz val="11"/>
        <color rgb="FFFF0000"/>
        <rFont val="Calibri"/>
        <family val="2"/>
        <charset val="238"/>
        <scheme val="minor"/>
      </rPr>
      <t>(neposkytované objednávateľom)</t>
    </r>
    <r>
      <rPr>
        <b/>
        <sz val="11"/>
        <color theme="1"/>
        <rFont val="Calibri"/>
        <family val="2"/>
        <charset val="238"/>
        <scheme val="minor"/>
      </rPr>
      <t xml:space="preserve"> pre opravy technologického vybavenia tunelov Ovčiarsko a Žilina a technologického vybavenia diaľnice D1</t>
    </r>
    <r>
      <rPr>
        <b/>
        <sz val="11"/>
        <color indexed="8"/>
        <rFont val="Calibri"/>
        <family val="2"/>
        <charset val="238"/>
      </rPr>
      <t xml:space="preserve"> a privádzača za 4 roky</t>
    </r>
  </si>
  <si>
    <t>Príloha č. 10: Sumár k Prílohe č. 9: Cena za servis a údržbu IOP PB, 2. etapa</t>
  </si>
  <si>
    <t>Káble, rozvádzač / PB VP</t>
  </si>
  <si>
    <t>Servopohon M30</t>
  </si>
  <si>
    <t>Vizuálna kontrola káblových prívodov, káblových prechodiek, uzatváracích zátok</t>
  </si>
  <si>
    <t>Kontrola utiahnutia a tesnosti servopohonu (dodržiavať krútiace momenty podľa údajov od výrobcu)</t>
  </si>
  <si>
    <t>Kontrola technického stavu a funkčnosti zariadenia</t>
  </si>
  <si>
    <t>Preventívne mazanie vretena armatúry a ložísk pripojovacieho tvaru A</t>
  </si>
  <si>
    <t>Výmena mazacieho tuku v priestore prevodového ústrojenstva</t>
  </si>
  <si>
    <t>Servopohon M31</t>
  </si>
  <si>
    <t>Káble, rozvádzač / PB ZP</t>
  </si>
  <si>
    <t>Servopohon M20</t>
  </si>
  <si>
    <t>Servopohon M21</t>
  </si>
  <si>
    <t>101-02</t>
  </si>
  <si>
    <t>Zvodidlá a tlmiče nárazu (časť CADO) ZP</t>
  </si>
  <si>
    <t>Zariadenia CADO - revízia</t>
  </si>
  <si>
    <t>Overenie štadardných prevádzkových funkcionalít zariadenia</t>
  </si>
  <si>
    <t>Overenie akustickej výstrahy zariadenia</t>
  </si>
  <si>
    <t>Overenie svetelnej výstražnej signalizácie zariadenia</t>
  </si>
  <si>
    <t>Test detegovania obštrukcie (prechodové senzory)</t>
  </si>
  <si>
    <t>Test svetiel (ovládací panel)</t>
  </si>
  <si>
    <t>Kontrola ochrany proti korózií</t>
  </si>
  <si>
    <t>Test núdzového STOP tlačidla</t>
  </si>
  <si>
    <t>Kontrola vykorovacích telies</t>
  </si>
  <si>
    <t>Test vykurovacích zariadení (uzamykací rám)</t>
  </si>
  <si>
    <t>Test vykurovania zariadenia (spojovací rám)</t>
  </si>
  <si>
    <t>Test vykurovania ovládací panel</t>
  </si>
  <si>
    <t>Kontrola pohonnej jednotky (spojovací rám)</t>
  </si>
  <si>
    <t>Kontrola brzdy pohonnej jednotky</t>
  </si>
  <si>
    <t>Doplenenie/výmena mazív pohyblivých častí</t>
  </si>
  <si>
    <t>Čistenie zariadenia</t>
  </si>
  <si>
    <t>Čistenie krytov a čistenie ventilačných otvorov</t>
  </si>
  <si>
    <t>Záloha SW, HMI</t>
  </si>
  <si>
    <t>Oprava uzemnenia na kĺboch</t>
  </si>
  <si>
    <t>Kontrola prvkov prepäťovej ochrany (vizuálna kontrola)</t>
  </si>
  <si>
    <t>Test prepäťovej ochrany sieťového napájania.</t>
  </si>
  <si>
    <t>Výmena konektorov prvkov prepäťovej ochrany</t>
  </si>
  <si>
    <t>Report histórie</t>
  </si>
  <si>
    <t>Zvodidlá a tlmiče nárazu (časť CADO) VP</t>
  </si>
  <si>
    <t>Kontrola vykurovacích telies</t>
  </si>
  <si>
    <t xml:space="preserve">Kontrola stavu zavesenia, stavu zámkov, koordinátorov </t>
  </si>
  <si>
    <t>DPH 23%</t>
  </si>
  <si>
    <t>Kalibrácia a výmena motorčeku</t>
  </si>
  <si>
    <t>Meranie zadymenia - detektor dymu</t>
  </si>
  <si>
    <t>SIGRIST FireGuard 2</t>
  </si>
  <si>
    <t>Motorček pre meranie CO</t>
  </si>
  <si>
    <t>Riadiaca jednotka opacity a CO</t>
  </si>
  <si>
    <t>Riadiaca jednotka detektoru dymu</t>
  </si>
  <si>
    <t>JXFE-R 4x2x0,8</t>
  </si>
  <si>
    <t xml:space="preserve">1-CXKH-V 1x300, </t>
  </si>
  <si>
    <t>x</t>
  </si>
  <si>
    <t>RRAD1 - PB, ZP
RRAD2 - PB, VP</t>
  </si>
  <si>
    <t>Skúška komunikácie FM LTR, PTR</t>
  </si>
  <si>
    <t xml:space="preserve">Skúška vstupu do FM vysielania </t>
  </si>
  <si>
    <t>Skúška hlásení do FM</t>
  </si>
  <si>
    <t xml:space="preserve">Skúška rádiovej komunikácie </t>
  </si>
  <si>
    <t>Rádio IOP PB</t>
  </si>
  <si>
    <t>Kontrola napájacích obvodov rádiového systému IOP</t>
  </si>
  <si>
    <t>Kontrola a nastavenie LAN komunikácie kontrolórov</t>
  </si>
  <si>
    <t>Kontrola technológie kontrolórov</t>
  </si>
  <si>
    <t>RF FIBER Link 1GHz</t>
  </si>
  <si>
    <t xml:space="preserve">Power Supply , 4 kanal U/I </t>
  </si>
  <si>
    <t>Digital FM RX</t>
  </si>
  <si>
    <t>Digital FM TX</t>
  </si>
  <si>
    <t>RDS Encoder</t>
  </si>
  <si>
    <t>Digital FM sel.amplifier</t>
  </si>
  <si>
    <t>Digital Transceiver - UHF</t>
  </si>
  <si>
    <t>Digital Transceiver - VHF</t>
  </si>
  <si>
    <t>RF AMP 45dB</t>
  </si>
  <si>
    <t>VHF-DX Selective Amplifier</t>
  </si>
  <si>
    <t>UHF-DX Selective Amplifier</t>
  </si>
  <si>
    <t xml:space="preserve">Touch Panel Controller </t>
  </si>
  <si>
    <t>Master Touch Controller</t>
  </si>
  <si>
    <t>Alarm router</t>
  </si>
  <si>
    <t>Power BOX</t>
  </si>
  <si>
    <t>Tetrapol RU</t>
  </si>
  <si>
    <t>Tetrapol MU</t>
  </si>
  <si>
    <t>pult velký displej - ETH -  - Radio touch controll</t>
  </si>
  <si>
    <t>RCM - Remote Controll Message</t>
  </si>
  <si>
    <t>Retranslačná stanica analógovo optická komplet filtre, zdroj, duplexer, optické prevodníky analog</t>
  </si>
  <si>
    <t>Retranslačná stanica Calta digital, koplet filtre, zdroj, duplexer, optické prevodníky ETH</t>
  </si>
  <si>
    <t>Combiner rádiových signálov VHF,UHF, Tetrapol, FM s pásmovou priepusťou</t>
  </si>
  <si>
    <t>Spliter1/2</t>
  </si>
  <si>
    <t>spliter1/3</t>
  </si>
  <si>
    <t>duplexer VHF</t>
  </si>
  <si>
    <t>Duplexer UHF</t>
  </si>
  <si>
    <t>Duplexer Tetrapol</t>
  </si>
  <si>
    <t>Anténa smerová VHF 160</t>
  </si>
  <si>
    <t>Anténa všesmerová VHF 160</t>
  </si>
  <si>
    <t>Anténa smerová tetrapol 9dB</t>
  </si>
  <si>
    <t>Anténa všesmerová FM</t>
  </si>
  <si>
    <t>Ručná rádiostnica VHF digital</t>
  </si>
  <si>
    <t>Vozidlová rádiostnica VHF digital</t>
  </si>
  <si>
    <t>Ručná rádiostnica UHF digital</t>
  </si>
  <si>
    <t>Anténa vozidlová 0dB</t>
  </si>
  <si>
    <t>Náhradný akumulátor na ručnú rádiostanicu</t>
  </si>
  <si>
    <t xml:space="preserve">GSM LTE 5G Master unit </t>
  </si>
  <si>
    <t xml:space="preserve">GSM LTE 5G Remote unit </t>
  </si>
  <si>
    <t>Optický patchord E2000/SC-APC</t>
  </si>
  <si>
    <t>Lucom</t>
  </si>
  <si>
    <t xml:space="preserve">Motorola </t>
  </si>
  <si>
    <t>Commscope/Lucom</t>
  </si>
  <si>
    <t>LC-113-20</t>
  </si>
  <si>
    <t>LC-612-18</t>
  </si>
  <si>
    <t>LC-704-18</t>
  </si>
  <si>
    <t>LC-708-18</t>
  </si>
  <si>
    <t>LC-705-18</t>
  </si>
  <si>
    <t>LC-912-18</t>
  </si>
  <si>
    <t>LC-012-21</t>
  </si>
  <si>
    <t>LC-011-21</t>
  </si>
  <si>
    <t>LC-702-17</t>
  </si>
  <si>
    <t>LC-021-21</t>
  </si>
  <si>
    <t>LC-022-21</t>
  </si>
  <si>
    <t>LC-1001-19</t>
  </si>
  <si>
    <t>LC-921-20</t>
  </si>
  <si>
    <t>LC-1012-24</t>
  </si>
  <si>
    <t>LC-611-18</t>
  </si>
  <si>
    <t>LC-706-24</t>
  </si>
  <si>
    <t>LC-707-24</t>
  </si>
  <si>
    <t>LC-376-20</t>
  </si>
  <si>
    <t>LC-201-22</t>
  </si>
  <si>
    <t>LC-385-20</t>
  </si>
  <si>
    <t>LC-385-24</t>
  </si>
  <si>
    <t>LC-80-480-INT</t>
  </si>
  <si>
    <t>LC-SPL-1/2</t>
  </si>
  <si>
    <t>LC-SPL-1/3</t>
  </si>
  <si>
    <t>LC-DPL-160</t>
  </si>
  <si>
    <t>LC-DPL-460</t>
  </si>
  <si>
    <t>LC-DPL-390</t>
  </si>
  <si>
    <t>BO160</t>
  </si>
  <si>
    <t>BD160</t>
  </si>
  <si>
    <t>BD390</t>
  </si>
  <si>
    <t>Motorola DP1400 VHF</t>
  </si>
  <si>
    <t>Motorola DM1400 VHF</t>
  </si>
  <si>
    <t>Motorola DP1400 UHF</t>
  </si>
  <si>
    <t>SP01</t>
  </si>
  <si>
    <t>7,6V/2600mAh</t>
  </si>
  <si>
    <t>MSTLC-3B-F</t>
  </si>
  <si>
    <t>RMLC-3B-F</t>
  </si>
  <si>
    <t>Calta</t>
  </si>
  <si>
    <t>PH600</t>
  </si>
  <si>
    <t>LCM-5G-3B-24</t>
  </si>
  <si>
    <t>LCS-5G-3B-24</t>
  </si>
  <si>
    <t>Technológia rádiové spojenia / PB VP, PP1-PP8, LTR, PTR, ZP</t>
  </si>
  <si>
    <t>Meranie príjmu rádiového signálu VP, PTO, ZP</t>
  </si>
  <si>
    <t>Vizuálna kontrola vyžarovacieho kábla</t>
  </si>
  <si>
    <t>Kontrola odbočovacích splitrov do UC - meranie últmových parametrov</t>
  </si>
  <si>
    <t>Kontrola konektorov celého vyžarovacieho systému tunela a UC</t>
  </si>
  <si>
    <t xml:space="preserve">Meranie vyžarovacích parametrov v tuneli a UC - FM, 160MHz, MATRA, 400MHz, </t>
  </si>
  <si>
    <t>Kontrola stavu celého rádiového systému PTO ZP, VP</t>
  </si>
  <si>
    <t>Kontrola prepojovacích káblov aktívnych a pasívnych častí technológie</t>
  </si>
  <si>
    <t>Kontrola parametrov napájacích obvodov technológie</t>
  </si>
  <si>
    <t>Zmeranie rádiových FM vysielačov, príjimačov, enkoderov</t>
  </si>
  <si>
    <t>Zmeranie útlmových parametrov FM rozbočovačov</t>
  </si>
  <si>
    <t>Kontrola stavu celého rádiového systému Tunel, PTO ZP, PTO VP</t>
  </si>
  <si>
    <t>Zmeranie útlmových parametrov optickej trasy ZP, VP, UC</t>
  </si>
  <si>
    <t>Zmeranie parametrov systému MATRA - RX, TX</t>
  </si>
  <si>
    <t>Kontrola napájacích obvodov systému MATRA</t>
  </si>
  <si>
    <t>Kontrola chybových hlásení do systému CRS</t>
  </si>
  <si>
    <t>Kontrola a vyčistenie zariadení dispečerského pracoviska PTO ZP</t>
  </si>
  <si>
    <t>Kontrola a vyčistenie rádiového pultu pre vstup do FM</t>
  </si>
  <si>
    <t xml:space="preserve">Protokol k profylaktickej prehliadke rádiových zariadení </t>
  </si>
  <si>
    <t>Kontrola a nastavenie systému GSM LTE - Master unit PTO, Remote unit UC</t>
  </si>
  <si>
    <t>Kontrola parametrov Master unit VP</t>
  </si>
  <si>
    <t xml:space="preserve">Kontrola parametrov Remote unit PP1 - PP8 </t>
  </si>
  <si>
    <t>Kontrola optických trás GSM LTE</t>
  </si>
  <si>
    <t>Kontrola odbočovacích splitrov do UC - meranie útlmových parametrov</t>
  </si>
  <si>
    <t>Meranie vyžarovacích parametrov v tuneli a UC - FM, 160MHz, MATRA, 400MHz</t>
  </si>
  <si>
    <t>Protokol k profylaktickej prehliadke rádiových zariadení</t>
  </si>
  <si>
    <t xml:space="preserve">Kontrola optických trás GSM LTE </t>
  </si>
  <si>
    <t>Kontrola parametrov Remote unit PP1 - PP2</t>
  </si>
  <si>
    <t>Technológia rádiové spojenia / PB VP</t>
  </si>
  <si>
    <t>Meranie príjmu rádiového signálu VP</t>
  </si>
  <si>
    <t>Kontrola stavu celého rádiového systému PTO VP</t>
  </si>
  <si>
    <t>Kontrola a vyčistenie zariadení dispečerského pracoviska PTO 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</si>
</sst>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1]_-;\-* #,##0.00\ [$€-1]_-;_-* &quot;-&quot;??\ [$€-1]_-;_-@_-"/>
  </numFmts>
  <fonts count="53" x14ac:knownFonts="1">
    <font>
      <sz val="11"/>
      <color theme="1"/>
      <name val="Calibri"/>
      <family val="2"/>
      <charset val="238"/>
      <scheme val="minor"/>
    </font>
    <font>
      <sz val="11"/>
      <color indexed="8"/>
      <name val="Calibri"/>
      <family val="2"/>
      <charset val="238"/>
    </font>
    <font>
      <b/>
      <sz val="10"/>
      <color indexed="8"/>
      <name val="Calibri"/>
      <family val="2"/>
      <charset val="238"/>
    </font>
    <font>
      <b/>
      <sz val="10"/>
      <color indexed="10"/>
      <name val="Calibri"/>
      <family val="2"/>
      <charset val="238"/>
    </font>
    <font>
      <sz val="10"/>
      <name val="Calibri"/>
      <family val="2"/>
      <charset val="238"/>
    </font>
    <font>
      <sz val="10"/>
      <name val="Arial"/>
      <family val="2"/>
      <charset val="238"/>
    </font>
    <font>
      <b/>
      <sz val="11"/>
      <color indexed="8"/>
      <name val="Calibri"/>
      <family val="2"/>
      <charset val="238"/>
    </font>
    <font>
      <b/>
      <sz val="10"/>
      <name val="Calibri"/>
      <family val="2"/>
      <charset val="238"/>
    </font>
    <font>
      <b/>
      <sz val="12"/>
      <color indexed="8"/>
      <name val="Calibri"/>
      <family val="2"/>
      <charset val="238"/>
    </font>
    <font>
      <sz val="10"/>
      <name val="Arial CE"/>
      <family val="2"/>
      <charset val="238"/>
    </font>
    <font>
      <b/>
      <u/>
      <sz val="11"/>
      <color indexed="8"/>
      <name val="Calibri"/>
      <family val="2"/>
      <charset val="238"/>
    </font>
    <font>
      <i/>
      <sz val="11"/>
      <color indexed="8"/>
      <name val="Calibri"/>
      <family val="2"/>
      <charset val="238"/>
    </font>
    <font>
      <b/>
      <i/>
      <sz val="11"/>
      <color indexed="8"/>
      <name val="Calibri"/>
      <family val="2"/>
      <charset val="238"/>
    </font>
    <font>
      <sz val="10"/>
      <name val="Helv"/>
    </font>
    <font>
      <sz val="10"/>
      <name val="Arial CE"/>
      <family val="2"/>
      <charset val="238"/>
    </font>
    <font>
      <sz val="10"/>
      <color indexed="8"/>
      <name val="Arial"/>
      <family val="2"/>
      <charset val="238"/>
    </font>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10"/>
      <name val="Calibri"/>
      <family val="2"/>
      <charset val="238"/>
      <scheme val="minor"/>
    </font>
    <font>
      <b/>
      <sz val="10"/>
      <name val="Calibri"/>
      <family val="2"/>
      <charset val="238"/>
      <scheme val="minor"/>
    </font>
    <font>
      <b/>
      <sz val="12"/>
      <color theme="1"/>
      <name val="Calibri"/>
      <family val="2"/>
      <charset val="238"/>
      <scheme val="minor"/>
    </font>
    <font>
      <sz val="11"/>
      <name val="Calibri"/>
      <family val="2"/>
      <charset val="238"/>
      <scheme val="minor"/>
    </font>
    <font>
      <b/>
      <sz val="8"/>
      <color theme="1"/>
      <name val="Calibri"/>
      <family val="2"/>
      <charset val="238"/>
      <scheme val="minor"/>
    </font>
    <font>
      <b/>
      <sz val="12"/>
      <name val="Calibri"/>
      <family val="2"/>
      <charset val="238"/>
    </font>
    <font>
      <sz val="11"/>
      <color rgb="FFFF0000"/>
      <name val="Calibri"/>
      <family val="2"/>
      <charset val="238"/>
      <scheme val="minor"/>
    </font>
    <font>
      <sz val="11"/>
      <color theme="1"/>
      <name val="Calibri"/>
      <family val="2"/>
      <scheme val="minor"/>
    </font>
    <font>
      <sz val="10"/>
      <name val="Calibri"/>
      <family val="2"/>
      <scheme val="minor"/>
    </font>
    <font>
      <b/>
      <sz val="9"/>
      <color theme="1"/>
      <name val="Calibri"/>
      <family val="2"/>
      <charset val="238"/>
      <scheme val="minor"/>
    </font>
    <font>
      <sz val="9"/>
      <color theme="1"/>
      <name val="Calibri"/>
      <family val="2"/>
      <charset val="238"/>
      <scheme val="minor"/>
    </font>
    <font>
      <sz val="10"/>
      <name val="Arial CE"/>
      <family val="2"/>
      <charset val="238"/>
    </font>
    <font>
      <b/>
      <sz val="11"/>
      <name val="Calibri"/>
      <family val="2"/>
      <charset val="238"/>
    </font>
    <font>
      <b/>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b/>
      <sz val="10"/>
      <color theme="1"/>
      <name val="Calibri"/>
      <family val="2"/>
      <charset val="238"/>
    </font>
    <font>
      <b/>
      <u/>
      <sz val="11"/>
      <color rgb="FFFF0000"/>
      <name val="Calibri"/>
      <family val="2"/>
      <charset val="238"/>
      <scheme val="minor"/>
    </font>
    <font>
      <sz val="10"/>
      <color rgb="FFFF0000"/>
      <name val="Calibri"/>
      <family val="2"/>
      <charset val="238"/>
      <scheme val="minor"/>
    </font>
    <font>
      <sz val="10"/>
      <color rgb="FF000000"/>
      <name val="Calibri"/>
      <family val="2"/>
      <charset val="238"/>
      <scheme val="minor"/>
    </font>
    <font>
      <sz val="10"/>
      <color rgb="FFFF0000"/>
      <name val="Calibri"/>
      <family val="2"/>
      <charset val="238"/>
    </font>
    <font>
      <b/>
      <sz val="18"/>
      <color theme="1"/>
      <name val="Calibri"/>
      <family val="2"/>
      <charset val="238"/>
      <scheme val="minor"/>
    </font>
    <font>
      <sz val="10"/>
      <color theme="1"/>
      <name val="Calibri"/>
      <family val="2"/>
      <scheme val="minor"/>
    </font>
    <font>
      <sz val="11"/>
      <name val="Calibri"/>
      <family val="1"/>
    </font>
    <font>
      <sz val="11"/>
      <name val="Times New Roman"/>
      <family val="1"/>
    </font>
    <font>
      <sz val="11"/>
      <name val="Calibri"/>
      <family val="2"/>
      <charset val="238"/>
    </font>
    <font>
      <sz val="10"/>
      <name val="Calibri"/>
      <family val="1"/>
    </font>
    <font>
      <sz val="10"/>
      <name val="Times New Roman"/>
      <family val="1"/>
    </font>
    <font>
      <sz val="11"/>
      <name val="Arial"/>
      <family val="2"/>
      <charset val="238"/>
    </font>
    <font>
      <sz val="10"/>
      <color rgb="FF000000"/>
      <name val="Calibri"/>
      <family val="2"/>
      <scheme val="minor"/>
    </font>
    <font>
      <sz val="10"/>
      <color indexed="8"/>
      <name val="Calibri"/>
      <family val="2"/>
      <charset val="238"/>
      <scheme val="minor"/>
    </font>
    <font>
      <b/>
      <sz val="10"/>
      <color indexed="8"/>
      <name val="Calibri"/>
      <family val="2"/>
      <charset val="238"/>
      <scheme val="minor"/>
    </font>
  </fonts>
  <fills count="1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D9D9D9"/>
        <bgColor rgb="FF000000"/>
      </patternFill>
    </fill>
    <fill>
      <patternFill patternType="solid">
        <fgColor rgb="FFFFCCCC"/>
      </patternFill>
    </fill>
    <fill>
      <patternFill patternType="solid">
        <fgColor rgb="FFFFF1CC"/>
      </patternFill>
    </fill>
    <fill>
      <patternFill patternType="solid">
        <fgColor rgb="FFFFFF99"/>
        <bgColor indexed="64"/>
      </patternFill>
    </fill>
  </fills>
  <borders count="15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top style="thin">
        <color indexed="64"/>
      </top>
      <bottom style="thick">
        <color indexed="64"/>
      </bottom>
      <diagonal/>
    </border>
    <border>
      <left/>
      <right/>
      <top style="double">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thick">
        <color indexed="64"/>
      </top>
      <bottom/>
      <diagonal/>
    </border>
    <border>
      <left/>
      <right/>
      <top style="medium">
        <color indexed="64"/>
      </top>
      <bottom style="thin">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thin">
        <color indexed="64"/>
      </bottom>
      <diagonal/>
    </border>
    <border>
      <left/>
      <right style="thin">
        <color indexed="64"/>
      </right>
      <top style="thick">
        <color indexed="64"/>
      </top>
      <bottom style="thick">
        <color indexed="64"/>
      </bottom>
      <diagonal/>
    </border>
    <border>
      <left style="thick">
        <color indexed="64"/>
      </left>
      <right style="thin">
        <color indexed="64"/>
      </right>
      <top/>
      <bottom style="thin">
        <color indexed="64"/>
      </bottom>
      <diagonal/>
    </border>
    <border>
      <left/>
      <right/>
      <top style="thick">
        <color indexed="64"/>
      </top>
      <bottom style="thick">
        <color indexed="64"/>
      </bottom>
      <diagonal/>
    </border>
    <border>
      <left/>
      <right/>
      <top style="double">
        <color indexed="64"/>
      </top>
      <bottom style="thick">
        <color indexed="64"/>
      </bottom>
      <diagonal/>
    </border>
    <border>
      <left style="thin">
        <color indexed="64"/>
      </left>
      <right style="thick">
        <color indexed="64"/>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ck">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ck">
        <color indexed="64"/>
      </top>
      <bottom/>
      <diagonal/>
    </border>
    <border>
      <left style="thin">
        <color indexed="64"/>
      </left>
      <right style="thin">
        <color rgb="FF000000"/>
      </right>
      <top/>
      <bottom/>
      <diagonal/>
    </border>
    <border>
      <left style="thin">
        <color rgb="FF000000"/>
      </left>
      <right style="thin">
        <color rgb="FF000000"/>
      </right>
      <top style="thick">
        <color indexed="64"/>
      </top>
      <bottom style="thin">
        <color indexed="64"/>
      </bottom>
      <diagonal/>
    </border>
    <border>
      <left style="thin">
        <color rgb="FF000000"/>
      </left>
      <right style="thin">
        <color indexed="64"/>
      </right>
      <top style="thick">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ck">
        <color indexed="64"/>
      </bottom>
      <diagonal/>
    </border>
    <border>
      <left style="thin">
        <color rgb="FF000000"/>
      </left>
      <right style="thin">
        <color rgb="FF000000"/>
      </right>
      <top style="thin">
        <color indexed="64"/>
      </top>
      <bottom style="thick">
        <color indexed="64"/>
      </bottom>
      <diagonal/>
    </border>
    <border>
      <left style="thin">
        <color rgb="FF000000"/>
      </left>
      <right style="thin">
        <color indexed="64"/>
      </right>
      <top style="thin">
        <color indexed="64"/>
      </top>
      <bottom style="thick">
        <color indexed="64"/>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style="thin">
        <color indexed="64"/>
      </right>
      <top style="thin">
        <color rgb="FF000000"/>
      </top>
      <bottom style="thick">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ck">
        <color indexed="64"/>
      </left>
      <right style="medium">
        <color indexed="64"/>
      </right>
      <top style="thin">
        <color indexed="64"/>
      </top>
      <bottom style="thick">
        <color indexed="64"/>
      </bottom>
      <diagonal/>
    </border>
    <border>
      <left style="thick">
        <color indexed="64"/>
      </left>
      <right style="medium">
        <color indexed="64"/>
      </right>
      <top style="thin">
        <color indexed="64"/>
      </top>
      <bottom style="thin">
        <color indexed="64"/>
      </bottom>
      <diagonal/>
    </border>
  </borders>
  <cellStyleXfs count="20">
    <xf numFmtId="0" fontId="0" fillId="0" borderId="0"/>
    <xf numFmtId="0" fontId="14" fillId="0" borderId="0" applyProtection="0"/>
    <xf numFmtId="0" fontId="15" fillId="0" borderId="0"/>
    <xf numFmtId="0" fontId="16" fillId="0" borderId="0"/>
    <xf numFmtId="0" fontId="9" fillId="0" borderId="0"/>
    <xf numFmtId="0" fontId="5" fillId="0" borderId="0" applyNumberFormat="0" applyFont="0" applyFill="0" applyBorder="0" applyAlignment="0" applyProtection="0">
      <alignment vertical="top"/>
    </xf>
    <xf numFmtId="0" fontId="5" fillId="0" borderId="0" applyNumberFormat="0" applyFont="0" applyFill="0" applyBorder="0" applyAlignment="0" applyProtection="0">
      <alignment vertical="top"/>
    </xf>
    <xf numFmtId="0" fontId="13" fillId="0" borderId="0"/>
    <xf numFmtId="0" fontId="5" fillId="0" borderId="0"/>
    <xf numFmtId="0" fontId="13" fillId="0" borderId="0"/>
    <xf numFmtId="0" fontId="13" fillId="0" borderId="0"/>
    <xf numFmtId="0" fontId="13" fillId="0" borderId="0"/>
    <xf numFmtId="0" fontId="16" fillId="0" borderId="0"/>
    <xf numFmtId="0" fontId="5" fillId="0" borderId="0"/>
    <xf numFmtId="0" fontId="27" fillId="0" borderId="0"/>
    <xf numFmtId="0" fontId="16" fillId="0" borderId="0"/>
    <xf numFmtId="44" fontId="16" fillId="0" borderId="0" applyFont="0" applyFill="0" applyBorder="0" applyAlignment="0" applyProtection="0"/>
    <xf numFmtId="0" fontId="31" fillId="0" borderId="0"/>
    <xf numFmtId="0" fontId="49" fillId="0" borderId="0"/>
    <xf numFmtId="0" fontId="16" fillId="0" borderId="0"/>
  </cellStyleXfs>
  <cellXfs count="1079">
    <xf numFmtId="0" fontId="0" fillId="0" borderId="0" xfId="0"/>
    <xf numFmtId="0" fontId="19" fillId="0" borderId="2" xfId="0" applyFont="1" applyBorder="1" applyAlignment="1" applyProtection="1">
      <alignment vertical="center"/>
    </xf>
    <xf numFmtId="0" fontId="20" fillId="0" borderId="2" xfId="0" applyFont="1" applyBorder="1" applyAlignment="1" applyProtection="1">
      <alignment horizontal="center" vertical="center"/>
    </xf>
    <xf numFmtId="0" fontId="20" fillId="0" borderId="2" xfId="0" applyFont="1" applyBorder="1" applyAlignment="1" applyProtection="1">
      <alignment horizontal="left" vertical="center"/>
    </xf>
    <xf numFmtId="0" fontId="19" fillId="0" borderId="16"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8" xfId="0" applyFont="1" applyBorder="1" applyAlignment="1" applyProtection="1">
      <alignment horizontal="center" vertical="center"/>
    </xf>
    <xf numFmtId="0" fontId="0" fillId="0" borderId="0" xfId="0" applyAlignment="1" applyProtection="1">
      <alignment vertical="center"/>
    </xf>
    <xf numFmtId="0" fontId="0" fillId="0" borderId="0" xfId="0" applyFont="1" applyAlignment="1" applyProtection="1">
      <alignment vertical="center"/>
    </xf>
    <xf numFmtId="0" fontId="20" fillId="0" borderId="2" xfId="0" applyFont="1" applyFill="1" applyBorder="1" applyAlignment="1" applyProtection="1">
      <alignment horizontal="center" vertical="center"/>
    </xf>
    <xf numFmtId="0" fontId="20" fillId="0" borderId="5" xfId="0" applyFont="1" applyBorder="1" applyAlignment="1" applyProtection="1">
      <alignment horizontal="center" vertical="center"/>
    </xf>
    <xf numFmtId="0" fontId="19" fillId="0" borderId="0" xfId="0" applyFont="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vertical="center"/>
    </xf>
    <xf numFmtId="0" fontId="0" fillId="0" borderId="0" xfId="0" applyFont="1" applyAlignment="1" applyProtection="1">
      <alignment horizontal="left" vertical="center"/>
    </xf>
    <xf numFmtId="0" fontId="18" fillId="0" borderId="7" xfId="0" applyFont="1" applyBorder="1" applyAlignment="1" applyProtection="1">
      <alignment horizontal="left" vertical="center"/>
    </xf>
    <xf numFmtId="44" fontId="18" fillId="0" borderId="8" xfId="0" applyNumberFormat="1" applyFont="1" applyBorder="1" applyAlignment="1" applyProtection="1">
      <alignment horizontal="center" vertical="center"/>
    </xf>
    <xf numFmtId="44" fontId="19" fillId="8" borderId="4" xfId="0" applyNumberFormat="1" applyFont="1" applyFill="1" applyBorder="1" applyAlignment="1" applyProtection="1">
      <alignment vertical="center"/>
    </xf>
    <xf numFmtId="44" fontId="17" fillId="5" borderId="24" xfId="0" applyNumberFormat="1" applyFont="1" applyFill="1" applyBorder="1" applyAlignment="1" applyProtection="1">
      <alignment vertical="center"/>
    </xf>
    <xf numFmtId="44" fontId="0" fillId="0" borderId="4" xfId="0" applyNumberFormat="1" applyBorder="1" applyAlignment="1" applyProtection="1">
      <alignment vertical="center"/>
    </xf>
    <xf numFmtId="44" fontId="0" fillId="0" borderId="15" xfId="0" applyNumberFormat="1" applyBorder="1" applyAlignment="1" applyProtection="1">
      <alignment vertical="center"/>
    </xf>
    <xf numFmtId="44" fontId="0" fillId="0" borderId="24" xfId="0" applyNumberFormat="1" applyBorder="1" applyAlignment="1" applyProtection="1">
      <alignment vertical="center"/>
    </xf>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xf>
    <xf numFmtId="0" fontId="17" fillId="5" borderId="21" xfId="0" applyFont="1" applyFill="1" applyBorder="1" applyAlignment="1" applyProtection="1">
      <alignment horizontal="left" vertical="center" wrapText="1"/>
    </xf>
    <xf numFmtId="0" fontId="17" fillId="5" borderId="23" xfId="0" applyFont="1" applyFill="1" applyBorder="1" applyAlignment="1" applyProtection="1">
      <alignment horizontal="center" vertical="center"/>
    </xf>
    <xf numFmtId="0" fontId="0" fillId="0" borderId="20" xfId="0" applyBorder="1" applyAlignment="1" applyProtection="1">
      <alignment horizontal="left" vertical="center" wrapText="1"/>
    </xf>
    <xf numFmtId="44" fontId="0" fillId="0" borderId="20" xfId="0" applyNumberFormat="1" applyFont="1" applyBorder="1" applyAlignment="1" applyProtection="1">
      <alignment horizontal="center" vertical="center"/>
    </xf>
    <xf numFmtId="0" fontId="23" fillId="0" borderId="0" xfId="0" applyFont="1" applyAlignment="1" applyProtection="1">
      <alignment vertical="center"/>
    </xf>
    <xf numFmtId="44" fontId="0" fillId="0" borderId="0" xfId="0" applyNumberFormat="1" applyAlignment="1" applyProtection="1">
      <alignment vertical="center"/>
    </xf>
    <xf numFmtId="44" fontId="19" fillId="0" borderId="0" xfId="0" applyNumberFormat="1" applyFont="1" applyAlignment="1" applyProtection="1">
      <alignment vertical="center"/>
    </xf>
    <xf numFmtId="44" fontId="0" fillId="8" borderId="4" xfId="0" applyNumberFormat="1" applyFill="1" applyBorder="1" applyAlignment="1" applyProtection="1">
      <alignment vertical="center"/>
    </xf>
    <xf numFmtId="0" fontId="17" fillId="0" borderId="16" xfId="0" applyFont="1" applyBorder="1" applyAlignment="1" applyProtection="1">
      <alignment horizontal="left" vertical="center" wrapText="1"/>
    </xf>
    <xf numFmtId="44" fontId="17" fillId="0" borderId="4" xfId="0" applyNumberFormat="1" applyFont="1" applyBorder="1" applyAlignment="1" applyProtection="1">
      <alignment horizontal="center" vertical="center"/>
    </xf>
    <xf numFmtId="0" fontId="17" fillId="0" borderId="17" xfId="0" applyFont="1" applyBorder="1" applyAlignment="1" applyProtection="1">
      <alignment horizontal="left" vertical="center" wrapText="1"/>
    </xf>
    <xf numFmtId="44" fontId="17" fillId="0" borderId="15" xfId="0" applyNumberFormat="1" applyFont="1" applyBorder="1" applyAlignment="1" applyProtection="1">
      <alignment horizontal="center" vertical="center"/>
    </xf>
    <xf numFmtId="0" fontId="22" fillId="0" borderId="17" xfId="0" applyFont="1" applyBorder="1" applyAlignment="1" applyProtection="1">
      <alignment vertical="center"/>
    </xf>
    <xf numFmtId="44" fontId="22" fillId="9" borderId="15" xfId="0" applyNumberFormat="1" applyFont="1" applyFill="1" applyBorder="1" applyAlignment="1" applyProtection="1">
      <alignment horizontal="center" vertical="center"/>
    </xf>
    <xf numFmtId="0" fontId="0" fillId="0" borderId="0" xfId="0" applyAlignment="1" applyProtection="1">
      <alignment horizontal="center" vertical="center" wrapText="1"/>
    </xf>
    <xf numFmtId="44" fontId="17" fillId="5" borderId="23" xfId="0" applyNumberFormat="1" applyFont="1" applyFill="1" applyBorder="1" applyAlignment="1" applyProtection="1">
      <alignment vertical="center"/>
    </xf>
    <xf numFmtId="0" fontId="17" fillId="5" borderId="21" xfId="0" applyFont="1" applyFill="1" applyBorder="1" applyAlignment="1" applyProtection="1">
      <alignment horizontal="center" vertical="center" wrapText="1"/>
    </xf>
    <xf numFmtId="0" fontId="17" fillId="5" borderId="45" xfId="0" applyFont="1" applyFill="1" applyBorder="1" applyAlignment="1" applyProtection="1">
      <alignment horizontal="center" vertical="center"/>
    </xf>
    <xf numFmtId="0" fontId="19" fillId="0" borderId="47" xfId="0" applyFont="1" applyBorder="1" applyAlignment="1" applyProtection="1">
      <alignment horizontal="center" vertical="center"/>
    </xf>
    <xf numFmtId="0" fontId="17" fillId="5" borderId="48" xfId="0" applyFont="1" applyFill="1" applyBorder="1" applyAlignment="1" applyProtection="1">
      <alignment horizontal="center" vertical="center"/>
    </xf>
    <xf numFmtId="0" fontId="17" fillId="5" borderId="22" xfId="0" applyFont="1" applyFill="1" applyBorder="1" applyAlignment="1" applyProtection="1">
      <alignment horizontal="center" vertical="center" wrapText="1"/>
    </xf>
    <xf numFmtId="44" fontId="0" fillId="0" borderId="23" xfId="0" applyNumberFormat="1" applyBorder="1" applyAlignment="1" applyProtection="1">
      <alignment vertical="center"/>
    </xf>
    <xf numFmtId="0" fontId="0" fillId="0" borderId="49" xfId="0" applyBorder="1" applyAlignment="1" applyProtection="1">
      <alignment vertical="center"/>
    </xf>
    <xf numFmtId="44" fontId="17" fillId="5" borderId="50" xfId="0" applyNumberFormat="1" applyFont="1" applyFill="1" applyBorder="1" applyAlignment="1" applyProtection="1">
      <alignment vertical="center"/>
    </xf>
    <xf numFmtId="0" fontId="0" fillId="0" borderId="25" xfId="0" applyFont="1" applyFill="1" applyBorder="1" applyAlignment="1" applyProtection="1">
      <alignment horizontal="center" vertical="center" wrapText="1"/>
    </xf>
    <xf numFmtId="0" fontId="0" fillId="0" borderId="26" xfId="0" applyFont="1" applyFill="1" applyBorder="1" applyAlignment="1" applyProtection="1">
      <alignment horizontal="center" vertical="center" wrapText="1"/>
    </xf>
    <xf numFmtId="0" fontId="0" fillId="0" borderId="16" xfId="0" applyFont="1" applyFill="1" applyBorder="1" applyAlignment="1" applyProtection="1">
      <alignment horizontal="left" vertical="center" wrapText="1"/>
    </xf>
    <xf numFmtId="0" fontId="0" fillId="0" borderId="2" xfId="0" applyFont="1" applyFill="1" applyBorder="1" applyAlignment="1" applyProtection="1">
      <alignment vertical="center" wrapText="1"/>
    </xf>
    <xf numFmtId="0" fontId="0" fillId="0" borderId="7" xfId="0" applyFont="1" applyFill="1" applyBorder="1" applyAlignment="1" applyProtection="1">
      <alignment horizontal="left" vertical="center" wrapText="1"/>
    </xf>
    <xf numFmtId="0" fontId="0" fillId="0" borderId="5" xfId="0" applyFont="1" applyFill="1" applyBorder="1" applyAlignment="1" applyProtection="1">
      <alignment vertical="center" wrapText="1"/>
    </xf>
    <xf numFmtId="0" fontId="19" fillId="4" borderId="47" xfId="0" applyFont="1" applyFill="1" applyBorder="1" applyAlignment="1" applyProtection="1">
      <alignment horizontal="center" vertical="center"/>
    </xf>
    <xf numFmtId="0" fontId="19" fillId="0" borderId="17"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lignment horizontal="left" vertical="center"/>
    </xf>
    <xf numFmtId="0" fontId="0" fillId="0" borderId="2" xfId="0" applyBorder="1" applyAlignment="1">
      <alignment horizontal="justify" vertical="center"/>
    </xf>
    <xf numFmtId="0" fontId="0" fillId="0" borderId="0" xfId="0" applyAlignment="1">
      <alignment vertical="center" wrapText="1"/>
    </xf>
    <xf numFmtId="0" fontId="0" fillId="0" borderId="2" xfId="0" applyBorder="1" applyAlignment="1">
      <alignment vertical="center"/>
    </xf>
    <xf numFmtId="0" fontId="0" fillId="0" borderId="2" xfId="0" applyBorder="1" applyAlignment="1">
      <alignment horizontal="justify" vertical="center" wrapText="1"/>
    </xf>
    <xf numFmtId="0" fontId="0" fillId="0" borderId="5" xfId="0" applyBorder="1" applyAlignment="1">
      <alignment horizontal="justify" vertical="center"/>
    </xf>
    <xf numFmtId="0" fontId="19" fillId="8" borderId="17" xfId="0" applyFont="1" applyFill="1" applyBorder="1" applyAlignment="1" applyProtection="1">
      <alignment horizontal="center" vertical="center"/>
    </xf>
    <xf numFmtId="0" fontId="20" fillId="0" borderId="11" xfId="0" applyFont="1" applyBorder="1" applyAlignment="1" applyProtection="1">
      <alignment horizontal="center" vertical="center"/>
    </xf>
    <xf numFmtId="44" fontId="19" fillId="8" borderId="29" xfId="0" applyNumberFormat="1" applyFont="1" applyFill="1" applyBorder="1" applyAlignment="1" applyProtection="1">
      <alignment vertical="center"/>
    </xf>
    <xf numFmtId="0" fontId="19" fillId="0" borderId="2" xfId="0" applyFont="1" applyBorder="1" applyAlignment="1" applyProtection="1">
      <alignment horizontal="left" vertical="center"/>
    </xf>
    <xf numFmtId="0" fontId="17" fillId="0" borderId="0" xfId="0" applyFont="1" applyBorder="1" applyAlignment="1" applyProtection="1">
      <alignment horizontal="left" vertical="center" wrapText="1"/>
    </xf>
    <xf numFmtId="44" fontId="17" fillId="0" borderId="0" xfId="0" applyNumberFormat="1" applyFont="1" applyBorder="1" applyAlignment="1" applyProtection="1">
      <alignment horizontal="center" vertical="center"/>
    </xf>
    <xf numFmtId="0" fontId="0" fillId="0" borderId="3" xfId="0" applyBorder="1" applyAlignment="1">
      <alignment horizontal="justify" vertical="center"/>
    </xf>
    <xf numFmtId="44" fontId="19" fillId="8" borderId="15" xfId="0" applyNumberFormat="1" applyFont="1" applyFill="1" applyBorder="1" applyAlignment="1" applyProtection="1">
      <alignment vertical="center"/>
    </xf>
    <xf numFmtId="0" fontId="22" fillId="0" borderId="0" xfId="0" applyFont="1" applyAlignment="1" applyProtection="1">
      <alignment vertical="center"/>
    </xf>
    <xf numFmtId="0" fontId="0" fillId="0" borderId="20" xfId="0" applyBorder="1" applyAlignment="1" applyProtection="1">
      <alignment vertical="center"/>
    </xf>
    <xf numFmtId="0" fontId="17" fillId="5" borderId="28" xfId="0" applyFont="1" applyFill="1" applyBorder="1" applyAlignment="1" applyProtection="1">
      <alignment horizontal="center" vertical="center" wrapText="1"/>
    </xf>
    <xf numFmtId="44" fontId="0" fillId="8" borderId="9" xfId="0" applyNumberFormat="1" applyFill="1" applyBorder="1" applyAlignment="1" applyProtection="1">
      <alignment vertical="center"/>
    </xf>
    <xf numFmtId="44" fontId="0" fillId="8" borderId="15" xfId="0" applyNumberFormat="1" applyFill="1" applyBorder="1" applyAlignment="1" applyProtection="1">
      <alignment vertical="center"/>
    </xf>
    <xf numFmtId="44" fontId="22" fillId="5" borderId="24" xfId="0" applyNumberFormat="1" applyFont="1" applyFill="1" applyBorder="1" applyAlignment="1" applyProtection="1">
      <alignment vertical="center"/>
    </xf>
    <xf numFmtId="0" fontId="0" fillId="0" borderId="10" xfId="0" applyFill="1" applyBorder="1" applyAlignment="1" applyProtection="1">
      <alignment vertical="center"/>
    </xf>
    <xf numFmtId="0" fontId="0" fillId="8" borderId="10" xfId="0" applyFill="1" applyBorder="1" applyAlignment="1" applyProtection="1">
      <alignment vertical="center"/>
    </xf>
    <xf numFmtId="0" fontId="18" fillId="0" borderId="0" xfId="0" applyFont="1" applyAlignment="1" applyProtection="1">
      <alignment vertical="center"/>
    </xf>
    <xf numFmtId="0" fontId="17" fillId="5" borderId="32" xfId="0" applyFont="1" applyFill="1" applyBorder="1" applyAlignment="1" applyProtection="1">
      <alignment vertical="center"/>
    </xf>
    <xf numFmtId="0" fontId="17" fillId="5" borderId="33" xfId="0" applyFont="1" applyFill="1" applyBorder="1" applyAlignment="1" applyProtection="1">
      <alignment horizontal="center" vertical="center"/>
    </xf>
    <xf numFmtId="0" fontId="17" fillId="0" borderId="20" xfId="0" applyFont="1" applyBorder="1" applyAlignment="1" applyProtection="1">
      <alignment vertical="center"/>
    </xf>
    <xf numFmtId="0" fontId="0" fillId="0" borderId="0" xfId="0" applyBorder="1" applyAlignment="1" applyProtection="1">
      <alignment vertical="center"/>
    </xf>
    <xf numFmtId="2" fontId="0" fillId="0" borderId="0" xfId="0" applyNumberFormat="1" applyProtection="1"/>
    <xf numFmtId="2" fontId="18" fillId="5" borderId="59" xfId="0" applyNumberFormat="1" applyFont="1" applyFill="1" applyBorder="1" applyAlignment="1" applyProtection="1">
      <alignment horizontal="center" vertical="center" textRotation="90" wrapText="1"/>
    </xf>
    <xf numFmtId="2" fontId="18" fillId="5" borderId="60" xfId="0" applyNumberFormat="1" applyFont="1" applyFill="1" applyBorder="1" applyAlignment="1" applyProtection="1">
      <alignment horizontal="center" textRotation="90" wrapText="1"/>
    </xf>
    <xf numFmtId="2" fontId="18" fillId="4" borderId="61" xfId="0" applyNumberFormat="1" applyFont="1" applyFill="1" applyBorder="1" applyAlignment="1" applyProtection="1">
      <alignment horizontal="center" vertical="center" wrapText="1"/>
    </xf>
    <xf numFmtId="2" fontId="0" fillId="0" borderId="0" xfId="0" applyNumberFormat="1" applyAlignment="1" applyProtection="1">
      <alignment vertical="center"/>
    </xf>
    <xf numFmtId="2" fontId="19" fillId="0" borderId="1" xfId="0" applyNumberFormat="1" applyFont="1" applyBorder="1" applyAlignment="1" applyProtection="1">
      <alignment vertical="center" wrapText="1"/>
    </xf>
    <xf numFmtId="2" fontId="19" fillId="0" borderId="2" xfId="0" applyNumberFormat="1" applyFont="1" applyBorder="1" applyAlignment="1" applyProtection="1">
      <alignment vertical="center" wrapText="1"/>
    </xf>
    <xf numFmtId="1" fontId="19" fillId="0" borderId="2" xfId="0" applyNumberFormat="1" applyFont="1" applyBorder="1" applyAlignment="1" applyProtection="1">
      <alignment horizontal="center" vertical="center"/>
    </xf>
    <xf numFmtId="2" fontId="19" fillId="0" borderId="2" xfId="0" applyNumberFormat="1" applyFont="1" applyBorder="1" applyAlignment="1" applyProtection="1">
      <alignment horizontal="center" vertical="center"/>
    </xf>
    <xf numFmtId="44" fontId="19" fillId="0" borderId="64" xfId="0" applyNumberFormat="1" applyFont="1" applyBorder="1" applyAlignment="1" applyProtection="1">
      <alignment horizontal="center" vertical="center"/>
    </xf>
    <xf numFmtId="2" fontId="0" fillId="0" borderId="0" xfId="0" applyNumberFormat="1" applyAlignment="1" applyProtection="1">
      <alignment vertical="center" wrapText="1"/>
    </xf>
    <xf numFmtId="2" fontId="19" fillId="0" borderId="1" xfId="0" applyNumberFormat="1" applyFont="1" applyBorder="1" applyAlignment="1" applyProtection="1">
      <alignment vertical="center"/>
    </xf>
    <xf numFmtId="1" fontId="19" fillId="0" borderId="3" xfId="0" applyNumberFormat="1" applyFont="1" applyBorder="1" applyAlignment="1" applyProtection="1">
      <alignment horizontal="center" vertical="center"/>
    </xf>
    <xf numFmtId="2" fontId="19" fillId="0" borderId="3" xfId="0" applyNumberFormat="1" applyFont="1" applyBorder="1" applyAlignment="1" applyProtection="1">
      <alignment horizontal="center" vertical="center"/>
    </xf>
    <xf numFmtId="2" fontId="19" fillId="0" borderId="3" xfId="0" applyNumberFormat="1" applyFont="1" applyBorder="1" applyAlignment="1" applyProtection="1">
      <alignment vertical="center" wrapText="1"/>
    </xf>
    <xf numFmtId="2" fontId="19" fillId="0" borderId="65" xfId="0" applyNumberFormat="1" applyFont="1" applyFill="1" applyBorder="1" applyAlignment="1" applyProtection="1">
      <alignment vertical="center"/>
    </xf>
    <xf numFmtId="2" fontId="19" fillId="0" borderId="66" xfId="0" applyNumberFormat="1" applyFont="1" applyFill="1" applyBorder="1" applyAlignment="1" applyProtection="1">
      <alignment vertical="center"/>
    </xf>
    <xf numFmtId="1" fontId="19" fillId="0" borderId="66" xfId="0" applyNumberFormat="1" applyFont="1" applyFill="1" applyBorder="1" applyAlignment="1" applyProtection="1">
      <alignment horizontal="center" vertical="center"/>
    </xf>
    <xf numFmtId="2" fontId="19" fillId="0" borderId="66" xfId="0" applyNumberFormat="1" applyFont="1" applyFill="1" applyBorder="1" applyAlignment="1" applyProtection="1">
      <alignment horizontal="center" vertical="center"/>
    </xf>
    <xf numFmtId="2" fontId="26" fillId="0" borderId="0" xfId="0" applyNumberFormat="1" applyFont="1" applyAlignment="1" applyProtection="1">
      <alignment vertical="center"/>
    </xf>
    <xf numFmtId="2" fontId="30" fillId="0" borderId="0" xfId="0" applyNumberFormat="1" applyFont="1" applyAlignment="1" applyProtection="1">
      <alignment horizontal="center"/>
    </xf>
    <xf numFmtId="2" fontId="18" fillId="0" borderId="0" xfId="0" applyNumberFormat="1" applyFont="1" applyProtection="1"/>
    <xf numFmtId="0" fontId="0" fillId="0" borderId="0" xfId="0" applyFill="1" applyBorder="1" applyProtection="1"/>
    <xf numFmtId="44" fontId="0" fillId="0" borderId="30" xfId="0" applyNumberFormat="1" applyFill="1" applyBorder="1" applyAlignment="1" applyProtection="1">
      <alignment vertical="center"/>
    </xf>
    <xf numFmtId="0" fontId="0" fillId="0" borderId="0" xfId="0" applyFill="1" applyBorder="1" applyAlignment="1" applyProtection="1">
      <alignment horizontal="right"/>
    </xf>
    <xf numFmtId="0" fontId="17" fillId="0" borderId="0" xfId="0" applyFont="1" applyFill="1" applyBorder="1" applyAlignment="1" applyProtection="1">
      <alignment horizontal="right"/>
    </xf>
    <xf numFmtId="4" fontId="0" fillId="0" borderId="0" xfId="0" applyNumberFormat="1" applyFill="1" applyBorder="1" applyProtection="1"/>
    <xf numFmtId="0" fontId="0" fillId="0" borderId="0" xfId="0" applyFont="1" applyFill="1" applyBorder="1" applyAlignment="1" applyProtection="1">
      <alignment horizontal="right"/>
    </xf>
    <xf numFmtId="0" fontId="0" fillId="0" borderId="0" xfId="0" applyFont="1" applyFill="1" applyBorder="1" applyAlignment="1" applyProtection="1"/>
    <xf numFmtId="0" fontId="17" fillId="5" borderId="51" xfId="0" applyFont="1" applyFill="1" applyBorder="1" applyAlignment="1" applyProtection="1">
      <alignment vertical="center"/>
    </xf>
    <xf numFmtId="44" fontId="19" fillId="0" borderId="70" xfId="0" applyNumberFormat="1" applyFont="1" applyBorder="1" applyAlignment="1" applyProtection="1">
      <alignment horizontal="center" vertical="center"/>
    </xf>
    <xf numFmtId="49" fontId="0" fillId="0" borderId="21" xfId="0" applyNumberFormat="1" applyFill="1" applyBorder="1" applyAlignment="1" applyProtection="1">
      <alignment horizontal="center" vertical="center"/>
    </xf>
    <xf numFmtId="49" fontId="0" fillId="0" borderId="16" xfId="0" applyNumberFormat="1" applyFill="1" applyBorder="1" applyAlignment="1" applyProtection="1">
      <alignment horizontal="center" vertical="center"/>
    </xf>
    <xf numFmtId="49" fontId="0" fillId="0" borderId="17" xfId="0" applyNumberFormat="1" applyFill="1" applyBorder="1" applyAlignment="1" applyProtection="1">
      <alignment horizontal="center" vertical="center"/>
    </xf>
    <xf numFmtId="49" fontId="0" fillId="0" borderId="19" xfId="0" applyNumberFormat="1" applyFill="1" applyBorder="1" applyAlignment="1" applyProtection="1">
      <alignment horizontal="center" vertical="center"/>
    </xf>
    <xf numFmtId="49" fontId="19" fillId="0" borderId="63" xfId="0" applyNumberFormat="1" applyFont="1" applyBorder="1" applyAlignment="1" applyProtection="1">
      <alignment horizontal="center" vertical="center"/>
    </xf>
    <xf numFmtId="49" fontId="19" fillId="0" borderId="59" xfId="0" applyNumberFormat="1" applyFont="1" applyBorder="1" applyAlignment="1" applyProtection="1">
      <alignment horizontal="center" vertical="center"/>
    </xf>
    <xf numFmtId="0" fontId="17" fillId="0" borderId="18" xfId="0" applyFont="1" applyBorder="1" applyAlignment="1" applyProtection="1">
      <alignment horizontal="left" vertical="center" wrapText="1"/>
    </xf>
    <xf numFmtId="44" fontId="17" fillId="0" borderId="9" xfId="0" applyNumberFormat="1" applyFont="1" applyBorder="1" applyAlignment="1" applyProtection="1">
      <alignment horizontal="center" vertical="center"/>
    </xf>
    <xf numFmtId="0" fontId="0" fillId="0" borderId="0" xfId="0" applyAlignment="1" applyProtection="1">
      <alignment vertical="top"/>
    </xf>
    <xf numFmtId="0" fontId="0" fillId="0" borderId="0" xfId="0" applyProtection="1"/>
    <xf numFmtId="0" fontId="22" fillId="0" borderId="0" xfId="0" applyFont="1" applyAlignment="1" applyProtection="1">
      <alignment horizontal="left"/>
    </xf>
    <xf numFmtId="0" fontId="19" fillId="0" borderId="0" xfId="0" applyFont="1" applyProtection="1"/>
    <xf numFmtId="0" fontId="0" fillId="0" borderId="0" xfId="0" applyAlignment="1" applyProtection="1">
      <alignment horizontal="center"/>
    </xf>
    <xf numFmtId="0" fontId="0" fillId="0" borderId="0" xfId="0" applyFill="1" applyAlignment="1" applyProtection="1">
      <alignment horizontal="center" vertical="center"/>
    </xf>
    <xf numFmtId="49" fontId="18" fillId="5" borderId="79" xfId="0" applyNumberFormat="1" applyFont="1" applyFill="1" applyBorder="1" applyAlignment="1" applyProtection="1">
      <alignment horizontal="center" vertical="center"/>
    </xf>
    <xf numFmtId="0" fontId="35" fillId="11" borderId="2" xfId="0" applyFont="1" applyFill="1" applyBorder="1" applyAlignment="1" applyProtection="1">
      <alignment vertical="center" wrapText="1"/>
    </xf>
    <xf numFmtId="0" fontId="19" fillId="5" borderId="2" xfId="0" applyNumberFormat="1" applyFont="1" applyFill="1" applyBorder="1" applyAlignment="1" applyProtection="1">
      <alignment horizontal="center" vertical="center"/>
    </xf>
    <xf numFmtId="44" fontId="19" fillId="0" borderId="75" xfId="0" applyNumberFormat="1" applyFont="1" applyFill="1" applyBorder="1" applyAlignment="1" applyProtection="1">
      <alignment horizontal="center" vertical="center"/>
    </xf>
    <xf numFmtId="0" fontId="35" fillId="5" borderId="10" xfId="0" applyFont="1" applyFill="1" applyBorder="1" applyAlignment="1" applyProtection="1">
      <alignment horizontal="center" vertical="center"/>
    </xf>
    <xf numFmtId="0" fontId="35" fillId="5" borderId="2" xfId="0" applyFont="1" applyFill="1" applyBorder="1" applyAlignment="1" applyProtection="1">
      <alignment horizontal="center" vertical="center"/>
    </xf>
    <xf numFmtId="0" fontId="35" fillId="5" borderId="64" xfId="0" applyFont="1" applyFill="1" applyBorder="1" applyAlignment="1" applyProtection="1">
      <alignment horizontal="center" vertical="center"/>
    </xf>
    <xf numFmtId="0" fontId="19" fillId="5" borderId="75" xfId="0" applyFont="1" applyFill="1" applyBorder="1" applyProtection="1"/>
    <xf numFmtId="0" fontId="35" fillId="11" borderId="66" xfId="0" applyFont="1" applyFill="1" applyBorder="1" applyAlignment="1" applyProtection="1">
      <alignment vertical="center" wrapText="1"/>
    </xf>
    <xf numFmtId="44" fontId="19" fillId="0" borderId="78" xfId="0" applyNumberFormat="1" applyFont="1" applyFill="1" applyBorder="1" applyAlignment="1" applyProtection="1">
      <alignment horizontal="center" vertical="center"/>
    </xf>
    <xf numFmtId="0" fontId="35" fillId="5" borderId="81" xfId="0" applyFont="1" applyFill="1" applyBorder="1" applyAlignment="1" applyProtection="1">
      <alignment horizontal="center" vertical="center"/>
    </xf>
    <xf numFmtId="0" fontId="35" fillId="5" borderId="66" xfId="0" applyFont="1" applyFill="1" applyBorder="1" applyAlignment="1" applyProtection="1">
      <alignment horizontal="center" vertical="center"/>
    </xf>
    <xf numFmtId="0" fontId="35" fillId="5" borderId="60" xfId="0" applyFont="1" applyFill="1" applyBorder="1" applyAlignment="1" applyProtection="1">
      <alignment horizontal="center" vertical="center"/>
    </xf>
    <xf numFmtId="0" fontId="19" fillId="5" borderId="78" xfId="0" applyFont="1" applyFill="1" applyBorder="1" applyProtection="1"/>
    <xf numFmtId="0" fontId="35" fillId="0" borderId="66" xfId="0" applyFont="1" applyFill="1" applyBorder="1" applyAlignment="1" applyProtection="1">
      <alignment vertical="center" wrapText="1"/>
    </xf>
    <xf numFmtId="0" fontId="35" fillId="12" borderId="66" xfId="0" applyFont="1" applyFill="1" applyBorder="1" applyAlignment="1" applyProtection="1">
      <alignment horizontal="center" vertical="center"/>
    </xf>
    <xf numFmtId="0" fontId="19" fillId="5" borderId="66" xfId="0" applyNumberFormat="1" applyFont="1" applyFill="1" applyBorder="1" applyAlignment="1" applyProtection="1">
      <alignment horizontal="center" vertical="center"/>
    </xf>
    <xf numFmtId="0" fontId="35" fillId="0" borderId="2" xfId="0" applyFont="1" applyFill="1" applyBorder="1" applyAlignment="1" applyProtection="1">
      <alignment vertical="center" wrapText="1"/>
    </xf>
    <xf numFmtId="0" fontId="35" fillId="10" borderId="2" xfId="0" applyNumberFormat="1" applyFont="1" applyFill="1" applyBorder="1" applyAlignment="1" applyProtection="1">
      <alignment horizontal="center" vertical="center"/>
    </xf>
    <xf numFmtId="0" fontId="18" fillId="5" borderId="79" xfId="0" applyNumberFormat="1" applyFont="1" applyFill="1" applyBorder="1" applyAlignment="1" applyProtection="1">
      <alignment horizontal="center" vertical="center"/>
    </xf>
    <xf numFmtId="0" fontId="36" fillId="11" borderId="66" xfId="0" applyFont="1" applyFill="1" applyBorder="1" applyAlignment="1" applyProtection="1">
      <alignment vertical="center" wrapText="1"/>
    </xf>
    <xf numFmtId="0" fontId="4" fillId="0" borderId="2" xfId="0" applyFont="1" applyFill="1" applyBorder="1" applyAlignment="1" applyProtection="1">
      <alignment vertical="center" wrapText="1"/>
    </xf>
    <xf numFmtId="0" fontId="36" fillId="0" borderId="2" xfId="0" applyFont="1" applyFill="1" applyBorder="1" applyAlignment="1" applyProtection="1">
      <alignment vertical="center" wrapText="1"/>
    </xf>
    <xf numFmtId="0" fontId="4" fillId="0" borderId="66" xfId="0" applyFont="1" applyFill="1" applyBorder="1" applyAlignment="1" applyProtection="1">
      <alignment vertical="center" wrapText="1"/>
    </xf>
    <xf numFmtId="0" fontId="4" fillId="5" borderId="81" xfId="0" applyFont="1" applyFill="1" applyBorder="1" applyAlignment="1" applyProtection="1">
      <alignment horizontal="center" vertical="center"/>
    </xf>
    <xf numFmtId="0" fontId="4" fillId="5" borderId="66" xfId="0" applyFont="1" applyFill="1" applyBorder="1" applyAlignment="1" applyProtection="1">
      <alignment horizontal="center" vertical="center"/>
    </xf>
    <xf numFmtId="0" fontId="4" fillId="5" borderId="60" xfId="0" applyFont="1" applyFill="1" applyBorder="1" applyAlignment="1" applyProtection="1">
      <alignment horizontal="center" vertical="center"/>
    </xf>
    <xf numFmtId="0" fontId="0" fillId="5" borderId="51" xfId="0" applyFont="1" applyFill="1" applyBorder="1" applyAlignment="1" applyProtection="1">
      <alignment vertical="center"/>
    </xf>
    <xf numFmtId="0" fontId="0" fillId="0" borderId="0" xfId="0" applyBorder="1" applyProtection="1"/>
    <xf numFmtId="0" fontId="19" fillId="0" borderId="0" xfId="0" applyFont="1" applyBorder="1" applyProtection="1"/>
    <xf numFmtId="0" fontId="0" fillId="0" borderId="83" xfId="0" applyFont="1" applyFill="1" applyBorder="1" applyAlignment="1" applyProtection="1">
      <alignment vertical="center" wrapText="1"/>
    </xf>
    <xf numFmtId="44" fontId="0" fillId="0" borderId="31" xfId="0" applyNumberFormat="1" applyFont="1" applyFill="1" applyBorder="1" applyAlignment="1" applyProtection="1">
      <alignment vertical="center"/>
    </xf>
    <xf numFmtId="0" fontId="17" fillId="5" borderId="82" xfId="0" applyFont="1" applyFill="1" applyBorder="1" applyAlignment="1" applyProtection="1">
      <alignment horizontal="center" wrapText="1"/>
    </xf>
    <xf numFmtId="0" fontId="0" fillId="0" borderId="84" xfId="0" applyFont="1" applyFill="1" applyBorder="1" applyAlignment="1" applyProtection="1">
      <alignment horizontal="center" vertical="center" wrapText="1"/>
    </xf>
    <xf numFmtId="0" fontId="0" fillId="0" borderId="85" xfId="0" applyFont="1" applyFill="1" applyBorder="1" applyAlignment="1" applyProtection="1">
      <alignment horizontal="center" vertical="center" wrapText="1"/>
    </xf>
    <xf numFmtId="44" fontId="0" fillId="0" borderId="86" xfId="0" applyNumberFormat="1" applyFont="1" applyFill="1" applyBorder="1" applyAlignment="1" applyProtection="1">
      <alignment horizontal="center" vertical="center" wrapText="1"/>
    </xf>
    <xf numFmtId="44" fontId="0" fillId="0" borderId="71" xfId="0" applyNumberFormat="1" applyFill="1" applyBorder="1" applyAlignment="1" applyProtection="1">
      <alignment vertical="center"/>
    </xf>
    <xf numFmtId="44" fontId="19" fillId="0" borderId="4" xfId="16" applyFont="1" applyFill="1" applyBorder="1" applyAlignment="1">
      <alignment horizontal="center" vertical="center"/>
    </xf>
    <xf numFmtId="44" fontId="39" fillId="0" borderId="0" xfId="0" applyNumberFormat="1" applyFont="1" applyAlignment="1" applyProtection="1">
      <alignment vertical="center"/>
    </xf>
    <xf numFmtId="44" fontId="19" fillId="0" borderId="15" xfId="16" applyFont="1" applyFill="1" applyBorder="1" applyAlignment="1">
      <alignment horizontal="center" vertical="center"/>
    </xf>
    <xf numFmtId="0" fontId="21" fillId="14" borderId="94" xfId="0" applyFont="1" applyFill="1" applyBorder="1" applyAlignment="1">
      <alignment horizontal="center" vertical="center" wrapText="1"/>
    </xf>
    <xf numFmtId="0" fontId="21" fillId="3" borderId="94" xfId="0" applyFont="1" applyFill="1" applyBorder="1" applyAlignment="1">
      <alignment horizontal="center" vertical="center" wrapText="1"/>
    </xf>
    <xf numFmtId="0" fontId="19" fillId="8" borderId="16" xfId="0" applyFont="1" applyFill="1" applyBorder="1" applyAlignment="1" applyProtection="1">
      <alignment horizontal="center" vertical="center"/>
    </xf>
    <xf numFmtId="0" fontId="19" fillId="8" borderId="21" xfId="0" applyFont="1" applyFill="1" applyBorder="1" applyAlignment="1" applyProtection="1">
      <alignment horizontal="center" vertical="center"/>
    </xf>
    <xf numFmtId="164" fontId="19" fillId="4" borderId="4" xfId="0" applyNumberFormat="1" applyFont="1" applyFill="1" applyBorder="1" applyAlignment="1" applyProtection="1">
      <alignment horizontal="center" vertical="center" wrapText="1"/>
    </xf>
    <xf numFmtId="0" fontId="20" fillId="0" borderId="42" xfId="0" applyFont="1" applyFill="1" applyBorder="1" applyAlignment="1">
      <alignment horizontal="left" vertical="center" wrapText="1"/>
    </xf>
    <xf numFmtId="164" fontId="19" fillId="4" borderId="42" xfId="15" applyNumberFormat="1" applyFont="1" applyFill="1" applyBorder="1" applyAlignment="1">
      <alignment horizontal="center" vertical="center"/>
    </xf>
    <xf numFmtId="164" fontId="19" fillId="4" borderId="23" xfId="0" applyNumberFormat="1" applyFont="1" applyFill="1" applyBorder="1" applyAlignment="1" applyProtection="1">
      <alignment horizontal="center" vertical="center" wrapText="1"/>
    </xf>
    <xf numFmtId="0" fontId="20" fillId="0" borderId="2"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42" xfId="0" applyFont="1" applyFill="1" applyBorder="1" applyAlignment="1">
      <alignment horizontal="center" vertical="center" wrapText="1"/>
    </xf>
    <xf numFmtId="1" fontId="40" fillId="0" borderId="2" xfId="0" applyNumberFormat="1" applyFont="1" applyFill="1" applyBorder="1" applyAlignment="1">
      <alignment horizontal="center" vertical="center" shrinkToFit="1"/>
    </xf>
    <xf numFmtId="0" fontId="20" fillId="0" borderId="5" xfId="0" applyFont="1" applyFill="1" applyBorder="1" applyAlignment="1">
      <alignment horizontal="center" vertical="center" wrapText="1"/>
    </xf>
    <xf numFmtId="1" fontId="40" fillId="0" borderId="5"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8" fillId="13" borderId="94" xfId="0" applyFont="1" applyFill="1" applyBorder="1" applyAlignment="1">
      <alignment horizontal="left" vertical="center" textRotation="90" wrapText="1"/>
    </xf>
    <xf numFmtId="0" fontId="19" fillId="0" borderId="42" xfId="0" applyFont="1" applyFill="1" applyBorder="1" applyAlignment="1">
      <alignment horizontal="center" vertical="center" wrapText="1"/>
    </xf>
    <xf numFmtId="0" fontId="19" fillId="0" borderId="5" xfId="0" applyFont="1" applyFill="1" applyBorder="1" applyAlignment="1">
      <alignment horizontal="center" vertical="center" wrapText="1"/>
    </xf>
    <xf numFmtId="49" fontId="0" fillId="8" borderId="16" xfId="0" applyNumberFormat="1" applyFill="1" applyBorder="1" applyAlignment="1" applyProtection="1">
      <alignment horizontal="center" vertical="center"/>
    </xf>
    <xf numFmtId="0" fontId="0" fillId="8" borderId="12" xfId="0" applyFill="1" applyBorder="1" applyAlignment="1" applyProtection="1">
      <alignment vertical="center"/>
    </xf>
    <xf numFmtId="0" fontId="0" fillId="8" borderId="11" xfId="0" applyFill="1" applyBorder="1" applyAlignment="1" applyProtection="1">
      <alignment vertical="center"/>
    </xf>
    <xf numFmtId="0" fontId="19" fillId="8" borderId="18" xfId="0" applyFont="1" applyFill="1" applyBorder="1" applyAlignment="1" applyProtection="1">
      <alignment horizontal="center" vertical="center"/>
    </xf>
    <xf numFmtId="0" fontId="0" fillId="8" borderId="2" xfId="0" applyFill="1" applyBorder="1" applyAlignment="1" applyProtection="1">
      <alignment horizontal="center" vertical="center"/>
    </xf>
    <xf numFmtId="0" fontId="19" fillId="0" borderId="2" xfId="0" applyFont="1" applyBorder="1" applyAlignment="1" applyProtection="1">
      <alignment horizontal="left" vertical="center" wrapText="1"/>
    </xf>
    <xf numFmtId="0" fontId="19" fillId="8" borderId="2" xfId="0" applyFont="1" applyFill="1" applyBorder="1" applyAlignment="1" applyProtection="1">
      <alignment horizontal="center" vertical="center"/>
    </xf>
    <xf numFmtId="0" fontId="19" fillId="0" borderId="5" xfId="0" applyFont="1" applyBorder="1" applyAlignment="1" applyProtection="1">
      <alignment horizontal="left" vertical="center" wrapText="1"/>
    </xf>
    <xf numFmtId="0" fontId="19" fillId="8" borderId="5" xfId="0" applyFont="1" applyFill="1" applyBorder="1" applyAlignment="1" applyProtection="1">
      <alignment horizontal="center" vertical="center"/>
    </xf>
    <xf numFmtId="0" fontId="18" fillId="0" borderId="2" xfId="0" applyFont="1" applyFill="1" applyBorder="1" applyAlignment="1" applyProtection="1">
      <alignment horizontal="left" vertical="center"/>
    </xf>
    <xf numFmtId="0" fontId="19" fillId="0" borderId="5" xfId="0" applyFont="1" applyBorder="1" applyAlignment="1" applyProtection="1">
      <alignment horizontal="center" vertical="center"/>
    </xf>
    <xf numFmtId="0" fontId="19" fillId="0" borderId="5" xfId="0" applyFont="1" applyBorder="1" applyAlignment="1" applyProtection="1">
      <alignment horizontal="left" vertical="center"/>
    </xf>
    <xf numFmtId="0" fontId="19" fillId="0" borderId="5" xfId="0" applyFont="1" applyBorder="1" applyAlignment="1" applyProtection="1">
      <alignment vertical="center"/>
    </xf>
    <xf numFmtId="0" fontId="28" fillId="0" borderId="2" xfId="0" applyFont="1" applyBorder="1" applyAlignment="1" applyProtection="1">
      <alignment vertical="center"/>
    </xf>
    <xf numFmtId="0" fontId="17" fillId="0" borderId="2" xfId="0" applyFont="1" applyFill="1" applyBorder="1" applyAlignment="1" applyProtection="1">
      <alignment horizontal="left" vertical="center"/>
    </xf>
    <xf numFmtId="0" fontId="19" fillId="8" borderId="2" xfId="0" applyFont="1" applyFill="1" applyBorder="1" applyAlignment="1" applyProtection="1">
      <alignment horizontal="left" vertical="center"/>
    </xf>
    <xf numFmtId="0" fontId="19" fillId="8" borderId="2" xfId="0" applyFont="1" applyFill="1" applyBorder="1" applyAlignment="1" applyProtection="1">
      <alignment horizontal="left" vertical="center" wrapText="1"/>
    </xf>
    <xf numFmtId="0" fontId="20" fillId="8" borderId="2" xfId="0" applyFont="1" applyFill="1" applyBorder="1" applyAlignment="1" applyProtection="1">
      <alignment horizontal="left" vertical="center"/>
    </xf>
    <xf numFmtId="0" fontId="19" fillId="8" borderId="5" xfId="0" applyFont="1" applyFill="1" applyBorder="1" applyAlignment="1" applyProtection="1">
      <alignment horizontal="left" vertical="center" wrapText="1"/>
    </xf>
    <xf numFmtId="0" fontId="23" fillId="8" borderId="2" xfId="0" applyFont="1" applyFill="1" applyBorder="1" applyAlignment="1" applyProtection="1">
      <alignment horizontal="center" vertical="center"/>
    </xf>
    <xf numFmtId="0" fontId="0" fillId="0" borderId="0" xfId="0" applyBorder="1" applyAlignment="1">
      <alignment vertical="center"/>
    </xf>
    <xf numFmtId="49" fontId="0" fillId="8" borderId="17" xfId="0" applyNumberForma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42"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20" fillId="0" borderId="2" xfId="0" applyFont="1" applyFill="1" applyBorder="1" applyAlignment="1" applyProtection="1">
      <alignment horizontal="left" vertical="center"/>
    </xf>
    <xf numFmtId="0" fontId="20" fillId="0" borderId="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xf>
    <xf numFmtId="0" fontId="20" fillId="0" borderId="42" xfId="0" applyFont="1" applyFill="1" applyBorder="1" applyAlignment="1" applyProtection="1">
      <alignment horizontal="left" vertical="center"/>
    </xf>
    <xf numFmtId="0" fontId="20" fillId="0" borderId="5" xfId="0" applyFont="1" applyFill="1" applyBorder="1" applyAlignment="1" applyProtection="1">
      <alignment horizontal="left" vertical="center"/>
    </xf>
    <xf numFmtId="0" fontId="19" fillId="0" borderId="21" xfId="0" applyFont="1" applyBorder="1" applyAlignment="1" applyProtection="1">
      <alignment horizontal="center" vertical="center"/>
    </xf>
    <xf numFmtId="0" fontId="19" fillId="0" borderId="5" xfId="0" applyFont="1" applyFill="1" applyBorder="1" applyAlignment="1" applyProtection="1">
      <alignment horizontal="left" vertical="center"/>
    </xf>
    <xf numFmtId="0" fontId="19" fillId="0" borderId="2" xfId="0" applyFont="1" applyFill="1" applyBorder="1" applyAlignment="1" applyProtection="1">
      <alignment horizontal="left" vertical="center"/>
    </xf>
    <xf numFmtId="0" fontId="19" fillId="0" borderId="5"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9" fillId="0" borderId="22" xfId="0" applyFont="1" applyBorder="1" applyAlignment="1" applyProtection="1">
      <alignment horizontal="center" vertical="center"/>
    </xf>
    <xf numFmtId="0" fontId="19" fillId="0" borderId="119" xfId="0" applyFont="1" applyBorder="1" applyAlignment="1" applyProtection="1">
      <alignment horizontal="center" vertical="center"/>
    </xf>
    <xf numFmtId="0" fontId="19" fillId="0" borderId="119" xfId="0" applyFont="1" applyBorder="1" applyAlignment="1" applyProtection="1">
      <alignment horizontal="left" vertical="center"/>
    </xf>
    <xf numFmtId="0" fontId="18" fillId="0" borderId="119" xfId="0" applyFont="1" applyBorder="1" applyAlignment="1" applyProtection="1">
      <alignment horizontal="left" vertical="center"/>
    </xf>
    <xf numFmtId="0" fontId="21" fillId="0" borderId="119" xfId="0" applyFont="1" applyBorder="1" applyAlignment="1" applyProtection="1">
      <alignment horizontal="left" vertical="center" wrapText="1"/>
    </xf>
    <xf numFmtId="0" fontId="19" fillId="0" borderId="22" xfId="0" applyFont="1" applyFill="1" applyBorder="1" applyAlignment="1" applyProtection="1">
      <alignment horizontal="center" vertical="center"/>
    </xf>
    <xf numFmtId="0" fontId="21" fillId="0" borderId="119" xfId="0" applyFont="1" applyFill="1" applyBorder="1" applyAlignment="1" applyProtection="1">
      <alignment horizontal="left" vertical="center"/>
    </xf>
    <xf numFmtId="0" fontId="20" fillId="0" borderId="119" xfId="0" applyFont="1" applyFill="1" applyBorder="1" applyAlignment="1" applyProtection="1">
      <alignment horizontal="left" vertical="center"/>
    </xf>
    <xf numFmtId="0" fontId="19" fillId="0" borderId="119" xfId="0" applyFont="1" applyFill="1" applyBorder="1" applyAlignment="1" applyProtection="1">
      <alignment horizontal="center" vertical="center"/>
    </xf>
    <xf numFmtId="0" fontId="0" fillId="8" borderId="83" xfId="0" applyFill="1" applyBorder="1" applyAlignment="1" applyProtection="1">
      <alignment vertical="center"/>
    </xf>
    <xf numFmtId="0" fontId="19" fillId="0" borderId="0" xfId="0" applyFont="1" applyFill="1" applyAlignment="1" applyProtection="1">
      <alignment vertical="center"/>
    </xf>
    <xf numFmtId="0" fontId="18" fillId="0" borderId="16" xfId="0" applyFont="1" applyFill="1" applyBorder="1" applyAlignment="1" applyProtection="1">
      <alignment horizontal="center" vertical="center"/>
    </xf>
    <xf numFmtId="0" fontId="20" fillId="8" borderId="2" xfId="0" applyFont="1" applyFill="1" applyBorder="1" applyAlignment="1" applyProtection="1">
      <alignment horizontal="center" vertical="center"/>
    </xf>
    <xf numFmtId="0" fontId="20" fillId="0" borderId="2" xfId="0" applyFont="1" applyBorder="1" applyAlignment="1" applyProtection="1">
      <alignment horizontal="left" vertical="center" wrapText="1"/>
    </xf>
    <xf numFmtId="0" fontId="0" fillId="0" borderId="2" xfId="0" applyFill="1" applyBorder="1" applyAlignment="1" applyProtection="1">
      <alignment horizontal="center" vertical="center"/>
    </xf>
    <xf numFmtId="0" fontId="0" fillId="0" borderId="5" xfId="0" applyFill="1" applyBorder="1" applyAlignment="1" applyProtection="1">
      <alignment horizontal="center" vertical="center"/>
    </xf>
    <xf numFmtId="0" fontId="17" fillId="0" borderId="7" xfId="0" applyFont="1" applyBorder="1" applyAlignment="1" applyProtection="1">
      <alignment vertical="center"/>
    </xf>
    <xf numFmtId="44" fontId="17" fillId="0" borderId="8" xfId="0" applyNumberFormat="1" applyFont="1" applyBorder="1" applyAlignment="1" applyProtection="1">
      <alignment vertical="center"/>
    </xf>
    <xf numFmtId="0" fontId="0" fillId="0" borderId="121" xfId="0" applyFont="1" applyFill="1" applyBorder="1" applyAlignment="1" applyProtection="1">
      <alignment horizontal="left" vertical="center" wrapText="1"/>
    </xf>
    <xf numFmtId="0" fontId="0" fillId="0" borderId="122" xfId="0" applyFont="1" applyFill="1" applyBorder="1" applyAlignment="1" applyProtection="1">
      <alignment vertical="center" wrapText="1"/>
    </xf>
    <xf numFmtId="0" fontId="0" fillId="0" borderId="17" xfId="0" applyFont="1" applyFill="1" applyBorder="1" applyAlignment="1" applyProtection="1">
      <alignment horizontal="left" vertical="center" wrapText="1"/>
    </xf>
    <xf numFmtId="0" fontId="18" fillId="3" borderId="125" xfId="0" applyFont="1" applyFill="1" applyBorder="1" applyAlignment="1" applyProtection="1">
      <alignment horizontal="center" vertical="center"/>
    </xf>
    <xf numFmtId="0" fontId="19" fillId="4" borderId="21" xfId="0" applyFont="1" applyFill="1" applyBorder="1" applyAlignment="1" applyProtection="1">
      <alignment horizontal="center" vertical="center"/>
    </xf>
    <xf numFmtId="0" fontId="20" fillId="0" borderId="3" xfId="0" applyFont="1" applyBorder="1" applyAlignment="1" applyProtection="1">
      <alignment horizontal="center" vertical="center"/>
    </xf>
    <xf numFmtId="44" fontId="19" fillId="8" borderId="9" xfId="0" applyNumberFormat="1" applyFont="1" applyFill="1" applyBorder="1" applyAlignment="1" applyProtection="1">
      <alignment vertical="center"/>
    </xf>
    <xf numFmtId="0" fontId="20" fillId="0" borderId="3" xfId="0" applyFont="1" applyBorder="1" applyAlignment="1" applyProtection="1">
      <alignment horizontal="left" vertical="center" wrapText="1"/>
    </xf>
    <xf numFmtId="0" fontId="20" fillId="0" borderId="42" xfId="0" applyFont="1" applyBorder="1" applyAlignment="1" applyProtection="1">
      <alignment horizontal="center" vertical="center"/>
    </xf>
    <xf numFmtId="44" fontId="19" fillId="8" borderId="23" xfId="0" applyNumberFormat="1" applyFont="1" applyFill="1" applyBorder="1" applyAlignment="1" applyProtection="1">
      <alignment vertical="center"/>
    </xf>
    <xf numFmtId="0" fontId="19" fillId="0" borderId="54" xfId="0" applyFont="1" applyBorder="1" applyAlignment="1" applyProtection="1">
      <alignment horizontal="center" vertical="center"/>
    </xf>
    <xf numFmtId="0" fontId="20" fillId="0" borderId="119" xfId="0" applyFont="1" applyBorder="1" applyAlignment="1" applyProtection="1">
      <alignment horizontal="center" vertical="center"/>
    </xf>
    <xf numFmtId="44" fontId="19" fillId="8" borderId="24" xfId="0" applyNumberFormat="1" applyFont="1" applyFill="1" applyBorder="1" applyAlignment="1" applyProtection="1">
      <alignment vertical="center"/>
    </xf>
    <xf numFmtId="0" fontId="0" fillId="0" borderId="5" xfId="0" applyFill="1" applyBorder="1" applyAlignment="1" applyProtection="1">
      <alignment vertical="center" wrapText="1"/>
    </xf>
    <xf numFmtId="0" fontId="0" fillId="0" borderId="2" xfId="0" applyFill="1" applyBorder="1" applyAlignment="1" applyProtection="1">
      <alignment vertical="center" wrapText="1"/>
    </xf>
    <xf numFmtId="0" fontId="0" fillId="8" borderId="2" xfId="0" applyFill="1" applyBorder="1" applyAlignment="1" applyProtection="1">
      <alignment vertical="center" wrapText="1"/>
    </xf>
    <xf numFmtId="0" fontId="0" fillId="0" borderId="42" xfId="0" applyFill="1" applyBorder="1" applyAlignment="1" applyProtection="1">
      <alignment vertical="center" wrapText="1"/>
    </xf>
    <xf numFmtId="0" fontId="51" fillId="0" borderId="11" xfId="15" applyFont="1" applyBorder="1" applyAlignment="1" applyProtection="1">
      <alignment horizontal="left" vertical="center" wrapText="1"/>
    </xf>
    <xf numFmtId="0" fontId="19" fillId="0" borderId="11" xfId="0" applyFont="1" applyBorder="1" applyAlignment="1" applyProtection="1">
      <alignment horizontal="left" vertical="center"/>
    </xf>
    <xf numFmtId="0" fontId="51" fillId="0" borderId="2" xfId="15" applyFont="1" applyBorder="1" applyAlignment="1" applyProtection="1">
      <alignment horizontal="left" vertical="center"/>
    </xf>
    <xf numFmtId="0" fontId="51" fillId="0" borderId="2" xfId="15" applyFont="1" applyBorder="1" applyAlignment="1" applyProtection="1">
      <alignment horizontal="left" vertical="center" wrapText="1"/>
    </xf>
    <xf numFmtId="0" fontId="19" fillId="0" borderId="2" xfId="12" applyFont="1" applyBorder="1" applyAlignment="1" applyProtection="1">
      <alignment horizontal="left" vertical="center" wrapText="1"/>
    </xf>
    <xf numFmtId="0" fontId="51" fillId="0" borderId="3" xfId="15" applyFont="1" applyBorder="1" applyAlignment="1" applyProtection="1">
      <alignment horizontal="left" vertical="center"/>
    </xf>
    <xf numFmtId="0" fontId="19" fillId="0" borderId="3" xfId="0" applyFont="1" applyBorder="1" applyAlignment="1" applyProtection="1">
      <alignment horizontal="left" vertical="center"/>
    </xf>
    <xf numFmtId="0" fontId="19" fillId="0" borderId="5" xfId="12" applyFont="1" applyBorder="1" applyAlignment="1" applyProtection="1">
      <alignment horizontal="left" vertical="center" wrapText="1"/>
    </xf>
    <xf numFmtId="0" fontId="51" fillId="0" borderId="5" xfId="15" applyFont="1" applyBorder="1" applyAlignment="1" applyProtection="1">
      <alignment horizontal="left" vertical="center" wrapText="1"/>
    </xf>
    <xf numFmtId="0" fontId="40" fillId="0" borderId="2" xfId="0" applyFont="1" applyBorder="1" applyAlignment="1" applyProtection="1">
      <alignment horizontal="left" vertical="center" wrapText="1"/>
    </xf>
    <xf numFmtId="0" fontId="40" fillId="0" borderId="2"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20" fillId="0" borderId="2" xfId="18" applyFont="1" applyFill="1" applyBorder="1" applyAlignment="1" applyProtection="1">
      <alignment horizontal="left" vertical="center" wrapText="1"/>
    </xf>
    <xf numFmtId="0" fontId="20" fillId="0" borderId="2" xfId="18" applyFont="1" applyFill="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44" fontId="17" fillId="0" borderId="4" xfId="0" applyNumberFormat="1" applyFont="1" applyFill="1" applyBorder="1" applyAlignment="1" applyProtection="1">
      <alignment horizontal="center" vertical="center"/>
    </xf>
    <xf numFmtId="164" fontId="19" fillId="2" borderId="2" xfId="15" applyNumberFormat="1" applyFont="1" applyFill="1" applyBorder="1" applyAlignment="1" applyProtection="1">
      <alignment horizontal="center" vertical="center"/>
      <protection locked="0"/>
    </xf>
    <xf numFmtId="164" fontId="19" fillId="2" borderId="5" xfId="15" applyNumberFormat="1" applyFont="1" applyFill="1" applyBorder="1" applyAlignment="1" applyProtection="1">
      <alignment horizontal="center" vertical="center"/>
      <protection locked="0"/>
    </xf>
    <xf numFmtId="164" fontId="19" fillId="2" borderId="3" xfId="15" applyNumberFormat="1" applyFont="1" applyFill="1" applyBorder="1" applyAlignment="1" applyProtection="1">
      <alignment horizontal="center" vertical="center"/>
      <protection locked="0"/>
    </xf>
    <xf numFmtId="164" fontId="19" fillId="2" borderId="42" xfId="15" applyNumberFormat="1" applyFont="1" applyFill="1" applyBorder="1" applyAlignment="1" applyProtection="1">
      <alignment horizontal="center" vertical="center"/>
      <protection locked="0"/>
    </xf>
    <xf numFmtId="0" fontId="18" fillId="13" borderId="94" xfId="0" applyFont="1" applyFill="1" applyBorder="1" applyAlignment="1" applyProtection="1">
      <alignment horizontal="left" vertical="center" textRotation="90" wrapText="1"/>
    </xf>
    <xf numFmtId="0" fontId="21" fillId="14" borderId="94" xfId="0" applyFont="1" applyFill="1" applyBorder="1" applyAlignment="1" applyProtection="1">
      <alignment horizontal="center" vertical="center" wrapText="1"/>
    </xf>
    <xf numFmtId="0" fontId="21" fillId="3" borderId="94"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2" fontId="19" fillId="0" borderId="2" xfId="0" applyNumberFormat="1" applyFont="1" applyFill="1" applyBorder="1" applyAlignment="1" applyProtection="1">
      <alignment horizontal="center" vertical="center" wrapText="1"/>
    </xf>
    <xf numFmtId="44" fontId="19" fillId="0" borderId="4" xfId="16" applyFont="1" applyFill="1" applyBorder="1" applyAlignment="1" applyProtection="1">
      <alignment horizontal="center" vertical="center"/>
    </xf>
    <xf numFmtId="2" fontId="40" fillId="0" borderId="2" xfId="0" applyNumberFormat="1" applyFont="1" applyFill="1" applyBorder="1" applyAlignment="1" applyProtection="1">
      <alignment horizontal="center" vertical="center" shrinkToFit="1"/>
    </xf>
    <xf numFmtId="0" fontId="23" fillId="0" borderId="2" xfId="0" applyFont="1" applyFill="1" applyBorder="1" applyAlignment="1" applyProtection="1">
      <alignment horizontal="center" vertical="center"/>
    </xf>
    <xf numFmtId="0" fontId="20" fillId="8" borderId="5" xfId="0" applyFont="1" applyFill="1" applyBorder="1" applyAlignment="1" applyProtection="1">
      <alignment horizontal="left" vertical="center" wrapText="1"/>
    </xf>
    <xf numFmtId="0" fontId="19" fillId="0" borderId="5"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3" fillId="8" borderId="5" xfId="0" applyFont="1" applyFill="1" applyBorder="1" applyAlignment="1" applyProtection="1">
      <alignment horizontal="center" vertical="center"/>
    </xf>
    <xf numFmtId="44" fontId="19" fillId="0" borderId="15" xfId="16" applyFont="1" applyFill="1" applyBorder="1" applyAlignment="1" applyProtection="1">
      <alignment horizontal="center" vertical="center"/>
    </xf>
    <xf numFmtId="0" fontId="19" fillId="0" borderId="2" xfId="0" applyFont="1" applyBorder="1" applyAlignment="1" applyProtection="1">
      <alignment vertical="center" wrapText="1"/>
    </xf>
    <xf numFmtId="0" fontId="19" fillId="0" borderId="5" xfId="0" applyFont="1" applyFill="1" applyBorder="1" applyAlignment="1" applyProtection="1">
      <alignment vertical="center" wrapText="1"/>
    </xf>
    <xf numFmtId="0" fontId="20" fillId="0" borderId="5" xfId="0" applyFont="1" applyFill="1" applyBorder="1" applyAlignment="1" applyProtection="1">
      <alignment horizontal="center" vertical="center"/>
    </xf>
    <xf numFmtId="2" fontId="19" fillId="0" borderId="2" xfId="0" applyNumberFormat="1" applyFont="1" applyFill="1" applyBorder="1" applyAlignment="1" applyProtection="1">
      <alignment horizontal="center" vertical="center"/>
    </xf>
    <xf numFmtId="0" fontId="43" fillId="0" borderId="2" xfId="0" applyFont="1" applyBorder="1" applyAlignment="1" applyProtection="1">
      <alignment vertical="center"/>
    </xf>
    <xf numFmtId="0" fontId="43" fillId="0" borderId="2" xfId="0" applyFont="1" applyBorder="1" applyAlignment="1" applyProtection="1">
      <alignment vertical="center" wrapText="1"/>
    </xf>
    <xf numFmtId="0" fontId="43" fillId="0" borderId="5" xfId="0" applyFont="1" applyFill="1" applyBorder="1" applyAlignment="1" applyProtection="1">
      <alignment vertical="center"/>
    </xf>
    <xf numFmtId="1" fontId="40" fillId="0" borderId="2" xfId="0" applyNumberFormat="1" applyFont="1" applyFill="1" applyBorder="1" applyAlignment="1" applyProtection="1">
      <alignment horizontal="center" vertical="center" shrinkToFit="1"/>
    </xf>
    <xf numFmtId="1" fontId="19" fillId="0" borderId="2" xfId="0" applyNumberFormat="1" applyFont="1" applyFill="1" applyBorder="1" applyAlignment="1" applyProtection="1">
      <alignment horizontal="center" vertical="center" wrapText="1"/>
    </xf>
    <xf numFmtId="0" fontId="20" fillId="0" borderId="5" xfId="0" applyFont="1" applyFill="1" applyBorder="1" applyAlignment="1" applyProtection="1">
      <alignment horizontal="left" vertical="center" wrapText="1"/>
    </xf>
    <xf numFmtId="1" fontId="19" fillId="0" borderId="5" xfId="0" applyNumberFormat="1" applyFont="1" applyFill="1" applyBorder="1" applyAlignment="1" applyProtection="1">
      <alignment horizontal="center" vertical="center" wrapText="1"/>
    </xf>
    <xf numFmtId="1" fontId="40" fillId="0" borderId="5" xfId="0" applyNumberFormat="1" applyFont="1" applyFill="1" applyBorder="1" applyAlignment="1" applyProtection="1">
      <alignment horizontal="center" vertical="center" shrinkToFit="1"/>
    </xf>
    <xf numFmtId="0" fontId="20" fillId="0" borderId="42" xfId="0" applyFont="1" applyFill="1" applyBorder="1" applyAlignment="1" applyProtection="1">
      <alignment horizontal="left" vertical="center" wrapText="1"/>
    </xf>
    <xf numFmtId="0" fontId="19" fillId="0" borderId="42" xfId="0" applyFont="1" applyFill="1" applyBorder="1" applyAlignment="1" applyProtection="1">
      <alignment horizontal="center" vertical="center" wrapText="1"/>
    </xf>
    <xf numFmtId="0" fontId="20" fillId="0" borderId="42" xfId="0" applyFont="1" applyFill="1" applyBorder="1" applyAlignment="1" applyProtection="1">
      <alignment horizontal="center" vertical="center" wrapText="1"/>
    </xf>
    <xf numFmtId="164" fontId="19" fillId="4" borderId="42" xfId="15" applyNumberFormat="1" applyFont="1" applyFill="1" applyBorder="1" applyAlignment="1" applyProtection="1">
      <alignment horizontal="center" vertical="center"/>
    </xf>
    <xf numFmtId="0" fontId="20" fillId="8" borderId="2" xfId="0" applyFont="1" applyFill="1" applyBorder="1" applyAlignment="1" applyProtection="1">
      <alignment horizontal="left" vertical="center" wrapText="1"/>
    </xf>
    <xf numFmtId="0" fontId="19" fillId="0" borderId="2" xfId="0" applyFont="1" applyFill="1" applyBorder="1" applyAlignment="1" applyProtection="1">
      <alignment horizontal="center" vertical="center" textRotation="90" wrapText="1"/>
    </xf>
    <xf numFmtId="0" fontId="19" fillId="0" borderId="2" xfId="0" applyFont="1" applyFill="1" applyBorder="1" applyAlignment="1" applyProtection="1">
      <alignment vertical="center"/>
    </xf>
    <xf numFmtId="0" fontId="20" fillId="0" borderId="2" xfId="0" applyFont="1" applyFill="1" applyBorder="1" applyAlignment="1" applyProtection="1">
      <alignment vertical="center" wrapText="1"/>
    </xf>
    <xf numFmtId="164" fontId="19" fillId="2" borderId="119" xfId="15" applyNumberFormat="1" applyFont="1" applyFill="1" applyBorder="1" applyAlignment="1" applyProtection="1">
      <alignment horizontal="center" vertical="center"/>
      <protection locked="0"/>
    </xf>
    <xf numFmtId="0" fontId="18" fillId="13" borderId="55" xfId="0" applyFont="1" applyFill="1" applyBorder="1" applyAlignment="1" applyProtection="1">
      <alignment horizontal="left" vertical="center" textRotation="90" wrapText="1"/>
    </xf>
    <xf numFmtId="0" fontId="19" fillId="0" borderId="42" xfId="0" applyFont="1" applyFill="1" applyBorder="1" applyAlignment="1" applyProtection="1">
      <alignment horizontal="left" vertical="center"/>
    </xf>
    <xf numFmtId="44" fontId="19" fillId="0" borderId="23" xfId="16"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4" fillId="0" borderId="5" xfId="0" applyFont="1" applyFill="1" applyBorder="1" applyAlignment="1" applyProtection="1">
      <alignment vertical="center" wrapText="1"/>
    </xf>
    <xf numFmtId="0" fontId="0" fillId="0" borderId="2" xfId="0" applyFill="1" applyBorder="1" applyAlignment="1" applyProtection="1">
      <alignment horizontal="left" vertical="center" wrapText="1"/>
    </xf>
    <xf numFmtId="0" fontId="46" fillId="0" borderId="2" xfId="0"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46" fillId="0" borderId="3"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xf>
    <xf numFmtId="0" fontId="0" fillId="0" borderId="11" xfId="0" applyFill="1" applyBorder="1" applyAlignment="1" applyProtection="1">
      <alignment horizontal="left" vertical="center" wrapText="1"/>
    </xf>
    <xf numFmtId="0" fontId="44" fillId="0" borderId="3" xfId="0" applyFont="1" applyFill="1" applyBorder="1" applyAlignment="1" applyProtection="1">
      <alignment horizontal="left" vertical="center" wrapText="1"/>
    </xf>
    <xf numFmtId="0" fontId="46" fillId="0" borderId="5" xfId="0" applyFont="1" applyFill="1" applyBorder="1" applyAlignment="1" applyProtection="1">
      <alignment horizontal="left" vertical="center" wrapText="1"/>
    </xf>
    <xf numFmtId="0" fontId="0" fillId="0" borderId="5" xfId="0" applyFill="1" applyBorder="1" applyAlignment="1" applyProtection="1">
      <alignment horizontal="left" vertical="center" wrapText="1"/>
    </xf>
    <xf numFmtId="0" fontId="44" fillId="0" borderId="5" xfId="0" applyFont="1" applyFill="1" applyBorder="1" applyAlignment="1" applyProtection="1">
      <alignment horizontal="left" vertical="center" wrapText="1"/>
    </xf>
    <xf numFmtId="164" fontId="19" fillId="2" borderId="2" xfId="0" applyNumberFormat="1" applyFont="1" applyFill="1" applyBorder="1" applyAlignment="1" applyProtection="1">
      <alignment vertical="center"/>
      <protection locked="0"/>
    </xf>
    <xf numFmtId="164" fontId="19" fillId="2" borderId="3" xfId="0" applyNumberFormat="1" applyFont="1" applyFill="1" applyBorder="1" applyAlignment="1" applyProtection="1">
      <alignment vertical="center"/>
      <protection locked="0"/>
    </xf>
    <xf numFmtId="164" fontId="19" fillId="2" borderId="5" xfId="0" applyNumberFormat="1" applyFont="1" applyFill="1" applyBorder="1" applyAlignment="1" applyProtection="1">
      <alignment vertical="center"/>
      <protection locked="0"/>
    </xf>
    <xf numFmtId="164" fontId="19" fillId="2" borderId="11" xfId="0" applyNumberFormat="1" applyFont="1" applyFill="1" applyBorder="1" applyAlignment="1" applyProtection="1">
      <alignment vertical="center"/>
      <protection locked="0"/>
    </xf>
    <xf numFmtId="164" fontId="19" fillId="2" borderId="5" xfId="0" applyNumberFormat="1" applyFont="1" applyFill="1" applyBorder="1" applyAlignment="1" applyProtection="1">
      <alignment horizontal="center" vertical="center"/>
      <protection locked="0"/>
    </xf>
    <xf numFmtId="0" fontId="20" fillId="0" borderId="5" xfId="0" applyFont="1" applyFill="1" applyBorder="1" applyAlignment="1" applyProtection="1">
      <alignment vertical="center" wrapText="1"/>
    </xf>
    <xf numFmtId="0" fontId="19" fillId="0" borderId="42" xfId="0" applyFont="1" applyFill="1" applyBorder="1" applyAlignment="1" applyProtection="1">
      <alignment horizontal="left" vertical="center" wrapText="1"/>
    </xf>
    <xf numFmtId="164" fontId="19" fillId="2" borderId="42" xfId="0" applyNumberFormat="1" applyFont="1" applyFill="1" applyBorder="1" applyAlignment="1" applyProtection="1">
      <alignment vertical="center"/>
      <protection locked="0"/>
    </xf>
    <xf numFmtId="1" fontId="50" fillId="0" borderId="2" xfId="0" applyNumberFormat="1" applyFont="1" applyFill="1" applyBorder="1" applyAlignment="1" applyProtection="1">
      <alignment horizontal="center" vertical="top" shrinkToFit="1"/>
    </xf>
    <xf numFmtId="1" fontId="50" fillId="0" borderId="5" xfId="0" applyNumberFormat="1" applyFont="1" applyFill="1" applyBorder="1" applyAlignment="1" applyProtection="1">
      <alignment horizontal="center" vertical="top" shrinkToFit="1"/>
    </xf>
    <xf numFmtId="0" fontId="20" fillId="0" borderId="119" xfId="0" applyFont="1" applyFill="1" applyBorder="1" applyAlignment="1" applyProtection="1">
      <alignment horizontal="left" vertical="center" wrapText="1"/>
    </xf>
    <xf numFmtId="164" fontId="19" fillId="2" borderId="119" xfId="0" applyNumberFormat="1" applyFont="1" applyFill="1" applyBorder="1" applyAlignment="1" applyProtection="1">
      <alignment vertical="center"/>
      <protection locked="0"/>
    </xf>
    <xf numFmtId="1" fontId="50" fillId="0" borderId="2" xfId="0" applyNumberFormat="1" applyFont="1" applyFill="1" applyBorder="1" applyAlignment="1" applyProtection="1">
      <alignment horizontal="center" vertical="center" shrinkToFit="1"/>
    </xf>
    <xf numFmtId="1" fontId="50" fillId="0" borderId="5" xfId="0" applyNumberFormat="1" applyFont="1" applyFill="1" applyBorder="1" applyAlignment="1" applyProtection="1">
      <alignment horizontal="center" vertical="center" shrinkToFit="1"/>
    </xf>
    <xf numFmtId="0" fontId="20" fillId="0" borderId="42" xfId="0" applyFont="1" applyFill="1" applyBorder="1" applyAlignment="1" applyProtection="1">
      <alignment vertical="center" wrapText="1"/>
    </xf>
    <xf numFmtId="1" fontId="40" fillId="0" borderId="2" xfId="0" applyNumberFormat="1" applyFont="1" applyFill="1" applyBorder="1" applyAlignment="1" applyProtection="1">
      <alignment horizontal="center" vertical="top" shrinkToFit="1"/>
    </xf>
    <xf numFmtId="1" fontId="40" fillId="0" borderId="5" xfId="0" applyNumberFormat="1" applyFont="1" applyFill="1" applyBorder="1" applyAlignment="1" applyProtection="1">
      <alignment horizontal="center" vertical="top" shrinkToFit="1"/>
    </xf>
    <xf numFmtId="44" fontId="0" fillId="0" borderId="27" xfId="0" applyNumberFormat="1" applyFont="1" applyFill="1" applyBorder="1" applyAlignment="1" applyProtection="1">
      <alignment horizontal="center" vertical="center" wrapText="1"/>
    </xf>
    <xf numFmtId="44" fontId="0" fillId="0" borderId="123" xfId="0" applyNumberFormat="1" applyFont="1" applyFill="1" applyBorder="1" applyAlignment="1" applyProtection="1">
      <alignment vertical="center"/>
    </xf>
    <xf numFmtId="44" fontId="0" fillId="0" borderId="4" xfId="0" applyNumberFormat="1" applyFont="1" applyFill="1" applyBorder="1" applyAlignment="1" applyProtection="1">
      <alignment vertical="center"/>
    </xf>
    <xf numFmtId="44" fontId="0" fillId="0" borderId="15" xfId="0" applyNumberFormat="1" applyFont="1" applyFill="1" applyBorder="1" applyAlignment="1" applyProtection="1">
      <alignment vertical="center"/>
    </xf>
    <xf numFmtId="164" fontId="0" fillId="2" borderId="122" xfId="0" applyNumberFormat="1" applyFont="1" applyFill="1" applyBorder="1" applyAlignment="1" applyProtection="1">
      <alignment vertical="center" wrapText="1"/>
      <protection locked="0"/>
    </xf>
    <xf numFmtId="164" fontId="0" fillId="2" borderId="2" xfId="0" applyNumberFormat="1" applyFont="1" applyFill="1" applyBorder="1" applyAlignment="1" applyProtection="1">
      <alignment vertical="center" wrapText="1"/>
      <protection locked="0"/>
    </xf>
    <xf numFmtId="164" fontId="0" fillId="2" borderId="83" xfId="0" applyNumberFormat="1" applyFont="1" applyFill="1" applyBorder="1" applyAlignment="1" applyProtection="1">
      <alignment vertical="center" wrapText="1"/>
      <protection locked="0"/>
    </xf>
    <xf numFmtId="164" fontId="19" fillId="2" borderId="2" xfId="0" applyNumberFormat="1" applyFont="1" applyFill="1" applyBorder="1" applyAlignment="1" applyProtection="1">
      <alignment horizontal="center" vertical="center"/>
      <protection locked="0"/>
    </xf>
    <xf numFmtId="164" fontId="19" fillId="2" borderId="64" xfId="0" applyNumberFormat="1" applyFont="1" applyFill="1" applyBorder="1" applyAlignment="1" applyProtection="1">
      <alignment vertical="center"/>
      <protection locked="0"/>
    </xf>
    <xf numFmtId="164" fontId="19" fillId="2" borderId="60" xfId="0" applyNumberFormat="1" applyFont="1" applyFill="1" applyBorder="1" applyAlignment="1" applyProtection="1">
      <alignment vertical="center"/>
      <protection locked="0"/>
    </xf>
    <xf numFmtId="164" fontId="35" fillId="2" borderId="64" xfId="0" applyNumberFormat="1" applyFont="1" applyFill="1" applyBorder="1" applyAlignment="1" applyProtection="1">
      <alignment horizontal="center" vertical="center"/>
      <protection locked="0"/>
    </xf>
    <xf numFmtId="44" fontId="19" fillId="4" borderId="2" xfId="16" applyFont="1" applyFill="1" applyBorder="1" applyAlignment="1">
      <alignment vertical="center" wrapText="1"/>
    </xf>
    <xf numFmtId="44" fontId="19" fillId="4" borderId="4" xfId="16" applyFont="1" applyFill="1" applyBorder="1" applyAlignment="1">
      <alignment vertical="center" wrapText="1"/>
    </xf>
    <xf numFmtId="0" fontId="18" fillId="4" borderId="21" xfId="0" applyFont="1" applyFill="1" applyBorder="1" applyAlignment="1" applyProtection="1">
      <alignment vertical="center"/>
    </xf>
    <xf numFmtId="0" fontId="18" fillId="5" borderId="45" xfId="0" applyFont="1" applyFill="1" applyBorder="1" applyAlignment="1" applyProtection="1">
      <alignment vertical="center"/>
    </xf>
    <xf numFmtId="0" fontId="18" fillId="5" borderId="129" xfId="0" applyFont="1" applyFill="1" applyBorder="1" applyAlignment="1" applyProtection="1">
      <alignment vertical="center"/>
    </xf>
    <xf numFmtId="44" fontId="19" fillId="4" borderId="2" xfId="16" applyFont="1" applyFill="1" applyBorder="1" applyAlignment="1" applyProtection="1">
      <alignment vertical="center" wrapText="1"/>
    </xf>
    <xf numFmtId="44" fontId="19" fillId="4" borderId="4" xfId="16" applyFont="1" applyFill="1" applyBorder="1" applyAlignment="1" applyProtection="1">
      <alignment vertical="center" wrapText="1"/>
    </xf>
    <xf numFmtId="0" fontId="21" fillId="5" borderId="128" xfId="8" applyFont="1" applyFill="1" applyBorder="1" applyAlignment="1" applyProtection="1">
      <alignment vertical="center"/>
    </xf>
    <xf numFmtId="0" fontId="21" fillId="5" borderId="45" xfId="8" applyFont="1" applyFill="1" applyBorder="1" applyAlignment="1" applyProtection="1">
      <alignment vertical="center"/>
    </xf>
    <xf numFmtId="0" fontId="21" fillId="5" borderId="129" xfId="8" applyFont="1" applyFill="1" applyBorder="1" applyAlignment="1" applyProtection="1">
      <alignment vertical="center"/>
    </xf>
    <xf numFmtId="0" fontId="20" fillId="0" borderId="3" xfId="0" applyFont="1" applyFill="1" applyBorder="1" applyAlignment="1" applyProtection="1">
      <alignment horizontal="left" vertical="center" wrapText="1"/>
    </xf>
    <xf numFmtId="1" fontId="40" fillId="0" borderId="3" xfId="0" applyNumberFormat="1" applyFont="1" applyFill="1" applyBorder="1" applyAlignment="1" applyProtection="1">
      <alignment horizontal="center" vertical="center" shrinkToFit="1"/>
    </xf>
    <xf numFmtId="0" fontId="20" fillId="0" borderId="5" xfId="18" applyFont="1" applyFill="1" applyBorder="1" applyAlignment="1" applyProtection="1">
      <alignment horizontal="left" vertical="center" wrapText="1"/>
    </xf>
    <xf numFmtId="0" fontId="20" fillId="0" borderId="5" xfId="18" applyFont="1" applyFill="1" applyBorder="1" applyAlignment="1" applyProtection="1">
      <alignment horizontal="center" vertical="center" wrapText="1"/>
    </xf>
    <xf numFmtId="0" fontId="51" fillId="0" borderId="2" xfId="15" applyFont="1" applyBorder="1" applyAlignment="1" applyProtection="1">
      <alignment horizontal="center" vertical="center"/>
    </xf>
    <xf numFmtId="0" fontId="51" fillId="0" borderId="2" xfId="15" applyFont="1" applyBorder="1" applyAlignment="1" applyProtection="1">
      <alignment horizontal="center" vertical="center" wrapText="1"/>
    </xf>
    <xf numFmtId="0" fontId="51" fillId="0" borderId="5" xfId="15" applyFont="1" applyBorder="1" applyAlignment="1" applyProtection="1">
      <alignment horizontal="center" vertical="center" wrapText="1"/>
    </xf>
    <xf numFmtId="44" fontId="19" fillId="8" borderId="4" xfId="0" applyNumberFormat="1" applyFont="1" applyFill="1" applyBorder="1" applyAlignment="1" applyProtection="1">
      <alignment horizontal="center" vertical="center"/>
    </xf>
    <xf numFmtId="44" fontId="19" fillId="8" borderId="15" xfId="0" applyNumberFormat="1" applyFont="1" applyFill="1" applyBorder="1" applyAlignment="1" applyProtection="1">
      <alignment horizontal="center" vertical="center"/>
    </xf>
    <xf numFmtId="49" fontId="51" fillId="0" borderId="11" xfId="15" applyNumberFormat="1" applyFont="1" applyBorder="1" applyAlignment="1" applyProtection="1">
      <alignment horizontal="left" vertical="center"/>
    </xf>
    <xf numFmtId="49" fontId="51" fillId="0" borderId="2" xfId="15" applyNumberFormat="1" applyFont="1" applyBorder="1" applyAlignment="1" applyProtection="1">
      <alignment horizontal="left" vertical="center" wrapText="1"/>
    </xf>
    <xf numFmtId="49" fontId="51" fillId="0" borderId="3" xfId="15" applyNumberFormat="1" applyFont="1" applyBorder="1" applyAlignment="1" applyProtection="1">
      <alignment horizontal="left" vertical="center" wrapText="1"/>
    </xf>
    <xf numFmtId="49" fontId="51" fillId="0" borderId="2" xfId="15" applyNumberFormat="1" applyFont="1" applyBorder="1" applyAlignment="1" applyProtection="1">
      <alignment horizontal="left" vertical="center"/>
    </xf>
    <xf numFmtId="49" fontId="51" fillId="0" borderId="5" xfId="15" applyNumberFormat="1" applyFont="1" applyBorder="1" applyAlignment="1" applyProtection="1">
      <alignment horizontal="left" vertical="center"/>
    </xf>
    <xf numFmtId="0" fontId="19" fillId="0" borderId="42" xfId="0" applyFont="1" applyBorder="1" applyAlignment="1" applyProtection="1">
      <alignment horizontal="left" vertical="center"/>
    </xf>
    <xf numFmtId="0" fontId="40" fillId="0" borderId="42" xfId="0" applyFont="1" applyBorder="1" applyAlignment="1" applyProtection="1">
      <alignment horizontal="left" vertical="center" wrapText="1"/>
    </xf>
    <xf numFmtId="0" fontId="19" fillId="0" borderId="11" xfId="0" applyFont="1" applyBorder="1" applyAlignment="1" applyProtection="1">
      <alignment horizontal="center" vertical="center"/>
    </xf>
    <xf numFmtId="164" fontId="19" fillId="2" borderId="11" xfId="15" applyNumberFormat="1" applyFont="1" applyFill="1" applyBorder="1" applyAlignment="1" applyProtection="1">
      <alignment horizontal="center" vertical="center"/>
      <protection locked="0"/>
    </xf>
    <xf numFmtId="0" fontId="29" fillId="3" borderId="94" xfId="0" applyFont="1" applyFill="1" applyBorder="1" applyAlignment="1" applyProtection="1">
      <alignment horizontal="center" vertical="center" wrapText="1"/>
    </xf>
    <xf numFmtId="0" fontId="29" fillId="3" borderId="55" xfId="0" applyFont="1" applyFill="1" applyBorder="1" applyAlignment="1" applyProtection="1">
      <alignment horizontal="center" vertical="center" wrapText="1"/>
    </xf>
    <xf numFmtId="0" fontId="40" fillId="0" borderId="42" xfId="0" applyFont="1" applyBorder="1" applyAlignment="1" applyProtection="1">
      <alignment horizontal="center" vertical="center" wrapText="1"/>
    </xf>
    <xf numFmtId="0" fontId="40" fillId="0" borderId="119" xfId="0" applyFont="1" applyBorder="1" applyAlignment="1" applyProtection="1">
      <alignment horizontal="left" vertical="center" wrapText="1"/>
    </xf>
    <xf numFmtId="0" fontId="40" fillId="0" borderId="119" xfId="0" applyFont="1" applyBorder="1" applyAlignment="1" applyProtection="1">
      <alignment horizontal="center" vertical="center" wrapText="1"/>
    </xf>
    <xf numFmtId="0" fontId="19" fillId="0" borderId="119" xfId="0" applyFont="1" applyBorder="1" applyAlignment="1" applyProtection="1">
      <alignment horizontal="left" vertical="center" wrapText="1"/>
    </xf>
    <xf numFmtId="0" fontId="40" fillId="0" borderId="5" xfId="0" applyFont="1" applyBorder="1" applyAlignment="1" applyProtection="1">
      <alignment horizontal="left" vertical="center" wrapText="1"/>
    </xf>
    <xf numFmtId="0" fontId="40" fillId="0" borderId="5" xfId="0" applyFont="1" applyBorder="1" applyAlignment="1" applyProtection="1">
      <alignment horizontal="center" vertical="center" wrapText="1"/>
    </xf>
    <xf numFmtId="0" fontId="19" fillId="0" borderId="42" xfId="0" applyFont="1" applyBorder="1" applyAlignment="1" applyProtection="1">
      <alignment horizontal="left" vertical="center" wrapText="1"/>
    </xf>
    <xf numFmtId="49" fontId="40" fillId="0" borderId="42" xfId="0" applyNumberFormat="1" applyFont="1" applyBorder="1" applyAlignment="1" applyProtection="1">
      <alignment horizontal="left" vertical="center" wrapText="1"/>
    </xf>
    <xf numFmtId="49" fontId="40" fillId="0" borderId="5" xfId="0" applyNumberFormat="1" applyFont="1" applyBorder="1" applyAlignment="1" applyProtection="1">
      <alignment horizontal="left" vertical="center" wrapText="1"/>
    </xf>
    <xf numFmtId="0" fontId="21" fillId="0" borderId="100" xfId="0" applyFont="1" applyFill="1" applyBorder="1" applyAlignment="1" applyProtection="1">
      <alignment horizontal="left" vertical="center" wrapText="1"/>
    </xf>
    <xf numFmtId="0" fontId="20" fillId="0" borderId="100" xfId="0" applyFont="1" applyFill="1" applyBorder="1" applyAlignment="1" applyProtection="1">
      <alignment horizontal="left" vertical="center" wrapText="1"/>
    </xf>
    <xf numFmtId="0" fontId="19" fillId="0" borderId="100" xfId="0" applyFont="1" applyFill="1" applyBorder="1" applyAlignment="1" applyProtection="1">
      <alignment horizontal="center" vertical="center" wrapText="1"/>
    </xf>
    <xf numFmtId="0" fontId="20" fillId="0" borderId="100" xfId="0" applyFont="1" applyFill="1" applyBorder="1" applyAlignment="1" applyProtection="1">
      <alignment horizontal="center" vertical="center" wrapText="1"/>
    </xf>
    <xf numFmtId="0" fontId="19" fillId="0" borderId="101" xfId="0" applyFont="1" applyFill="1" applyBorder="1" applyAlignment="1" applyProtection="1">
      <alignment horizontal="center" vertical="center" wrapText="1"/>
    </xf>
    <xf numFmtId="0" fontId="20" fillId="0" borderId="103" xfId="0" applyFont="1" applyFill="1" applyBorder="1" applyAlignment="1" applyProtection="1">
      <alignment horizontal="left" vertical="center" wrapText="1"/>
    </xf>
    <xf numFmtId="0" fontId="19" fillId="0" borderId="103" xfId="0" applyFont="1" applyFill="1" applyBorder="1" applyAlignment="1" applyProtection="1">
      <alignment horizontal="center" vertical="center" wrapText="1"/>
    </xf>
    <xf numFmtId="0" fontId="20" fillId="0" borderId="103" xfId="0" applyFont="1" applyFill="1" applyBorder="1" applyAlignment="1" applyProtection="1">
      <alignment horizontal="center" vertical="center" wrapText="1"/>
    </xf>
    <xf numFmtId="1" fontId="40" fillId="0" borderId="103" xfId="0" applyNumberFormat="1" applyFont="1" applyFill="1" applyBorder="1" applyAlignment="1" applyProtection="1">
      <alignment horizontal="center" vertical="center" shrinkToFit="1"/>
    </xf>
    <xf numFmtId="0" fontId="19" fillId="0" borderId="104" xfId="0" applyFont="1" applyFill="1" applyBorder="1" applyAlignment="1" applyProtection="1">
      <alignment horizontal="center" vertical="center" wrapText="1"/>
    </xf>
    <xf numFmtId="1" fontId="40" fillId="0" borderId="104" xfId="0" applyNumberFormat="1" applyFont="1" applyFill="1" applyBorder="1" applyAlignment="1" applyProtection="1">
      <alignment horizontal="center" vertical="center" shrinkToFit="1"/>
    </xf>
    <xf numFmtId="0" fontId="20" fillId="0" borderId="104" xfId="0" applyFont="1" applyFill="1" applyBorder="1" applyAlignment="1" applyProtection="1">
      <alignment horizontal="center" vertical="center" wrapText="1"/>
    </xf>
    <xf numFmtId="0" fontId="19" fillId="0" borderId="106" xfId="0" applyFont="1" applyFill="1" applyBorder="1" applyAlignment="1" applyProtection="1">
      <alignment horizontal="center" vertical="center" wrapText="1"/>
    </xf>
    <xf numFmtId="0" fontId="20" fillId="0" borderId="106" xfId="0" applyFont="1" applyFill="1" applyBorder="1" applyAlignment="1" applyProtection="1">
      <alignment horizontal="center" vertical="center" wrapText="1"/>
    </xf>
    <xf numFmtId="1" fontId="40" fillId="0" borderId="106" xfId="0" applyNumberFormat="1" applyFont="1" applyFill="1" applyBorder="1" applyAlignment="1" applyProtection="1">
      <alignment horizontal="center" vertical="center" shrinkToFit="1"/>
    </xf>
    <xf numFmtId="0" fontId="20" fillId="0" borderId="107" xfId="0" applyFont="1" applyFill="1" applyBorder="1" applyAlignment="1" applyProtection="1">
      <alignment horizontal="center" vertical="center" wrapText="1"/>
    </xf>
    <xf numFmtId="0" fontId="0" fillId="0" borderId="2" xfId="0" applyFill="1" applyBorder="1" applyAlignment="1" applyProtection="1">
      <alignment horizontal="left" vertical="center"/>
    </xf>
    <xf numFmtId="0" fontId="19" fillId="0" borderId="0" xfId="0" applyFont="1" applyAlignment="1" applyProtection="1">
      <alignment horizontal="center" vertical="center"/>
    </xf>
    <xf numFmtId="0" fontId="21"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1" fillId="0" borderId="4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1" fillId="0" borderId="103" xfId="0" applyFont="1" applyFill="1" applyBorder="1" applyAlignment="1" applyProtection="1">
      <alignment horizontal="left" vertical="center" wrapText="1"/>
    </xf>
    <xf numFmtId="0" fontId="19" fillId="0" borderId="106" xfId="0" applyFont="1" applyFill="1" applyBorder="1" applyAlignment="1" applyProtection="1">
      <alignment horizontal="left" vertical="center" wrapText="1"/>
    </xf>
    <xf numFmtId="0" fontId="18" fillId="0" borderId="2" xfId="0" applyFont="1" applyBorder="1" applyAlignment="1" applyProtection="1">
      <alignment horizontal="left" vertical="center"/>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5" xfId="0" applyFont="1" applyBorder="1" applyAlignment="1" applyProtection="1">
      <alignment horizontal="left" vertical="center"/>
    </xf>
    <xf numFmtId="0" fontId="21" fillId="0" borderId="2"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xf>
    <xf numFmtId="0" fontId="19" fillId="0" borderId="2" xfId="0" applyFont="1" applyBorder="1" applyAlignment="1" applyProtection="1">
      <alignment horizontal="center" vertical="center"/>
    </xf>
    <xf numFmtId="0" fontId="18" fillId="0" borderId="0" xfId="0" applyFont="1" applyAlignment="1" applyProtection="1">
      <alignment horizontal="left" vertical="center"/>
    </xf>
    <xf numFmtId="0" fontId="19" fillId="0" borderId="0" xfId="0" applyFont="1" applyAlignment="1" applyProtection="1">
      <alignment horizontal="center" vertical="center"/>
    </xf>
    <xf numFmtId="0" fontId="21" fillId="0" borderId="2" xfId="0" applyFont="1" applyFill="1" applyBorder="1" applyAlignment="1" applyProtection="1">
      <alignment horizontal="left" vertical="center" wrapText="1"/>
    </xf>
    <xf numFmtId="0" fontId="18" fillId="0" borderId="0" xfId="0" applyFont="1" applyAlignment="1" applyProtection="1">
      <alignment horizontal="left" vertical="center"/>
    </xf>
    <xf numFmtId="44" fontId="17" fillId="0" borderId="71" xfId="0" applyNumberFormat="1" applyFont="1" applyFill="1" applyBorder="1" applyAlignment="1" applyProtection="1">
      <alignment vertical="center"/>
    </xf>
    <xf numFmtId="44" fontId="17" fillId="0" borderId="30" xfId="0" applyNumberFormat="1" applyFont="1" applyFill="1" applyBorder="1" applyAlignment="1" applyProtection="1">
      <alignment vertical="center"/>
    </xf>
    <xf numFmtId="0" fontId="7" fillId="0" borderId="42" xfId="0" applyFont="1" applyFill="1" applyBorder="1" applyAlignment="1" applyProtection="1">
      <alignment vertical="center" wrapText="1"/>
    </xf>
    <xf numFmtId="0" fontId="4"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center" vertical="center" wrapText="1"/>
    </xf>
    <xf numFmtId="164" fontId="19" fillId="4" borderId="2" xfId="15" applyNumberFormat="1" applyFont="1" applyFill="1" applyBorder="1" applyAlignment="1" applyProtection="1">
      <alignment horizontal="center" vertical="center"/>
    </xf>
    <xf numFmtId="0" fontId="7" fillId="0" borderId="2" xfId="0" applyFont="1" applyFill="1" applyBorder="1" applyAlignment="1" applyProtection="1">
      <alignment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1" fontId="35" fillId="0" borderId="2" xfId="0" applyNumberFormat="1" applyFont="1" applyFill="1" applyBorder="1" applyAlignment="1" applyProtection="1">
      <alignment horizontal="center" vertical="center" shrinkToFit="1"/>
    </xf>
    <xf numFmtId="0" fontId="4" fillId="0" borderId="5"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1" fontId="35" fillId="0" borderId="5" xfId="0" applyNumberFormat="1" applyFont="1" applyFill="1" applyBorder="1" applyAlignment="1" applyProtection="1">
      <alignment horizontal="center" vertical="center" shrinkToFit="1"/>
    </xf>
    <xf numFmtId="0" fontId="21" fillId="0" borderId="42" xfId="0" applyFont="1" applyFill="1" applyBorder="1" applyAlignment="1" applyProtection="1">
      <alignment horizontal="left" vertical="center" wrapText="1"/>
    </xf>
    <xf numFmtId="49" fontId="20" fillId="0" borderId="5" xfId="14" applyNumberFormat="1" applyFont="1" applyBorder="1" applyAlignment="1" applyProtection="1">
      <alignment horizontal="center" vertical="center" wrapText="1"/>
    </xf>
    <xf numFmtId="49" fontId="21" fillId="0" borderId="5" xfId="14" applyNumberFormat="1" applyFont="1" applyBorder="1" applyAlignment="1" applyProtection="1">
      <alignment vertical="center" wrapText="1"/>
    </xf>
    <xf numFmtId="0" fontId="20" fillId="0" borderId="5" xfId="14" applyFont="1" applyBorder="1" applyAlignment="1" applyProtection="1">
      <alignment vertical="center" wrapText="1"/>
    </xf>
    <xf numFmtId="1" fontId="40" fillId="0" borderId="42" xfId="0" applyNumberFormat="1"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44" fontId="19" fillId="0" borderId="9" xfId="16" applyFont="1" applyFill="1" applyBorder="1" applyAlignment="1" applyProtection="1">
      <alignment horizontal="center" vertical="center"/>
    </xf>
    <xf numFmtId="0" fontId="19" fillId="8" borderId="79" xfId="0" applyFont="1" applyFill="1" applyBorder="1" applyAlignment="1" applyProtection="1">
      <alignment horizontal="center" vertical="center"/>
    </xf>
    <xf numFmtId="164" fontId="19" fillId="4" borderId="80" xfId="0" applyNumberFormat="1" applyFont="1" applyFill="1" applyBorder="1" applyAlignment="1" applyProtection="1">
      <alignment horizontal="center" vertical="center" wrapText="1"/>
    </xf>
    <xf numFmtId="0" fontId="19" fillId="8" borderId="63" xfId="0" applyFont="1" applyFill="1" applyBorder="1" applyAlignment="1" applyProtection="1">
      <alignment horizontal="center" vertical="center"/>
    </xf>
    <xf numFmtId="164" fontId="19" fillId="4" borderId="64" xfId="0" applyNumberFormat="1" applyFont="1" applyFill="1" applyBorder="1" applyAlignment="1" applyProtection="1">
      <alignment horizontal="center" vertical="center" wrapText="1"/>
    </xf>
    <xf numFmtId="0" fontId="19" fillId="8" borderId="130" xfId="0" applyFont="1" applyFill="1" applyBorder="1" applyAlignment="1" applyProtection="1">
      <alignment horizontal="center" vertical="center"/>
    </xf>
    <xf numFmtId="0" fontId="19" fillId="8" borderId="59" xfId="0" applyFont="1" applyFill="1" applyBorder="1" applyAlignment="1" applyProtection="1">
      <alignment horizontal="center" vertical="center"/>
    </xf>
    <xf numFmtId="0" fontId="19" fillId="0" borderId="3" xfId="0" applyFont="1" applyFill="1" applyBorder="1" applyAlignment="1" applyProtection="1">
      <alignment horizontal="left" vertical="center" wrapText="1"/>
    </xf>
    <xf numFmtId="0" fontId="20" fillId="8" borderId="42" xfId="0" applyFont="1" applyFill="1" applyBorder="1" applyAlignment="1" applyProtection="1">
      <alignment horizontal="center" vertical="center"/>
    </xf>
    <xf numFmtId="0" fontId="20" fillId="8" borderId="2" xfId="0" applyFont="1" applyFill="1" applyBorder="1" applyAlignment="1" applyProtection="1">
      <alignment horizontal="center" vertical="center" wrapText="1"/>
    </xf>
    <xf numFmtId="0" fontId="20" fillId="0" borderId="2" xfId="14" applyFont="1" applyBorder="1" applyAlignment="1" applyProtection="1">
      <alignment horizontal="left" vertical="center" wrapText="1"/>
    </xf>
    <xf numFmtId="0" fontId="20" fillId="8" borderId="2" xfId="14" applyFont="1" applyFill="1" applyBorder="1" applyAlignment="1" applyProtection="1">
      <alignment horizontal="center" vertical="center" wrapText="1"/>
    </xf>
    <xf numFmtId="0" fontId="20" fillId="0" borderId="2" xfId="14" applyFont="1" applyBorder="1" applyAlignment="1" applyProtection="1">
      <alignment horizontal="center" vertical="center"/>
    </xf>
    <xf numFmtId="0" fontId="20" fillId="8" borderId="5" xfId="0" applyFont="1" applyFill="1" applyBorder="1" applyAlignment="1" applyProtection="1">
      <alignment horizontal="center" vertical="center"/>
    </xf>
    <xf numFmtId="0" fontId="21" fillId="0" borderId="42" xfId="0" applyFont="1" applyFill="1" applyBorder="1" applyAlignment="1" applyProtection="1">
      <alignment vertical="center" wrapText="1"/>
    </xf>
    <xf numFmtId="0" fontId="18" fillId="0" borderId="5" xfId="0" applyFont="1" applyFill="1" applyBorder="1" applyAlignment="1" applyProtection="1">
      <alignment vertical="center" wrapText="1"/>
    </xf>
    <xf numFmtId="0" fontId="20" fillId="0" borderId="96" xfId="0" applyFont="1" applyFill="1" applyBorder="1" applyAlignment="1" applyProtection="1">
      <alignment vertical="center" wrapText="1"/>
    </xf>
    <xf numFmtId="0" fontId="19" fillId="0" borderId="96" xfId="0" applyFont="1" applyFill="1" applyBorder="1" applyAlignment="1" applyProtection="1">
      <alignment vertical="center" wrapText="1"/>
    </xf>
    <xf numFmtId="0" fontId="20" fillId="0" borderId="11" xfId="0" applyFont="1" applyFill="1" applyBorder="1" applyAlignment="1" applyProtection="1">
      <alignment horizontal="left" vertical="center" wrapText="1"/>
    </xf>
    <xf numFmtId="0" fontId="19" fillId="0" borderId="11" xfId="0" applyFont="1" applyFill="1" applyBorder="1" applyAlignment="1" applyProtection="1">
      <alignment horizontal="center" vertical="center" wrapText="1"/>
    </xf>
    <xf numFmtId="0" fontId="19" fillId="0" borderId="131" xfId="0" applyFont="1" applyFill="1" applyBorder="1" applyAlignment="1" applyProtection="1">
      <alignment horizontal="center" vertical="center" wrapText="1"/>
    </xf>
    <xf numFmtId="0" fontId="19" fillId="0" borderId="132" xfId="0" applyFont="1" applyFill="1" applyBorder="1" applyAlignment="1" applyProtection="1">
      <alignment horizontal="center" vertical="center" wrapText="1"/>
    </xf>
    <xf numFmtId="0" fontId="20" fillId="0" borderId="132" xfId="0" applyFont="1" applyFill="1" applyBorder="1" applyAlignment="1" applyProtection="1">
      <alignment horizontal="center" vertical="center" wrapText="1"/>
    </xf>
    <xf numFmtId="1" fontId="40" fillId="0" borderId="132" xfId="0" applyNumberFormat="1" applyFont="1" applyFill="1" applyBorder="1" applyAlignment="1" applyProtection="1">
      <alignment horizontal="center" vertical="center" shrinkToFit="1"/>
    </xf>
    <xf numFmtId="1" fontId="40" fillId="0" borderId="133" xfId="0" applyNumberFormat="1" applyFont="1" applyFill="1" applyBorder="1" applyAlignment="1" applyProtection="1">
      <alignment horizontal="center" vertical="center" shrinkToFit="1"/>
    </xf>
    <xf numFmtId="44" fontId="19" fillId="0" borderId="29" xfId="16" applyFont="1" applyFill="1" applyBorder="1" applyAlignment="1" applyProtection="1">
      <alignment horizontal="center" vertical="center"/>
    </xf>
    <xf numFmtId="0" fontId="19" fillId="0" borderId="112" xfId="0" applyFont="1" applyFill="1" applyBorder="1" applyAlignment="1" applyProtection="1">
      <alignment horizontal="center" vertical="center" wrapText="1"/>
    </xf>
    <xf numFmtId="0" fontId="19" fillId="0" borderId="96" xfId="0" applyFont="1" applyFill="1" applyBorder="1" applyAlignment="1" applyProtection="1">
      <alignment horizontal="center" vertical="center" wrapText="1"/>
    </xf>
    <xf numFmtId="0" fontId="20" fillId="0" borderId="96" xfId="0" applyFont="1" applyFill="1" applyBorder="1" applyAlignment="1" applyProtection="1">
      <alignment horizontal="center" vertical="center" wrapText="1"/>
    </xf>
    <xf numFmtId="1" fontId="40" fillId="0" borderId="96" xfId="0" applyNumberFormat="1" applyFont="1" applyFill="1" applyBorder="1" applyAlignment="1" applyProtection="1">
      <alignment horizontal="center" vertical="center" shrinkToFit="1"/>
    </xf>
    <xf numFmtId="1" fontId="40" fillId="0" borderId="113" xfId="0" applyNumberFormat="1" applyFont="1" applyFill="1" applyBorder="1" applyAlignment="1" applyProtection="1">
      <alignment horizontal="center" vertical="center" shrinkToFit="1"/>
    </xf>
    <xf numFmtId="0" fontId="19" fillId="0" borderId="114" xfId="0" applyFont="1" applyFill="1" applyBorder="1" applyAlignment="1" applyProtection="1">
      <alignment horizontal="center" vertical="center" wrapText="1"/>
    </xf>
    <xf numFmtId="0" fontId="19" fillId="0" borderId="115" xfId="0" applyFont="1" applyFill="1" applyBorder="1" applyAlignment="1" applyProtection="1">
      <alignment horizontal="center" vertical="center" wrapText="1"/>
    </xf>
    <xf numFmtId="0" fontId="20" fillId="0" borderId="115" xfId="0" applyFont="1" applyFill="1" applyBorder="1" applyAlignment="1" applyProtection="1">
      <alignment horizontal="center" vertical="center" wrapText="1"/>
    </xf>
    <xf numFmtId="1" fontId="40" fillId="0" borderId="115" xfId="0" applyNumberFormat="1" applyFont="1" applyFill="1" applyBorder="1" applyAlignment="1" applyProtection="1">
      <alignment horizontal="center" vertical="center" shrinkToFit="1"/>
    </xf>
    <xf numFmtId="1" fontId="40" fillId="0" borderId="116" xfId="0" applyNumberFormat="1" applyFont="1" applyFill="1" applyBorder="1" applyAlignment="1" applyProtection="1">
      <alignment horizontal="center" vertical="center" shrinkToFit="1"/>
    </xf>
    <xf numFmtId="0" fontId="21" fillId="0" borderId="2" xfId="0" applyFont="1" applyFill="1" applyBorder="1" applyAlignment="1" applyProtection="1">
      <alignment vertical="center" wrapText="1"/>
    </xf>
    <xf numFmtId="0" fontId="21" fillId="0" borderId="5" xfId="0" applyFont="1" applyFill="1" applyBorder="1" applyAlignment="1" applyProtection="1">
      <alignment vertical="center" wrapText="1"/>
    </xf>
    <xf numFmtId="0" fontId="20" fillId="0" borderId="2" xfId="0" applyFont="1" applyFill="1" applyBorder="1" applyAlignment="1" applyProtection="1">
      <alignment horizontal="center" vertical="center" wrapText="1"/>
    </xf>
    <xf numFmtId="0" fontId="19" fillId="0" borderId="119" xfId="0" applyFont="1" applyFill="1" applyBorder="1" applyAlignment="1" applyProtection="1">
      <alignment horizontal="center" vertical="center" wrapText="1"/>
    </xf>
    <xf numFmtId="0" fontId="20" fillId="0" borderId="119" xfId="0" applyFont="1" applyFill="1" applyBorder="1" applyAlignment="1" applyProtection="1">
      <alignment horizontal="center" vertical="center" wrapText="1"/>
    </xf>
    <xf numFmtId="44" fontId="19" fillId="0" borderId="24" xfId="16" applyFont="1" applyFill="1" applyBorder="1" applyAlignment="1" applyProtection="1">
      <alignment horizontal="center" vertical="center"/>
    </xf>
    <xf numFmtId="0" fontId="0" fillId="0" borderId="0" xfId="0" applyAlignment="1" applyProtection="1">
      <alignment vertical="center"/>
      <protection locked="0"/>
    </xf>
    <xf numFmtId="0" fontId="22" fillId="0" borderId="0" xfId="0" applyFont="1" applyAlignment="1" applyProtection="1">
      <alignment vertical="center"/>
      <protection locked="0"/>
    </xf>
    <xf numFmtId="0" fontId="0" fillId="0" borderId="0" xfId="0" applyFont="1" applyAlignment="1" applyProtection="1">
      <alignment vertical="center"/>
      <protection locked="0"/>
    </xf>
    <xf numFmtId="0" fontId="0" fillId="0" borderId="20" xfId="0" applyBorder="1" applyAlignment="1" applyProtection="1">
      <alignment vertical="center"/>
      <protection locked="0"/>
    </xf>
    <xf numFmtId="0" fontId="17" fillId="5" borderId="28" xfId="0" applyFont="1" applyFill="1" applyBorder="1" applyAlignment="1" applyProtection="1">
      <alignment horizontal="center" vertical="center" wrapText="1"/>
      <protection locked="0"/>
    </xf>
    <xf numFmtId="0" fontId="17" fillId="5" borderId="21" xfId="0" applyFont="1" applyFill="1" applyBorder="1" applyAlignment="1" applyProtection="1">
      <alignment horizontal="center" vertical="center" wrapText="1"/>
      <protection locked="0"/>
    </xf>
    <xf numFmtId="0" fontId="17" fillId="5" borderId="45" xfId="0" applyFont="1" applyFill="1" applyBorder="1" applyAlignment="1" applyProtection="1">
      <alignment horizontal="center" vertical="center"/>
      <protection locked="0"/>
    </xf>
    <xf numFmtId="44" fontId="17" fillId="5" borderId="23" xfId="0" applyNumberFormat="1" applyFont="1" applyFill="1" applyBorder="1" applyAlignment="1" applyProtection="1">
      <alignment vertical="center"/>
      <protection locked="0"/>
    </xf>
    <xf numFmtId="49" fontId="0" fillId="0" borderId="16" xfId="0" applyNumberFormat="1" applyFill="1" applyBorder="1" applyAlignment="1" applyProtection="1">
      <alignment horizontal="center" vertical="center"/>
      <protection locked="0"/>
    </xf>
    <xf numFmtId="44" fontId="0" fillId="0" borderId="4" xfId="0" applyNumberFormat="1" applyBorder="1" applyAlignment="1" applyProtection="1">
      <alignment vertical="center"/>
      <protection locked="0"/>
    </xf>
    <xf numFmtId="49" fontId="0" fillId="8" borderId="16" xfId="0" applyNumberFormat="1" applyFill="1" applyBorder="1" applyAlignment="1" applyProtection="1">
      <alignment horizontal="center" vertical="center"/>
      <protection locked="0"/>
    </xf>
    <xf numFmtId="44" fontId="0" fillId="8" borderId="4" xfId="0" applyNumberFormat="1" applyFill="1" applyBorder="1" applyAlignment="1" applyProtection="1">
      <alignment vertical="center"/>
      <protection locked="0"/>
    </xf>
    <xf numFmtId="0" fontId="0" fillId="0" borderId="2" xfId="0" applyBorder="1" applyAlignment="1" applyProtection="1">
      <alignment horizontal="justify" vertical="center"/>
      <protection locked="0"/>
    </xf>
    <xf numFmtId="44" fontId="0" fillId="8" borderId="9" xfId="0" applyNumberFormat="1" applyFill="1" applyBorder="1" applyAlignment="1" applyProtection="1">
      <alignment vertical="center"/>
      <protection locked="0"/>
    </xf>
    <xf numFmtId="49" fontId="0" fillId="8" borderId="17" xfId="0" applyNumberFormat="1" applyFill="1" applyBorder="1" applyAlignment="1" applyProtection="1">
      <alignment horizontal="center" vertical="center"/>
      <protection locked="0"/>
    </xf>
    <xf numFmtId="0" fontId="0" fillId="0" borderId="5" xfId="0" applyBorder="1" applyAlignment="1" applyProtection="1">
      <alignment horizontal="justify" vertical="center"/>
      <protection locked="0"/>
    </xf>
    <xf numFmtId="44" fontId="0" fillId="8" borderId="15" xfId="0" applyNumberFormat="1" applyFill="1" applyBorder="1" applyAlignment="1" applyProtection="1">
      <alignment vertical="center"/>
      <protection locked="0"/>
    </xf>
    <xf numFmtId="0" fontId="0" fillId="0" borderId="0" xfId="0" applyAlignment="1" applyProtection="1">
      <alignment vertical="center" wrapText="1"/>
      <protection locked="0"/>
    </xf>
    <xf numFmtId="0" fontId="0" fillId="0" borderId="49" xfId="0" applyBorder="1" applyAlignment="1" applyProtection="1">
      <alignment vertical="center"/>
      <protection locked="0"/>
    </xf>
    <xf numFmtId="44" fontId="0" fillId="0" borderId="24" xfId="0" applyNumberFormat="1" applyBorder="1" applyAlignment="1" applyProtection="1">
      <alignment vertical="center"/>
      <protection locked="0"/>
    </xf>
    <xf numFmtId="44" fontId="22" fillId="5" borderId="24" xfId="0" applyNumberFormat="1" applyFont="1" applyFill="1" applyBorder="1" applyAlignment="1" applyProtection="1">
      <alignment vertical="center"/>
      <protection locked="0"/>
    </xf>
    <xf numFmtId="0" fontId="19" fillId="0" borderId="0" xfId="0" applyFont="1" applyBorder="1" applyAlignment="1" applyProtection="1">
      <alignment vertical="center"/>
    </xf>
    <xf numFmtId="0" fontId="21" fillId="14" borderId="55" xfId="0" applyFont="1" applyFill="1" applyBorder="1" applyAlignment="1" applyProtection="1">
      <alignment horizontal="center" vertical="center" wrapText="1"/>
    </xf>
    <xf numFmtId="0" fontId="21" fillId="3" borderId="55" xfId="0" applyFont="1" applyFill="1" applyBorder="1" applyAlignment="1" applyProtection="1">
      <alignment horizontal="center" vertical="center" wrapText="1"/>
    </xf>
    <xf numFmtId="0" fontId="2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xf>
    <xf numFmtId="0" fontId="19" fillId="0" borderId="14"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164" fontId="19" fillId="4" borderId="14" xfId="15" applyNumberFormat="1" applyFont="1" applyFill="1" applyBorder="1" applyAlignment="1" applyProtection="1">
      <alignment horizontal="center" vertical="center"/>
    </xf>
    <xf numFmtId="44" fontId="19" fillId="0" borderId="64" xfId="16" applyFont="1" applyFill="1" applyBorder="1" applyAlignment="1" applyProtection="1">
      <alignment horizontal="center" vertical="center"/>
    </xf>
    <xf numFmtId="44" fontId="19" fillId="4" borderId="64" xfId="16" applyFont="1" applyFill="1" applyBorder="1" applyAlignment="1" applyProtection="1">
      <alignment vertical="center" wrapText="1"/>
    </xf>
    <xf numFmtId="0" fontId="20" fillId="0" borderId="66" xfId="0" applyFont="1" applyFill="1" applyBorder="1" applyAlignment="1" applyProtection="1">
      <alignment horizontal="left" vertical="center" wrapText="1"/>
    </xf>
    <xf numFmtId="0" fontId="19" fillId="0" borderId="66" xfId="0" applyFont="1" applyFill="1" applyBorder="1" applyAlignment="1" applyProtection="1">
      <alignment horizontal="center" vertical="center" wrapText="1"/>
    </xf>
    <xf numFmtId="0" fontId="20" fillId="0" borderId="66" xfId="0" applyFont="1" applyFill="1" applyBorder="1" applyAlignment="1" applyProtection="1">
      <alignment horizontal="center" vertical="center" wrapText="1"/>
    </xf>
    <xf numFmtId="44" fontId="19" fillId="0" borderId="60" xfId="16" applyFont="1" applyFill="1" applyBorder="1" applyAlignment="1" applyProtection="1">
      <alignment horizontal="center" vertical="center"/>
    </xf>
    <xf numFmtId="0" fontId="19" fillId="0" borderId="2" xfId="0" applyFont="1" applyFill="1" applyBorder="1" applyAlignment="1" applyProtection="1">
      <alignment vertical="center" wrapText="1"/>
    </xf>
    <xf numFmtId="0" fontId="19"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8" fillId="0" borderId="2" xfId="0" applyFont="1" applyBorder="1" applyAlignment="1" applyProtection="1">
      <alignment horizontal="left" vertical="center"/>
    </xf>
    <xf numFmtId="0" fontId="18" fillId="0" borderId="5" xfId="0" applyFont="1" applyBorder="1" applyAlignment="1" applyProtection="1">
      <alignment horizontal="left" vertical="center"/>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0" borderId="5" xfId="0" applyFont="1" applyFill="1" applyBorder="1" applyAlignment="1" applyProtection="1">
      <alignment vertical="center" wrapText="1"/>
    </xf>
    <xf numFmtId="0" fontId="21" fillId="0" borderId="5" xfId="0" applyFont="1" applyFill="1" applyBorder="1" applyAlignment="1" applyProtection="1">
      <alignment horizontal="left" vertical="center"/>
    </xf>
    <xf numFmtId="49" fontId="0" fillId="8" borderId="18"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19" fillId="0" borderId="2" xfId="0" applyFont="1" applyBorder="1" applyAlignment="1" applyProtection="1">
      <alignment horizontal="center" vertical="center"/>
    </xf>
    <xf numFmtId="0" fontId="19" fillId="0" borderId="42" xfId="0" applyFont="1" applyBorder="1" applyAlignment="1" applyProtection="1">
      <alignment horizontal="center" vertical="center"/>
    </xf>
    <xf numFmtId="0" fontId="18" fillId="0" borderId="42" xfId="0" applyFont="1" applyFill="1" applyBorder="1" applyAlignment="1" applyProtection="1">
      <alignment horizontal="left" vertical="center" wrapText="1"/>
    </xf>
    <xf numFmtId="49" fontId="0" fillId="0" borderId="47" xfId="0" applyNumberFormat="1" applyFill="1" applyBorder="1" applyAlignment="1" applyProtection="1">
      <alignment horizontal="center" vertical="center"/>
    </xf>
    <xf numFmtId="49" fontId="0" fillId="8" borderId="18" xfId="0" applyNumberFormat="1" applyFill="1" applyBorder="1" applyAlignment="1" applyProtection="1">
      <alignment horizontal="center" vertical="center"/>
    </xf>
    <xf numFmtId="0" fontId="19" fillId="0" borderId="2" xfId="0" applyFont="1" applyBorder="1" applyAlignment="1" applyProtection="1">
      <alignment horizontal="center" vertical="center"/>
    </xf>
    <xf numFmtId="0" fontId="19" fillId="0" borderId="42" xfId="0" applyFont="1" applyBorder="1" applyAlignment="1" applyProtection="1">
      <alignment horizontal="center" vertical="center"/>
    </xf>
    <xf numFmtId="0" fontId="0" fillId="0" borderId="0" xfId="0" applyAlignment="1" applyProtection="1">
      <alignment horizontal="center" vertical="center"/>
    </xf>
    <xf numFmtId="0" fontId="17" fillId="5" borderId="48" xfId="0" applyFont="1" applyFill="1" applyBorder="1" applyAlignment="1" applyProtection="1">
      <alignment horizontal="center" vertical="center" wrapText="1"/>
    </xf>
    <xf numFmtId="2" fontId="0" fillId="0" borderId="0" xfId="0" applyNumberFormat="1" applyAlignment="1" applyProtection="1">
      <alignment horizontal="center"/>
    </xf>
    <xf numFmtId="2" fontId="18" fillId="0" borderId="0" xfId="0" applyNumberFormat="1" applyFont="1" applyAlignment="1" applyProtection="1">
      <alignment horizontal="left"/>
    </xf>
    <xf numFmtId="0" fontId="0" fillId="0" borderId="127" xfId="0" applyFill="1" applyBorder="1" applyAlignment="1" applyProtection="1">
      <alignment vertical="center"/>
    </xf>
    <xf numFmtId="44" fontId="0" fillId="0" borderId="29" xfId="0" applyNumberFormat="1" applyBorder="1" applyAlignment="1" applyProtection="1">
      <alignment vertical="center"/>
    </xf>
    <xf numFmtId="0" fontId="0" fillId="0" borderId="2" xfId="0" applyBorder="1" applyAlignment="1" applyProtection="1">
      <alignment horizontal="left" vertical="center"/>
    </xf>
    <xf numFmtId="0" fontId="0" fillId="0" borderId="2" xfId="0" applyBorder="1" applyAlignment="1" applyProtection="1">
      <alignment horizontal="justify"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5" xfId="0" applyBorder="1" applyAlignment="1" applyProtection="1">
      <alignment horizontal="justify" vertical="center"/>
    </xf>
    <xf numFmtId="0" fontId="0" fillId="0" borderId="0" xfId="0" applyAlignment="1" applyProtection="1">
      <alignment vertical="center" wrapText="1"/>
    </xf>
    <xf numFmtId="0" fontId="19" fillId="0" borderId="42" xfId="0" applyFont="1" applyFill="1" applyBorder="1" applyAlignment="1" applyProtection="1">
      <alignment vertical="center" wrapText="1"/>
    </xf>
    <xf numFmtId="0" fontId="19" fillId="8" borderId="2" xfId="0" applyNumberFormat="1" applyFont="1" applyFill="1" applyBorder="1" applyAlignment="1" applyProtection="1">
      <alignment horizontal="center" vertical="center"/>
    </xf>
    <xf numFmtId="0" fontId="18" fillId="4" borderId="21" xfId="0" applyFont="1" applyFill="1" applyBorder="1" applyAlignment="1" applyProtection="1">
      <alignment vertical="center" wrapText="1"/>
    </xf>
    <xf numFmtId="0" fontId="18" fillId="5" borderId="45" xfId="0" applyFont="1" applyFill="1" applyBorder="1" applyAlignment="1" applyProtection="1">
      <alignment vertical="center" wrapText="1"/>
    </xf>
    <xf numFmtId="0" fontId="18" fillId="5" borderId="129" xfId="0" applyFont="1" applyFill="1" applyBorder="1" applyAlignment="1" applyProtection="1">
      <alignment vertical="center" wrapText="1"/>
    </xf>
    <xf numFmtId="3" fontId="20" fillId="0" borderId="2" xfId="0" applyNumberFormat="1" applyFont="1" applyFill="1" applyBorder="1" applyAlignment="1" applyProtection="1">
      <alignment horizontal="center" vertical="center"/>
    </xf>
    <xf numFmtId="0" fontId="19" fillId="0" borderId="5" xfId="0" applyFont="1" applyFill="1" applyBorder="1" applyAlignment="1" applyProtection="1">
      <alignment vertical="center"/>
    </xf>
    <xf numFmtId="0" fontId="19" fillId="8" borderId="42" xfId="0" applyFont="1" applyFill="1" applyBorder="1" applyAlignment="1" applyProtection="1">
      <alignment horizontal="left" vertical="center"/>
    </xf>
    <xf numFmtId="0" fontId="19" fillId="8" borderId="42" xfId="0" applyFont="1" applyFill="1" applyBorder="1" applyAlignment="1" applyProtection="1">
      <alignment horizontal="center" vertical="center"/>
    </xf>
    <xf numFmtId="0" fontId="18" fillId="8" borderId="2" xfId="0" applyFont="1" applyFill="1" applyBorder="1" applyAlignment="1" applyProtection="1">
      <alignment horizontal="left" vertical="center"/>
    </xf>
    <xf numFmtId="0" fontId="23" fillId="0" borderId="42" xfId="0" applyFont="1" applyFill="1" applyBorder="1" applyAlignment="1" applyProtection="1">
      <alignment horizontal="center" vertical="center"/>
    </xf>
    <xf numFmtId="0" fontId="23" fillId="0" borderId="2" xfId="0" applyFont="1" applyFill="1" applyBorder="1" applyAlignment="1" applyProtection="1">
      <alignment horizontal="center" vertical="center" wrapText="1"/>
    </xf>
    <xf numFmtId="3" fontId="23" fillId="0" borderId="2" xfId="0" applyNumberFormat="1"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0" fillId="0" borderId="0" xfId="0" applyFont="1" applyAlignment="1" applyProtection="1">
      <alignment horizontal="left" vertical="center"/>
      <protection locked="0"/>
    </xf>
    <xf numFmtId="0" fontId="0" fillId="0" borderId="2" xfId="0" applyBorder="1" applyAlignment="1" applyProtection="1">
      <alignment horizontal="justify" vertical="center" wrapText="1"/>
      <protection locked="0"/>
    </xf>
    <xf numFmtId="0" fontId="0" fillId="0" borderId="3" xfId="0" applyBorder="1" applyAlignment="1" applyProtection="1">
      <alignment horizontal="justify" vertical="center"/>
      <protection locked="0"/>
    </xf>
    <xf numFmtId="0" fontId="18" fillId="4" borderId="32" xfId="0" applyFont="1" applyFill="1" applyBorder="1" applyAlignment="1" applyProtection="1">
      <alignment vertical="center" wrapText="1"/>
    </xf>
    <xf numFmtId="0" fontId="19" fillId="0" borderId="2" xfId="15" applyFont="1" applyBorder="1" applyAlignment="1" applyProtection="1">
      <alignment horizontal="left" vertical="center" wrapText="1"/>
    </xf>
    <xf numFmtId="0" fontId="19" fillId="0" borderId="2" xfId="15" applyFont="1" applyFill="1" applyBorder="1" applyAlignment="1" applyProtection="1">
      <alignment horizontal="center" vertical="center"/>
    </xf>
    <xf numFmtId="0" fontId="20" fillId="0" borderId="2" xfId="15" applyFont="1" applyFill="1" applyBorder="1" applyAlignment="1" applyProtection="1">
      <alignment horizontal="center" vertical="center"/>
    </xf>
    <xf numFmtId="0" fontId="19" fillId="0" borderId="5" xfId="15" applyFont="1" applyBorder="1" applyAlignment="1" applyProtection="1">
      <alignment horizontal="left" vertical="center" wrapText="1"/>
    </xf>
    <xf numFmtId="0" fontId="19" fillId="0" borderId="5" xfId="15" applyFont="1" applyFill="1" applyBorder="1" applyAlignment="1" applyProtection="1">
      <alignment horizontal="center" vertical="center"/>
    </xf>
    <xf numFmtId="0" fontId="20" fillId="0" borderId="5" xfId="15" applyFont="1" applyFill="1" applyBorder="1" applyAlignment="1" applyProtection="1">
      <alignment horizontal="center" vertical="center"/>
    </xf>
    <xf numFmtId="49" fontId="21" fillId="0" borderId="2" xfId="19" applyNumberFormat="1" applyFont="1" applyBorder="1" applyAlignment="1" applyProtection="1">
      <alignment horizontal="left" vertical="center" wrapText="1"/>
    </xf>
    <xf numFmtId="0" fontId="18" fillId="0" borderId="2" xfId="19" applyFont="1" applyBorder="1" applyAlignment="1" applyProtection="1">
      <alignment horizontal="left" vertical="center" wrapText="1"/>
    </xf>
    <xf numFmtId="0" fontId="19" fillId="0" borderId="2" xfId="19" applyFont="1" applyBorder="1" applyAlignment="1" applyProtection="1">
      <alignment horizontal="left" vertical="center" wrapText="1"/>
    </xf>
    <xf numFmtId="0" fontId="19" fillId="0" borderId="2" xfId="19" applyFont="1" applyFill="1" applyBorder="1" applyAlignment="1" applyProtection="1">
      <alignment horizontal="center" vertical="center"/>
    </xf>
    <xf numFmtId="0" fontId="20" fillId="0" borderId="2" xfId="19" applyFont="1" applyFill="1" applyBorder="1" applyAlignment="1" applyProtection="1">
      <alignment horizontal="center" vertical="center"/>
    </xf>
    <xf numFmtId="0" fontId="19" fillId="0" borderId="2" xfId="19" applyFont="1" applyBorder="1" applyAlignment="1" applyProtection="1">
      <alignment horizontal="left" vertical="center"/>
    </xf>
    <xf numFmtId="0" fontId="20" fillId="0" borderId="2" xfId="19" applyFont="1" applyBorder="1" applyAlignment="1" applyProtection="1">
      <alignment horizontal="left" vertical="center"/>
    </xf>
    <xf numFmtId="0" fontId="19" fillId="0" borderId="5" xfId="19" applyFont="1" applyBorder="1" applyAlignment="1" applyProtection="1">
      <alignment horizontal="left" vertical="center"/>
    </xf>
    <xf numFmtId="0" fontId="19" fillId="0" borderId="5" xfId="19" applyFont="1" applyFill="1" applyBorder="1" applyAlignment="1" applyProtection="1">
      <alignment horizontal="center" vertical="center"/>
    </xf>
    <xf numFmtId="0" fontId="20" fillId="0" borderId="5" xfId="19" applyFont="1" applyFill="1" applyBorder="1" applyAlignment="1" applyProtection="1">
      <alignment horizontal="center" vertical="center"/>
    </xf>
    <xf numFmtId="0" fontId="19" fillId="0" borderId="5" xfId="19" applyFont="1" applyBorder="1" applyAlignment="1" applyProtection="1">
      <alignment horizontal="left" vertical="center" wrapText="1"/>
    </xf>
    <xf numFmtId="0" fontId="19" fillId="0" borderId="0" xfId="0" applyFont="1" applyAlignment="1" applyProtection="1">
      <alignment horizontal="center" vertical="center"/>
    </xf>
    <xf numFmtId="0" fontId="21" fillId="0" borderId="2"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wrapText="1"/>
    </xf>
    <xf numFmtId="0" fontId="18" fillId="0" borderId="2" xfId="0" applyFont="1" applyBorder="1" applyAlignment="1" applyProtection="1">
      <alignment horizontal="left" vertical="center"/>
    </xf>
    <xf numFmtId="0" fontId="18" fillId="0" borderId="2" xfId="0" applyFont="1" applyBorder="1" applyAlignment="1" applyProtection="1">
      <alignment horizontal="left" vertical="center" wrapText="1"/>
    </xf>
    <xf numFmtId="0" fontId="19" fillId="0" borderId="2" xfId="0" applyFont="1" applyBorder="1" applyAlignment="1" applyProtection="1">
      <alignment horizontal="center" vertical="center"/>
    </xf>
    <xf numFmtId="0" fontId="18" fillId="0" borderId="0" xfId="0" applyFont="1" applyAlignment="1" applyProtection="1">
      <alignment horizontal="left" vertical="center"/>
    </xf>
    <xf numFmtId="0" fontId="20" fillId="0" borderId="11" xfId="0" applyFont="1" applyBorder="1" applyAlignment="1" applyProtection="1">
      <alignment horizontal="left" vertical="center"/>
    </xf>
    <xf numFmtId="0" fontId="19" fillId="0" borderId="11" xfId="0" applyFont="1" applyFill="1" applyBorder="1" applyAlignment="1" applyProtection="1">
      <alignment horizontal="center" vertical="center"/>
    </xf>
    <xf numFmtId="0" fontId="19" fillId="0" borderId="11" xfId="19" applyFont="1" applyFill="1" applyBorder="1" applyAlignment="1" applyProtection="1">
      <alignment horizontal="center" vertical="center"/>
    </xf>
    <xf numFmtId="0" fontId="20" fillId="0" borderId="42" xfId="0" applyFont="1" applyBorder="1" applyAlignment="1" applyProtection="1">
      <alignment horizontal="left" vertical="center" wrapText="1"/>
    </xf>
    <xf numFmtId="0" fontId="19" fillId="0" borderId="42" xfId="19" applyFont="1" applyFill="1" applyBorder="1" applyAlignment="1" applyProtection="1">
      <alignment horizontal="center" vertical="center"/>
    </xf>
    <xf numFmtId="0" fontId="51" fillId="0" borderId="42" xfId="19" applyFont="1" applyBorder="1" applyAlignment="1" applyProtection="1">
      <alignment horizontal="left" vertical="center" wrapText="1"/>
    </xf>
    <xf numFmtId="0" fontId="51" fillId="0" borderId="2" xfId="19" applyFont="1" applyBorder="1" applyAlignment="1" applyProtection="1">
      <alignment horizontal="left" vertical="center" wrapText="1"/>
    </xf>
    <xf numFmtId="0" fontId="51" fillId="0" borderId="5" xfId="19" applyFont="1" applyBorder="1" applyAlignment="1" applyProtection="1">
      <alignment horizontal="left" vertical="center" wrapText="1"/>
    </xf>
    <xf numFmtId="0" fontId="21" fillId="0" borderId="42" xfId="19" applyFont="1" applyBorder="1" applyAlignment="1" applyProtection="1">
      <alignment horizontal="left" vertical="center" wrapText="1"/>
    </xf>
    <xf numFmtId="0" fontId="20" fillId="0" borderId="42" xfId="0" applyFont="1" applyFill="1" applyBorder="1" applyAlignment="1" applyProtection="1">
      <alignment horizontal="center" vertical="center"/>
    </xf>
    <xf numFmtId="0" fontId="21" fillId="0" borderId="2" xfId="19" applyFont="1" applyBorder="1" applyAlignment="1" applyProtection="1">
      <alignment horizontal="left" vertical="center" wrapText="1"/>
    </xf>
    <xf numFmtId="0" fontId="20" fillId="0" borderId="2" xfId="19" applyFont="1" applyBorder="1" applyAlignment="1" applyProtection="1">
      <alignment horizontal="left" vertical="center" wrapText="1"/>
    </xf>
    <xf numFmtId="0" fontId="19" fillId="0" borderId="42" xfId="19" applyFont="1" applyBorder="1" applyAlignment="1" applyProtection="1">
      <alignment horizontal="left" vertical="center" wrapText="1"/>
    </xf>
    <xf numFmtId="44" fontId="19" fillId="4" borderId="4" xfId="16" applyFont="1" applyFill="1" applyBorder="1" applyAlignment="1" applyProtection="1">
      <alignment horizontal="center" vertical="center"/>
    </xf>
    <xf numFmtId="0" fontId="18" fillId="0" borderId="2" xfId="19" applyFont="1" applyBorder="1" applyAlignment="1" applyProtection="1">
      <alignment horizontal="left" vertical="center"/>
    </xf>
    <xf numFmtId="0" fontId="18" fillId="0" borderId="5" xfId="19" applyFont="1" applyBorder="1" applyAlignment="1" applyProtection="1">
      <alignment horizontal="left" vertical="center"/>
    </xf>
    <xf numFmtId="0" fontId="20" fillId="0" borderId="5" xfId="0" applyFont="1" applyBorder="1" applyAlignment="1" applyProtection="1">
      <alignment horizontal="left" vertical="center" wrapText="1"/>
    </xf>
    <xf numFmtId="0" fontId="28" fillId="0" borderId="42" xfId="0" applyFont="1" applyBorder="1" applyAlignment="1" applyProtection="1">
      <alignment horizontal="left" vertical="center"/>
    </xf>
    <xf numFmtId="0" fontId="43" fillId="0" borderId="42" xfId="19" applyFont="1" applyFill="1" applyBorder="1" applyAlignment="1" applyProtection="1">
      <alignment horizontal="center" vertical="center"/>
    </xf>
    <xf numFmtId="0" fontId="28" fillId="0" borderId="2" xfId="0" applyFont="1" applyBorder="1" applyAlignment="1" applyProtection="1">
      <alignment horizontal="left" vertical="center"/>
    </xf>
    <xf numFmtId="0" fontId="43" fillId="0" borderId="2" xfId="19" applyFont="1" applyFill="1" applyBorder="1" applyAlignment="1" applyProtection="1">
      <alignment horizontal="center" vertical="center"/>
    </xf>
    <xf numFmtId="0" fontId="28" fillId="0" borderId="5" xfId="0" applyFont="1" applyBorder="1" applyAlignment="1" applyProtection="1">
      <alignment horizontal="left" vertical="center"/>
    </xf>
    <xf numFmtId="0" fontId="43" fillId="0" borderId="5" xfId="19" applyFont="1" applyFill="1" applyBorder="1" applyAlignment="1" applyProtection="1">
      <alignment horizontal="center" vertical="center"/>
    </xf>
    <xf numFmtId="2" fontId="18" fillId="0" borderId="67" xfId="0" applyNumberFormat="1" applyFont="1" applyBorder="1" applyAlignment="1" applyProtection="1">
      <alignment horizontal="left"/>
    </xf>
    <xf numFmtId="44" fontId="18" fillId="0" borderId="71" xfId="0" applyNumberFormat="1" applyFont="1" applyBorder="1" applyAlignment="1" applyProtection="1">
      <alignment horizontal="center"/>
    </xf>
    <xf numFmtId="0" fontId="17" fillId="15" borderId="20" xfId="0" applyFont="1" applyFill="1" applyBorder="1" applyAlignment="1" applyProtection="1">
      <alignment vertical="center"/>
      <protection locked="0"/>
    </xf>
    <xf numFmtId="0" fontId="0" fillId="0" borderId="0" xfId="0" applyAlignment="1" applyProtection="1">
      <alignment horizontal="center" vertical="center"/>
    </xf>
    <xf numFmtId="0" fontId="35" fillId="12" borderId="2" xfId="0" applyFont="1" applyFill="1" applyBorder="1" applyAlignment="1" applyProtection="1">
      <alignment horizontal="center" vertical="center"/>
    </xf>
    <xf numFmtId="0" fontId="35" fillId="0" borderId="1" xfId="0" applyFont="1" applyFill="1" applyBorder="1" applyAlignment="1" applyProtection="1">
      <alignment vertical="center" wrapText="1"/>
    </xf>
    <xf numFmtId="0" fontId="35" fillId="12" borderId="75" xfId="0" applyFont="1" applyFill="1" applyBorder="1" applyAlignment="1" applyProtection="1">
      <alignment vertical="center"/>
    </xf>
    <xf numFmtId="0" fontId="35" fillId="12" borderId="11" xfId="0" applyFont="1" applyFill="1" applyBorder="1" applyAlignment="1" applyProtection="1">
      <alignment horizontal="center" vertical="center"/>
    </xf>
    <xf numFmtId="0" fontId="19" fillId="5" borderId="11" xfId="0" applyNumberFormat="1" applyFont="1" applyFill="1" applyBorder="1" applyAlignment="1" applyProtection="1">
      <alignment horizontal="center" vertical="center"/>
    </xf>
    <xf numFmtId="164" fontId="19" fillId="2" borderId="134" xfId="0" applyNumberFormat="1" applyFont="1" applyFill="1" applyBorder="1" applyAlignment="1" applyProtection="1">
      <alignment vertical="center"/>
      <protection locked="0"/>
    </xf>
    <xf numFmtId="44" fontId="19" fillId="0" borderId="135" xfId="0" applyNumberFormat="1" applyFont="1" applyFill="1" applyBorder="1" applyAlignment="1" applyProtection="1">
      <alignment horizontal="center" vertical="center"/>
    </xf>
    <xf numFmtId="0" fontId="35" fillId="5" borderId="127" xfId="0" applyFont="1" applyFill="1" applyBorder="1" applyAlignment="1" applyProtection="1">
      <alignment horizontal="center" vertical="center"/>
    </xf>
    <xf numFmtId="0" fontId="35" fillId="5" borderId="11" xfId="0" applyFont="1" applyFill="1" applyBorder="1" applyAlignment="1" applyProtection="1">
      <alignment horizontal="center" vertical="center"/>
    </xf>
    <xf numFmtId="0" fontId="35" fillId="5" borderId="134" xfId="0" applyFont="1" applyFill="1" applyBorder="1" applyAlignment="1" applyProtection="1">
      <alignment horizontal="center" vertical="center"/>
    </xf>
    <xf numFmtId="0" fontId="34" fillId="10" borderId="136" xfId="0" applyFont="1" applyFill="1" applyBorder="1" applyAlignment="1" applyProtection="1">
      <alignment vertical="center" wrapText="1"/>
    </xf>
    <xf numFmtId="0" fontId="34" fillId="10" borderId="62" xfId="0" applyFont="1" applyFill="1" applyBorder="1" applyAlignment="1" applyProtection="1">
      <alignment vertical="center" wrapText="1"/>
    </xf>
    <xf numFmtId="0" fontId="34" fillId="5" borderId="136" xfId="0" applyFont="1" applyFill="1" applyBorder="1" applyAlignment="1" applyProtection="1">
      <alignment vertical="center" wrapText="1"/>
    </xf>
    <xf numFmtId="0" fontId="34" fillId="5" borderId="62" xfId="0" applyFont="1" applyFill="1" applyBorder="1" applyAlignment="1" applyProtection="1">
      <alignment vertical="center" wrapText="1"/>
    </xf>
    <xf numFmtId="0" fontId="35" fillId="12" borderId="3" xfId="0" applyFont="1" applyFill="1" applyBorder="1" applyAlignment="1" applyProtection="1">
      <alignment horizontal="center" vertical="center"/>
    </xf>
    <xf numFmtId="0" fontId="19" fillId="5" borderId="3" xfId="0" applyNumberFormat="1" applyFont="1" applyFill="1" applyBorder="1" applyAlignment="1" applyProtection="1">
      <alignment horizontal="center" vertical="center"/>
    </xf>
    <xf numFmtId="44" fontId="19" fillId="0" borderId="139" xfId="0" applyNumberFormat="1" applyFont="1" applyFill="1" applyBorder="1" applyAlignment="1" applyProtection="1">
      <alignment horizontal="center" vertical="center"/>
    </xf>
    <xf numFmtId="0" fontId="35" fillId="5" borderId="12" xfId="0" applyFont="1" applyFill="1" applyBorder="1" applyAlignment="1" applyProtection="1">
      <alignment horizontal="center" vertical="center"/>
    </xf>
    <xf numFmtId="0" fontId="35" fillId="5" borderId="3" xfId="0" applyFont="1" applyFill="1" applyBorder="1" applyAlignment="1" applyProtection="1">
      <alignment horizontal="center" vertical="center"/>
    </xf>
    <xf numFmtId="0" fontId="35" fillId="5" borderId="70" xfId="0" applyFont="1" applyFill="1" applyBorder="1" applyAlignment="1" applyProtection="1">
      <alignment horizontal="center" vertical="center"/>
    </xf>
    <xf numFmtId="0" fontId="35" fillId="12" borderId="140" xfId="0" applyFont="1" applyFill="1" applyBorder="1" applyAlignment="1" applyProtection="1">
      <alignment horizontal="center" vertical="center"/>
    </xf>
    <xf numFmtId="0" fontId="19" fillId="5" borderId="140" xfId="0" applyNumberFormat="1" applyFont="1" applyFill="1" applyBorder="1" applyAlignment="1" applyProtection="1">
      <alignment horizontal="center" vertical="center"/>
    </xf>
    <xf numFmtId="164" fontId="19" fillId="2" borderId="141" xfId="0" applyNumberFormat="1" applyFont="1" applyFill="1" applyBorder="1" applyAlignment="1" applyProtection="1">
      <alignment vertical="center"/>
      <protection locked="0"/>
    </xf>
    <xf numFmtId="44" fontId="19" fillId="0" borderId="142" xfId="0" applyNumberFormat="1" applyFont="1" applyFill="1" applyBorder="1" applyAlignment="1" applyProtection="1">
      <alignment horizontal="center" vertical="center"/>
    </xf>
    <xf numFmtId="0" fontId="35" fillId="5" borderId="143" xfId="0" applyFont="1" applyFill="1" applyBorder="1" applyAlignment="1" applyProtection="1">
      <alignment horizontal="center" vertical="center"/>
    </xf>
    <xf numFmtId="0" fontId="35" fillId="5" borderId="140" xfId="0" applyFont="1" applyFill="1" applyBorder="1" applyAlignment="1" applyProtection="1">
      <alignment horizontal="center" vertical="center"/>
    </xf>
    <xf numFmtId="0" fontId="35" fillId="5" borderId="141" xfId="0" applyFont="1" applyFill="1" applyBorder="1" applyAlignment="1" applyProtection="1">
      <alignment horizontal="center" vertical="center"/>
    </xf>
    <xf numFmtId="49" fontId="18" fillId="5" borderId="144" xfId="0" applyNumberFormat="1" applyFont="1" applyFill="1" applyBorder="1" applyAlignment="1" applyProtection="1">
      <alignment horizontal="center" vertical="center"/>
    </xf>
    <xf numFmtId="0" fontId="34" fillId="5" borderId="137" xfId="0" applyFont="1" applyFill="1" applyBorder="1" applyAlignment="1" applyProtection="1">
      <alignment vertical="center" wrapText="1"/>
    </xf>
    <xf numFmtId="0" fontId="34" fillId="5" borderId="138" xfId="0" applyFont="1" applyFill="1" applyBorder="1" applyAlignment="1" applyProtection="1">
      <alignment vertical="center" wrapText="1"/>
    </xf>
    <xf numFmtId="0" fontId="34" fillId="5" borderId="127" xfId="0" applyFont="1" applyFill="1" applyBorder="1" applyAlignment="1" applyProtection="1">
      <alignment vertical="center" wrapText="1"/>
    </xf>
    <xf numFmtId="0" fontId="34" fillId="5" borderId="135" xfId="0" applyFont="1" applyFill="1" applyBorder="1" applyAlignment="1" applyProtection="1">
      <alignment vertical="center" wrapText="1"/>
    </xf>
    <xf numFmtId="0" fontId="34" fillId="10" borderId="36" xfId="0" applyFont="1" applyFill="1" applyBorder="1" applyAlignment="1" applyProtection="1">
      <alignment vertical="center" wrapText="1"/>
    </xf>
    <xf numFmtId="0" fontId="34" fillId="10" borderId="145" xfId="0" applyFont="1" applyFill="1" applyBorder="1" applyAlignment="1" applyProtection="1">
      <alignment vertical="center" wrapText="1"/>
    </xf>
    <xf numFmtId="0" fontId="35" fillId="12" borderId="137" xfId="0" applyFont="1" applyFill="1" applyBorder="1" applyAlignment="1" applyProtection="1">
      <alignment vertical="center"/>
    </xf>
    <xf numFmtId="0" fontId="35" fillId="12" borderId="138" xfId="0" applyFont="1" applyFill="1" applyBorder="1" applyAlignment="1" applyProtection="1">
      <alignment vertical="center"/>
    </xf>
    <xf numFmtId="0" fontId="35" fillId="12" borderId="127" xfId="0" applyFont="1" applyFill="1" applyBorder="1" applyAlignment="1" applyProtection="1">
      <alignment vertical="center"/>
    </xf>
    <xf numFmtId="0" fontId="34" fillId="5" borderId="36" xfId="0" applyFont="1" applyFill="1" applyBorder="1" applyAlignment="1" applyProtection="1">
      <alignment vertical="center" wrapText="1"/>
    </xf>
    <xf numFmtId="0" fontId="34" fillId="5" borderId="145" xfId="0" applyFont="1" applyFill="1" applyBorder="1" applyAlignment="1" applyProtection="1">
      <alignment vertical="center" wrapText="1"/>
    </xf>
    <xf numFmtId="0" fontId="35" fillId="10" borderId="140" xfId="0" applyFont="1" applyFill="1" applyBorder="1" applyAlignment="1" applyProtection="1">
      <alignment horizontal="center" vertical="center"/>
    </xf>
    <xf numFmtId="164" fontId="35" fillId="2" borderId="141" xfId="0" applyNumberFormat="1" applyFont="1" applyFill="1" applyBorder="1" applyAlignment="1" applyProtection="1">
      <alignment horizontal="center" vertical="center"/>
      <protection locked="0"/>
    </xf>
    <xf numFmtId="49" fontId="19" fillId="0" borderId="130" xfId="0" applyNumberFormat="1" applyFont="1" applyBorder="1" applyAlignment="1" applyProtection="1">
      <alignment horizontal="center" vertical="center"/>
    </xf>
    <xf numFmtId="0" fontId="35" fillId="0" borderId="3" xfId="0" applyFont="1" applyFill="1" applyBorder="1" applyAlignment="1" applyProtection="1">
      <alignment vertical="center" wrapText="1"/>
    </xf>
    <xf numFmtId="0" fontId="19" fillId="5" borderId="139" xfId="0" applyFont="1" applyFill="1" applyBorder="1" applyProtection="1"/>
    <xf numFmtId="0" fontId="37" fillId="10" borderId="0" xfId="0" applyFont="1" applyFill="1" applyBorder="1" applyAlignment="1" applyProtection="1">
      <alignment horizontal="left" vertical="center" wrapText="1"/>
    </xf>
    <xf numFmtId="0" fontId="18" fillId="5" borderId="147" xfId="0" applyNumberFormat="1" applyFont="1" applyFill="1" applyBorder="1" applyAlignment="1" applyProtection="1">
      <alignment horizontal="center" vertical="center"/>
    </xf>
    <xf numFmtId="0" fontId="37" fillId="10" borderId="148" xfId="0" applyFont="1" applyFill="1" applyBorder="1" applyAlignment="1" applyProtection="1">
      <alignment horizontal="left" vertical="center" wrapText="1"/>
    </xf>
    <xf numFmtId="0" fontId="37" fillId="10" borderId="146" xfId="0" applyFont="1" applyFill="1" applyBorder="1" applyAlignment="1" applyProtection="1">
      <alignment horizontal="left" vertical="center" wrapText="1"/>
    </xf>
    <xf numFmtId="0" fontId="37" fillId="10" borderId="58" xfId="0" applyFont="1" applyFill="1" applyBorder="1" applyAlignment="1" applyProtection="1">
      <alignment horizontal="left" vertical="center" wrapText="1"/>
    </xf>
    <xf numFmtId="0" fontId="19" fillId="0" borderId="2" xfId="0" applyFont="1" applyFill="1" applyBorder="1" applyAlignment="1" applyProtection="1">
      <alignment vertical="center" wrapText="1"/>
    </xf>
    <xf numFmtId="0" fontId="19"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19" fillId="0" borderId="5" xfId="0" applyFont="1" applyFill="1" applyBorder="1" applyAlignment="1" applyProtection="1">
      <alignment vertical="center" wrapText="1"/>
    </xf>
    <xf numFmtId="0" fontId="0" fillId="0" borderId="0" xfId="0" applyAlignment="1" applyProtection="1">
      <alignment horizontal="center" vertical="center"/>
    </xf>
    <xf numFmtId="0" fontId="18" fillId="6" borderId="125" xfId="0" applyFont="1" applyFill="1" applyBorder="1" applyAlignment="1" applyProtection="1">
      <alignment horizontal="center" vertical="center"/>
    </xf>
    <xf numFmtId="0" fontId="18" fillId="0" borderId="0" xfId="0" applyFont="1" applyAlignment="1" applyProtection="1">
      <alignment horizontal="left" vertical="center"/>
    </xf>
    <xf numFmtId="0" fontId="19" fillId="0" borderId="2" xfId="0" applyFont="1" applyFill="1" applyBorder="1" applyAlignment="1" applyProtection="1">
      <alignment vertical="center" wrapText="1"/>
    </xf>
    <xf numFmtId="0" fontId="19"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5" xfId="0" applyFont="1" applyFill="1" applyBorder="1" applyAlignment="1" applyProtection="1">
      <alignment vertical="center" wrapText="1"/>
    </xf>
    <xf numFmtId="0" fontId="19" fillId="0" borderId="2" xfId="0" applyFont="1" applyBorder="1" applyAlignment="1" applyProtection="1">
      <alignment horizontal="center" vertical="center"/>
    </xf>
    <xf numFmtId="0" fontId="0" fillId="0" borderId="0" xfId="0" applyAlignment="1" applyProtection="1">
      <alignment horizontal="center" vertical="center"/>
    </xf>
    <xf numFmtId="0" fontId="18" fillId="6" borderId="125" xfId="0" applyFont="1" applyFill="1" applyBorder="1" applyAlignment="1" applyProtection="1">
      <alignment horizontal="center" vertical="center"/>
    </xf>
    <xf numFmtId="0" fontId="18" fillId="0" borderId="0" xfId="0" applyFont="1" applyAlignment="1" applyProtection="1">
      <alignment horizontal="left" vertical="center"/>
    </xf>
    <xf numFmtId="0" fontId="20" fillId="3" borderId="2" xfId="0" applyFont="1" applyFill="1" applyBorder="1" applyAlignment="1" applyProtection="1">
      <alignment vertical="center" wrapText="1"/>
      <protection locked="0"/>
    </xf>
    <xf numFmtId="0" fontId="20" fillId="3" borderId="3" xfId="0" applyFont="1" applyFill="1" applyBorder="1" applyAlignment="1" applyProtection="1">
      <alignment vertical="center" wrapText="1"/>
      <protection locked="0"/>
    </xf>
    <xf numFmtId="0" fontId="20" fillId="3" borderId="5" xfId="0" applyFont="1" applyFill="1" applyBorder="1" applyAlignment="1" applyProtection="1">
      <alignment vertical="center" wrapText="1"/>
      <protection locked="0"/>
    </xf>
    <xf numFmtId="0" fontId="20" fillId="3" borderId="11" xfId="0" applyFont="1" applyFill="1" applyBorder="1" applyAlignment="1" applyProtection="1">
      <alignment vertical="center" wrapText="1"/>
      <protection locked="0"/>
    </xf>
    <xf numFmtId="0" fontId="20" fillId="3" borderId="42" xfId="0" applyFont="1" applyFill="1" applyBorder="1" applyAlignment="1" applyProtection="1">
      <alignment vertical="center" wrapText="1"/>
      <protection locked="0"/>
    </xf>
    <xf numFmtId="0" fontId="20" fillId="3" borderId="42" xfId="0" applyFont="1" applyFill="1" applyBorder="1" applyAlignment="1" applyProtection="1">
      <alignment horizontal="left" vertical="center" wrapText="1"/>
      <protection locked="0"/>
    </xf>
    <xf numFmtId="0" fontId="20" fillId="3" borderId="2"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0" fontId="20" fillId="3" borderId="119" xfId="0" applyFont="1" applyFill="1" applyBorder="1" applyAlignment="1" applyProtection="1">
      <alignment vertical="center" wrapText="1"/>
      <protection locked="0"/>
    </xf>
    <xf numFmtId="0" fontId="20" fillId="3" borderId="3" xfId="0" applyFont="1" applyFill="1" applyBorder="1" applyAlignment="1" applyProtection="1">
      <alignment horizontal="left" vertical="center" wrapText="1"/>
      <protection locked="0"/>
    </xf>
    <xf numFmtId="0" fontId="20" fillId="3" borderId="119" xfId="0" applyFont="1" applyFill="1" applyBorder="1" applyAlignment="1" applyProtection="1">
      <alignment horizontal="left" vertical="center" wrapText="1"/>
      <protection locked="0"/>
    </xf>
    <xf numFmtId="0" fontId="0" fillId="0" borderId="0" xfId="0" applyAlignment="1" applyProtection="1">
      <alignment horizontal="center" vertical="center"/>
    </xf>
    <xf numFmtId="164" fontId="19" fillId="0" borderId="0" xfId="0" applyNumberFormat="1" applyFont="1" applyAlignment="1" applyProtection="1">
      <alignment horizontal="center" vertical="center"/>
    </xf>
    <xf numFmtId="0" fontId="19" fillId="0" borderId="0" xfId="0" applyFont="1" applyAlignment="1" applyProtection="1">
      <alignment horizontal="center" vertical="center"/>
    </xf>
    <xf numFmtId="0" fontId="20" fillId="0" borderId="2" xfId="0" applyFont="1" applyFill="1" applyBorder="1" applyAlignment="1" applyProtection="1">
      <alignment horizontal="center" vertical="center" wrapText="1"/>
    </xf>
    <xf numFmtId="0" fontId="18" fillId="0" borderId="2" xfId="0" applyFont="1" applyBorder="1" applyAlignment="1" applyProtection="1">
      <alignment horizontal="left" vertical="center" wrapText="1"/>
    </xf>
    <xf numFmtId="0" fontId="18" fillId="0" borderId="0" xfId="0" applyFont="1" applyAlignment="1" applyProtection="1">
      <alignment horizontal="left" vertical="center"/>
    </xf>
    <xf numFmtId="0" fontId="19" fillId="0" borderId="47" xfId="0" applyFont="1" applyFill="1" applyBorder="1" applyAlignment="1" applyProtection="1">
      <alignment horizontal="center" vertical="center"/>
    </xf>
    <xf numFmtId="0" fontId="20" fillId="0" borderId="11" xfId="0" applyFont="1" applyFill="1" applyBorder="1" applyAlignment="1" applyProtection="1">
      <alignment horizontal="left" vertical="center"/>
    </xf>
    <xf numFmtId="0" fontId="20" fillId="0" borderId="11"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xf>
    <xf numFmtId="0" fontId="20" fillId="0" borderId="35" xfId="0" applyFont="1" applyFill="1" applyBorder="1" applyAlignment="1" applyProtection="1">
      <alignment horizontal="left" vertical="center"/>
    </xf>
    <xf numFmtId="0" fontId="19" fillId="0" borderId="35"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xf>
    <xf numFmtId="0" fontId="20" fillId="0" borderId="35" xfId="0" applyFont="1" applyFill="1" applyBorder="1" applyAlignment="1" applyProtection="1">
      <alignment horizontal="center" vertical="center" wrapText="1"/>
    </xf>
    <xf numFmtId="44" fontId="19" fillId="0" borderId="33" xfId="16"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21" fillId="0" borderId="35" xfId="0" applyFont="1" applyFill="1" applyBorder="1" applyAlignment="1" applyProtection="1">
      <alignment horizontal="left" vertical="center"/>
    </xf>
    <xf numFmtId="0" fontId="20" fillId="8" borderId="11" xfId="0" applyFont="1" applyFill="1" applyBorder="1" applyAlignment="1" applyProtection="1">
      <alignment horizontal="center" vertical="center"/>
    </xf>
    <xf numFmtId="2" fontId="20" fillId="8" borderId="11" xfId="0" applyNumberFormat="1" applyFont="1" applyFill="1" applyBorder="1" applyAlignment="1" applyProtection="1">
      <alignment horizontal="center" vertical="center"/>
    </xf>
    <xf numFmtId="2" fontId="20" fillId="8" borderId="42" xfId="0" applyNumberFormat="1" applyFont="1" applyFill="1" applyBorder="1" applyAlignment="1" applyProtection="1">
      <alignment horizontal="center" vertical="center"/>
    </xf>
    <xf numFmtId="0" fontId="20" fillId="0" borderId="3" xfId="0" applyFont="1" applyFill="1" applyBorder="1" applyAlignment="1" applyProtection="1">
      <alignment horizontal="left" vertical="center"/>
    </xf>
    <xf numFmtId="0" fontId="20" fillId="8" borderId="3" xfId="0" applyFont="1" applyFill="1" applyBorder="1" applyAlignment="1" applyProtection="1">
      <alignment horizontal="center" vertical="center"/>
    </xf>
    <xf numFmtId="0" fontId="20" fillId="0" borderId="42" xfId="0" applyFont="1" applyBorder="1" applyAlignment="1" applyProtection="1">
      <alignment horizontal="left" vertical="center"/>
    </xf>
    <xf numFmtId="0" fontId="20" fillId="0" borderId="5" xfId="0" applyFont="1" applyBorder="1" applyAlignment="1" applyProtection="1">
      <alignment horizontal="left" vertical="center"/>
    </xf>
    <xf numFmtId="0" fontId="18" fillId="0" borderId="6" xfId="0" applyFont="1" applyBorder="1" applyAlignment="1" applyProtection="1">
      <alignment horizontal="left" vertical="center"/>
    </xf>
    <xf numFmtId="0" fontId="20" fillId="8" borderId="42" xfId="0" applyFont="1" applyFill="1" applyBorder="1" applyAlignment="1" applyProtection="1">
      <alignment horizontal="center" vertical="center" wrapText="1"/>
    </xf>
    <xf numFmtId="0" fontId="0" fillId="0" borderId="16" xfId="0" applyBorder="1" applyAlignment="1" applyProtection="1">
      <alignment horizontal="center" vertical="center"/>
    </xf>
    <xf numFmtId="0" fontId="0" fillId="0" borderId="2" xfId="0" applyBorder="1" applyProtection="1"/>
    <xf numFmtId="0" fontId="0" fillId="0" borderId="16" xfId="0" applyFill="1" applyBorder="1" applyAlignment="1" applyProtection="1">
      <alignment horizontal="center" vertical="center"/>
    </xf>
    <xf numFmtId="0" fontId="0" fillId="0" borderId="2" xfId="0" applyFill="1" applyBorder="1" applyProtection="1"/>
    <xf numFmtId="0" fontId="0" fillId="0" borderId="17" xfId="0" applyBorder="1" applyAlignment="1" applyProtection="1">
      <alignment horizontal="center" vertical="center"/>
    </xf>
    <xf numFmtId="0" fontId="0" fillId="0" borderId="5" xfId="0" applyBorder="1" applyProtection="1"/>
    <xf numFmtId="0" fontId="43" fillId="0" borderId="2" xfId="0" applyFont="1" applyBorder="1" applyAlignment="1" applyProtection="1">
      <alignment wrapText="1"/>
    </xf>
    <xf numFmtId="0" fontId="43" fillId="0" borderId="2" xfId="0" applyFont="1" applyBorder="1" applyProtection="1"/>
    <xf numFmtId="0" fontId="43" fillId="0" borderId="5" xfId="0" applyFont="1" applyBorder="1" applyProtection="1"/>
    <xf numFmtId="0" fontId="20" fillId="0" borderId="2" xfId="0" applyFont="1" applyFill="1" applyBorder="1" applyAlignment="1" applyProtection="1">
      <alignment horizontal="center" vertical="center" wrapText="1"/>
    </xf>
    <xf numFmtId="0" fontId="18" fillId="0" borderId="3" xfId="19" applyFont="1" applyBorder="1" applyAlignment="1" applyProtection="1">
      <alignment horizontal="left" vertical="center" wrapText="1"/>
    </xf>
    <xf numFmtId="0" fontId="19" fillId="0" borderId="0" xfId="0" applyFont="1" applyAlignment="1" applyProtection="1">
      <alignment horizontal="center" vertical="center"/>
    </xf>
    <xf numFmtId="0" fontId="21"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19" fillId="0" borderId="3" xfId="19" applyFont="1" applyBorder="1" applyAlignment="1" applyProtection="1">
      <alignment horizontal="left" vertical="center" wrapText="1"/>
    </xf>
    <xf numFmtId="0" fontId="19" fillId="0" borderId="3" xfId="0" applyFont="1" applyBorder="1" applyAlignment="1" applyProtection="1">
      <alignment horizontal="center" vertical="center"/>
    </xf>
    <xf numFmtId="0" fontId="19" fillId="0" borderId="3" xfId="19" applyFont="1" applyFill="1" applyBorder="1" applyAlignment="1" applyProtection="1">
      <alignment horizontal="center" vertical="center"/>
    </xf>
    <xf numFmtId="1" fontId="40" fillId="0" borderId="14" xfId="0" applyNumberFormat="1" applyFont="1" applyFill="1" applyBorder="1" applyAlignment="1" applyProtection="1">
      <alignment horizontal="center" vertical="center" shrinkToFit="1"/>
    </xf>
    <xf numFmtId="164" fontId="19" fillId="2" borderId="14" xfId="15" applyNumberFormat="1" applyFont="1" applyFill="1" applyBorder="1" applyAlignment="1" applyProtection="1">
      <alignment horizontal="center" vertical="center"/>
      <protection locked="0"/>
    </xf>
    <xf numFmtId="44" fontId="19" fillId="0" borderId="80" xfId="16" applyFont="1" applyFill="1" applyBorder="1" applyAlignment="1" applyProtection="1">
      <alignment horizontal="center" vertical="center"/>
    </xf>
    <xf numFmtId="0" fontId="20" fillId="8" borderId="66" xfId="0" applyFont="1" applyFill="1" applyBorder="1" applyAlignment="1" applyProtection="1">
      <alignment horizontal="left" vertical="center" wrapText="1"/>
    </xf>
    <xf numFmtId="1" fontId="40" fillId="0" borderId="66" xfId="0" applyNumberFormat="1" applyFont="1" applyFill="1" applyBorder="1" applyAlignment="1" applyProtection="1">
      <alignment horizontal="center" vertical="center" shrinkToFit="1"/>
    </xf>
    <xf numFmtId="164" fontId="19" fillId="2" borderId="66" xfId="15" applyNumberFormat="1" applyFont="1" applyFill="1" applyBorder="1" applyAlignment="1" applyProtection="1">
      <alignment horizontal="center" vertical="center"/>
      <protection locked="0"/>
    </xf>
    <xf numFmtId="0" fontId="19" fillId="8" borderId="152" xfId="0" applyFont="1" applyFill="1" applyBorder="1" applyAlignment="1" applyProtection="1">
      <alignment horizontal="center" vertical="center"/>
    </xf>
    <xf numFmtId="0" fontId="19" fillId="8" borderId="151" xfId="0" applyFont="1" applyFill="1" applyBorder="1" applyAlignment="1" applyProtection="1">
      <alignment horizontal="center" vertical="center"/>
    </xf>
    <xf numFmtId="0" fontId="19" fillId="0" borderId="0" xfId="0" applyFont="1" applyAlignment="1" applyProtection="1">
      <alignment horizontal="center" vertical="center"/>
    </xf>
    <xf numFmtId="0" fontId="18" fillId="0" borderId="0" xfId="0" applyFont="1" applyAlignment="1" applyProtection="1">
      <alignment horizontal="right" vertical="top" wrapText="1"/>
    </xf>
    <xf numFmtId="0" fontId="18" fillId="0" borderId="0" xfId="0" applyFont="1" applyAlignment="1" applyProtection="1">
      <alignment horizontal="right" vertical="top"/>
    </xf>
    <xf numFmtId="0" fontId="18" fillId="2" borderId="88" xfId="0" applyFont="1" applyFill="1" applyBorder="1" applyAlignment="1" applyProtection="1">
      <alignment horizontal="center" vertical="center" wrapText="1"/>
    </xf>
    <xf numFmtId="0" fontId="18" fillId="2" borderId="91" xfId="0" applyFont="1" applyFill="1" applyBorder="1" applyAlignment="1" applyProtection="1">
      <alignment horizontal="center" vertical="center" wrapText="1"/>
    </xf>
    <xf numFmtId="0" fontId="18" fillId="2" borderId="94" xfId="0" applyFont="1" applyFill="1" applyBorder="1" applyAlignment="1" applyProtection="1">
      <alignment horizontal="center" vertical="center" wrapText="1"/>
    </xf>
    <xf numFmtId="0" fontId="18" fillId="7" borderId="89" xfId="0" applyFont="1" applyFill="1" applyBorder="1" applyAlignment="1" applyProtection="1">
      <alignment horizontal="center" vertical="center" wrapText="1"/>
    </xf>
    <xf numFmtId="0" fontId="18" fillId="7" borderId="92" xfId="0" applyFont="1" applyFill="1" applyBorder="1" applyAlignment="1" applyProtection="1">
      <alignment horizontal="center" vertical="center" wrapText="1"/>
    </xf>
    <xf numFmtId="0" fontId="18" fillId="7" borderId="95"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18" fillId="6" borderId="88" xfId="0" applyFont="1" applyFill="1" applyBorder="1" applyAlignment="1" applyProtection="1">
      <alignment horizontal="center" vertical="center"/>
    </xf>
    <xf numFmtId="0" fontId="18" fillId="6" borderId="91" xfId="0" applyFont="1" applyFill="1" applyBorder="1" applyAlignment="1" applyProtection="1">
      <alignment horizontal="center" vertical="center"/>
    </xf>
    <xf numFmtId="0" fontId="18" fillId="6" borderId="94" xfId="0" applyFont="1" applyFill="1" applyBorder="1" applyAlignment="1" applyProtection="1">
      <alignment horizontal="center" vertical="center"/>
    </xf>
    <xf numFmtId="0" fontId="19" fillId="0" borderId="0" xfId="0" applyFont="1" applyBorder="1" applyAlignment="1" applyProtection="1">
      <alignment horizontal="left" vertical="center"/>
    </xf>
    <xf numFmtId="0" fontId="18" fillId="6" borderId="87" xfId="0" applyFont="1" applyFill="1" applyBorder="1" applyAlignment="1" applyProtection="1">
      <alignment horizontal="center" vertical="center" wrapText="1"/>
    </xf>
    <xf numFmtId="0" fontId="18" fillId="6" borderId="90" xfId="0" applyFont="1" applyFill="1" applyBorder="1" applyAlignment="1" applyProtection="1">
      <alignment horizontal="center" vertical="center"/>
    </xf>
    <xf numFmtId="0" fontId="18" fillId="6" borderId="93" xfId="0" applyFont="1" applyFill="1" applyBorder="1" applyAlignment="1" applyProtection="1">
      <alignment horizontal="center" vertical="center"/>
    </xf>
    <xf numFmtId="0" fontId="18" fillId="3" borderId="88" xfId="0" applyFont="1" applyFill="1" applyBorder="1" applyAlignment="1" applyProtection="1">
      <alignment horizontal="center" vertical="center" wrapText="1"/>
    </xf>
    <xf numFmtId="0" fontId="18" fillId="3" borderId="91" xfId="0" applyFont="1" applyFill="1" applyBorder="1" applyAlignment="1" applyProtection="1">
      <alignment horizontal="center" vertical="center" wrapText="1"/>
    </xf>
    <xf numFmtId="0" fontId="21" fillId="14" borderId="88" xfId="0" applyFont="1" applyFill="1" applyBorder="1" applyAlignment="1" applyProtection="1">
      <alignment horizontal="center" vertical="center" wrapText="1"/>
    </xf>
    <xf numFmtId="0" fontId="18" fillId="14" borderId="88" xfId="0" applyFont="1" applyFill="1" applyBorder="1" applyAlignment="1" applyProtection="1">
      <alignment horizontal="center" vertical="center" wrapText="1"/>
    </xf>
    <xf numFmtId="0" fontId="18" fillId="14" borderId="91" xfId="0" applyFont="1" applyFill="1" applyBorder="1" applyAlignment="1" applyProtection="1">
      <alignment horizontal="center" vertical="center" wrapText="1"/>
    </xf>
    <xf numFmtId="0" fontId="18" fillId="13" borderId="88" xfId="0" applyFont="1" applyFill="1" applyBorder="1" applyAlignment="1" applyProtection="1">
      <alignment horizontal="center" vertical="center" wrapText="1"/>
    </xf>
    <xf numFmtId="0" fontId="18" fillId="13" borderId="91"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19" fillId="0" borderId="2" xfId="0" applyFont="1" applyFill="1" applyBorder="1" applyAlignment="1" applyProtection="1">
      <alignment vertical="center" wrapText="1"/>
    </xf>
    <xf numFmtId="0" fontId="7" fillId="0" borderId="35"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21" fillId="0" borderId="35" xfId="0" applyFont="1" applyFill="1" applyBorder="1" applyAlignment="1" applyProtection="1">
      <alignment horizontal="left" vertical="center" wrapText="1"/>
    </xf>
    <xf numFmtId="0" fontId="21" fillId="0" borderId="11" xfId="0" applyFont="1" applyFill="1" applyBorder="1" applyAlignment="1" applyProtection="1">
      <alignment horizontal="left" vertical="center" wrapText="1"/>
    </xf>
    <xf numFmtId="0" fontId="21" fillId="0" borderId="2"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8" fillId="5" borderId="128" xfId="0" applyFont="1" applyFill="1" applyBorder="1" applyAlignment="1" applyProtection="1">
      <alignment horizontal="left" vertical="center"/>
    </xf>
    <xf numFmtId="0" fontId="18" fillId="5" borderId="45" xfId="0" applyFont="1" applyFill="1" applyBorder="1" applyAlignment="1" applyProtection="1">
      <alignment horizontal="left" vertical="center"/>
    </xf>
    <xf numFmtId="0" fontId="18" fillId="13" borderId="88" xfId="0" applyFont="1" applyFill="1" applyBorder="1" applyAlignment="1">
      <alignment horizontal="center" vertical="center" wrapText="1"/>
    </xf>
    <xf numFmtId="0" fontId="18" fillId="13" borderId="9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14" borderId="88" xfId="0" applyFont="1" applyFill="1" applyBorder="1" applyAlignment="1">
      <alignment horizontal="center" vertical="center" wrapText="1"/>
    </xf>
    <xf numFmtId="0" fontId="18" fillId="14" borderId="88" xfId="0" applyFont="1" applyFill="1" applyBorder="1" applyAlignment="1">
      <alignment horizontal="center" vertical="center" wrapText="1"/>
    </xf>
    <xf numFmtId="0" fontId="18" fillId="14" borderId="91" xfId="0" applyFont="1" applyFill="1" applyBorder="1" applyAlignment="1">
      <alignment horizontal="center" vertical="center" wrapText="1"/>
    </xf>
    <xf numFmtId="0" fontId="19" fillId="0" borderId="5"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xf>
    <xf numFmtId="0" fontId="21" fillId="0" borderId="149" xfId="0" applyFont="1" applyFill="1" applyBorder="1" applyAlignment="1" applyProtection="1">
      <alignment horizontal="left" vertical="center" wrapText="1"/>
    </xf>
    <xf numFmtId="0" fontId="21" fillId="0" borderId="147" xfId="0" applyFont="1" applyFill="1" applyBorder="1" applyAlignment="1" applyProtection="1">
      <alignment horizontal="left" vertical="center" wrapText="1"/>
    </xf>
    <xf numFmtId="0" fontId="21" fillId="0" borderId="150"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21" fillId="8" borderId="2" xfId="0" applyFont="1" applyFill="1" applyBorder="1" applyAlignment="1" applyProtection="1">
      <alignment horizontal="left" vertical="center" wrapText="1"/>
    </xf>
    <xf numFmtId="0" fontId="21" fillId="8" borderId="66" xfId="0" applyFont="1" applyFill="1" applyBorder="1" applyAlignment="1" applyProtection="1">
      <alignment horizontal="left" vertical="center" wrapText="1"/>
    </xf>
    <xf numFmtId="0" fontId="21" fillId="0" borderId="66"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66"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wrapText="1"/>
    </xf>
    <xf numFmtId="0" fontId="18" fillId="2" borderId="55" xfId="0" applyFont="1" applyFill="1" applyBorder="1" applyAlignment="1" applyProtection="1">
      <alignment horizontal="center" vertical="center" wrapText="1"/>
    </xf>
    <xf numFmtId="0" fontId="18" fillId="7" borderId="118" xfId="0" applyFont="1" applyFill="1" applyBorder="1" applyAlignment="1" applyProtection="1">
      <alignment horizontal="center" vertical="center" wrapText="1"/>
    </xf>
    <xf numFmtId="0" fontId="18" fillId="6" borderId="117" xfId="0" applyFont="1" applyFill="1" applyBorder="1" applyAlignment="1" applyProtection="1">
      <alignment horizontal="center" vertical="center"/>
    </xf>
    <xf numFmtId="0" fontId="18" fillId="6" borderId="55" xfId="0" applyFont="1" applyFill="1" applyBorder="1" applyAlignment="1" applyProtection="1">
      <alignment horizontal="center" vertical="center"/>
    </xf>
    <xf numFmtId="0" fontId="19" fillId="0" borderId="42" xfId="0" applyFont="1" applyFill="1" applyBorder="1" applyAlignment="1" applyProtection="1">
      <alignment horizontal="left" vertical="center" wrapText="1"/>
    </xf>
    <xf numFmtId="0" fontId="21" fillId="0" borderId="102" xfId="0" applyFont="1" applyFill="1" applyBorder="1" applyAlignment="1" applyProtection="1">
      <alignment horizontal="left" vertical="center" wrapText="1"/>
    </xf>
    <xf numFmtId="0" fontId="21" fillId="0" borderId="105" xfId="0" applyFont="1" applyFill="1" applyBorder="1" applyAlignment="1" applyProtection="1">
      <alignment horizontal="left" vertical="center" wrapText="1"/>
    </xf>
    <xf numFmtId="0" fontId="21" fillId="0" borderId="103" xfId="0" applyFont="1" applyFill="1" applyBorder="1" applyAlignment="1" applyProtection="1">
      <alignment horizontal="left" vertical="center" wrapText="1"/>
    </xf>
    <xf numFmtId="0" fontId="19" fillId="0" borderId="103" xfId="0" applyFont="1" applyFill="1" applyBorder="1" applyAlignment="1" applyProtection="1">
      <alignment horizontal="left" vertical="center" wrapText="1"/>
    </xf>
    <xf numFmtId="0" fontId="19" fillId="0" borderId="106" xfId="0" applyFont="1" applyFill="1" applyBorder="1" applyAlignment="1" applyProtection="1">
      <alignment horizontal="left" vertical="center" wrapText="1"/>
    </xf>
    <xf numFmtId="0" fontId="21" fillId="0" borderId="98" xfId="0" applyFont="1" applyFill="1" applyBorder="1" applyAlignment="1" applyProtection="1">
      <alignment horizontal="left" vertical="center" wrapText="1"/>
    </xf>
    <xf numFmtId="0" fontId="19" fillId="0" borderId="108" xfId="0" applyFont="1" applyFill="1" applyBorder="1" applyAlignment="1" applyProtection="1">
      <alignment horizontal="left" vertical="center" wrapText="1"/>
    </xf>
    <xf numFmtId="0" fontId="21" fillId="0" borderId="109" xfId="0" applyFont="1" applyFill="1" applyBorder="1" applyAlignment="1" applyProtection="1">
      <alignment horizontal="left" vertical="center" wrapText="1"/>
    </xf>
    <xf numFmtId="0" fontId="21" fillId="0" borderId="99" xfId="0" applyFont="1" applyFill="1" applyBorder="1" applyAlignment="1" applyProtection="1">
      <alignment horizontal="left" vertical="center" wrapText="1"/>
    </xf>
    <xf numFmtId="0" fontId="21" fillId="0" borderId="108" xfId="0" applyFont="1" applyFill="1" applyBorder="1" applyAlignment="1" applyProtection="1">
      <alignment horizontal="left" vertical="center" wrapText="1"/>
    </xf>
    <xf numFmtId="0" fontId="21" fillId="0" borderId="110" xfId="0" applyFont="1" applyFill="1" applyBorder="1" applyAlignment="1" applyProtection="1">
      <alignment horizontal="left" vertical="center" wrapText="1"/>
    </xf>
    <xf numFmtId="0" fontId="21" fillId="0" borderId="97" xfId="0" applyFont="1" applyFill="1" applyBorder="1" applyAlignment="1" applyProtection="1">
      <alignment horizontal="left" vertical="center" wrapText="1"/>
    </xf>
    <xf numFmtId="0" fontId="21" fillId="0" borderId="111"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wrapText="1"/>
    </xf>
    <xf numFmtId="0" fontId="18" fillId="0" borderId="2" xfId="0" applyFont="1" applyBorder="1" applyAlignment="1" applyProtection="1">
      <alignment horizontal="left" vertical="center"/>
    </xf>
    <xf numFmtId="0" fontId="18" fillId="0" borderId="5" xfId="0" applyFont="1" applyBorder="1" applyAlignment="1" applyProtection="1">
      <alignment horizontal="left" vertical="center"/>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2"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3" xfId="0" applyFont="1" applyBorder="1" applyAlignment="1" applyProtection="1">
      <alignment horizontal="left" vertical="center"/>
    </xf>
    <xf numFmtId="0" fontId="18" fillId="0" borderId="11" xfId="0" applyFont="1" applyBorder="1" applyAlignment="1" applyProtection="1">
      <alignment horizontal="left" vertical="center"/>
    </xf>
    <xf numFmtId="0" fontId="42" fillId="0" borderId="2" xfId="0" applyFont="1" applyBorder="1" applyAlignment="1" applyProtection="1">
      <alignment horizontal="left" vertical="center"/>
    </xf>
    <xf numFmtId="0" fontId="42" fillId="0" borderId="5" xfId="0" applyFont="1" applyBorder="1" applyAlignment="1" applyProtection="1">
      <alignment horizontal="left" vertical="center"/>
    </xf>
    <xf numFmtId="0" fontId="18" fillId="0" borderId="2" xfId="0" applyFont="1" applyFill="1" applyBorder="1" applyAlignment="1" applyProtection="1">
      <alignment horizontal="left" vertical="center" wrapText="1"/>
    </xf>
    <xf numFmtId="0" fontId="21" fillId="0" borderId="11"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5" xfId="0" applyFont="1" applyBorder="1" applyAlignment="1" applyProtection="1">
      <alignment horizontal="left" vertical="center"/>
    </xf>
    <xf numFmtId="0" fontId="21" fillId="0" borderId="42" xfId="0" applyFont="1" applyBorder="1" applyAlignment="1" applyProtection="1">
      <alignment horizontal="left" vertical="center" wrapText="1"/>
    </xf>
    <xf numFmtId="0" fontId="21" fillId="0" borderId="5"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0" fontId="21" fillId="0" borderId="42" xfId="0" applyFont="1" applyBorder="1" applyAlignment="1" applyProtection="1">
      <alignment horizontal="left" vertical="center"/>
    </xf>
    <xf numFmtId="0" fontId="21" fillId="0" borderId="35" xfId="0" applyFont="1" applyBorder="1" applyAlignment="1" applyProtection="1">
      <alignment horizontal="left" vertical="center" wrapText="1"/>
    </xf>
    <xf numFmtId="0" fontId="21" fillId="0" borderId="13" xfId="0" applyFont="1" applyBorder="1" applyAlignment="1" applyProtection="1">
      <alignment horizontal="left" vertical="center" wrapText="1"/>
    </xf>
    <xf numFmtId="0" fontId="21" fillId="0" borderId="83" xfId="0" applyFont="1" applyBorder="1" applyAlignment="1" applyProtection="1">
      <alignment horizontal="left" vertical="center" wrapText="1"/>
    </xf>
    <xf numFmtId="0" fontId="21" fillId="0" borderId="35" xfId="0" applyFont="1" applyBorder="1" applyAlignment="1" applyProtection="1">
      <alignment horizontal="left" vertical="center"/>
    </xf>
    <xf numFmtId="0" fontId="21" fillId="0" borderId="13" xfId="0" applyFont="1" applyBorder="1" applyAlignment="1" applyProtection="1">
      <alignment horizontal="left" vertical="center"/>
    </xf>
    <xf numFmtId="0" fontId="21" fillId="0" borderId="83"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3" xfId="0" applyFont="1" applyBorder="1" applyAlignment="1" applyProtection="1">
      <alignment horizontal="left" vertical="center" wrapText="1"/>
    </xf>
    <xf numFmtId="0" fontId="17" fillId="0" borderId="6" xfId="0" applyFont="1" applyBorder="1" applyAlignment="1" applyProtection="1">
      <alignment horizontal="right" vertical="center"/>
    </xf>
    <xf numFmtId="0" fontId="17" fillId="0" borderId="46" xfId="0" applyFont="1" applyBorder="1" applyAlignment="1" applyProtection="1">
      <alignment horizontal="right" vertical="center"/>
    </xf>
    <xf numFmtId="0" fontId="22" fillId="5" borderId="6" xfId="0" applyFont="1" applyFill="1" applyBorder="1" applyAlignment="1" applyProtection="1">
      <alignment horizontal="right" vertical="center"/>
    </xf>
    <xf numFmtId="0" fontId="22" fillId="5" borderId="46" xfId="0" applyFont="1" applyFill="1" applyBorder="1" applyAlignment="1" applyProtection="1">
      <alignment horizontal="right" vertical="center"/>
    </xf>
    <xf numFmtId="0" fontId="0" fillId="0" borderId="6" xfId="0" applyFont="1" applyFill="1" applyBorder="1" applyAlignment="1" applyProtection="1">
      <alignment horizontal="right" vertical="center"/>
    </xf>
    <xf numFmtId="0" fontId="0" fillId="0" borderId="46" xfId="0" applyFont="1" applyFill="1" applyBorder="1" applyAlignment="1" applyProtection="1">
      <alignment horizontal="right" vertical="center"/>
    </xf>
    <xf numFmtId="0" fontId="17" fillId="0" borderId="6" xfId="0" applyFont="1" applyFill="1" applyBorder="1" applyAlignment="1" applyProtection="1">
      <alignment horizontal="right" vertical="center"/>
    </xf>
    <xf numFmtId="0" fontId="17" fillId="0" borderId="46" xfId="0" applyFont="1" applyFill="1" applyBorder="1" applyAlignment="1" applyProtection="1">
      <alignment horizontal="right" vertical="center"/>
    </xf>
    <xf numFmtId="49" fontId="0" fillId="8" borderId="18" xfId="0" applyNumberFormat="1" applyFill="1" applyBorder="1" applyAlignment="1" applyProtection="1">
      <alignment horizontal="center" vertical="center"/>
    </xf>
    <xf numFmtId="49" fontId="0" fillId="8" borderId="47" xfId="0" applyNumberFormat="1" applyFill="1" applyBorder="1" applyAlignment="1" applyProtection="1">
      <alignment horizontal="center" vertical="center"/>
    </xf>
    <xf numFmtId="44" fontId="0" fillId="8" borderId="9" xfId="0" applyNumberFormat="1" applyFill="1" applyBorder="1" applyAlignment="1" applyProtection="1">
      <alignment horizontal="right" vertical="center"/>
    </xf>
    <xf numFmtId="44" fontId="0" fillId="8" borderId="29" xfId="0" applyNumberFormat="1" applyFill="1" applyBorder="1" applyAlignment="1" applyProtection="1">
      <alignment horizontal="right" vertical="center"/>
    </xf>
    <xf numFmtId="44" fontId="0" fillId="8" borderId="9" xfId="0" applyNumberFormat="1" applyFill="1" applyBorder="1" applyAlignment="1" applyProtection="1">
      <alignment horizontal="center" vertical="center"/>
    </xf>
    <xf numFmtId="44" fontId="0" fillId="8" borderId="31" xfId="0" applyNumberFormat="1" applyFill="1" applyBorder="1" applyAlignment="1" applyProtection="1">
      <alignment horizontal="center" vertical="center"/>
    </xf>
    <xf numFmtId="49" fontId="0" fillId="8" borderId="120" xfId="0" applyNumberFormat="1" applyFill="1" applyBorder="1" applyAlignment="1" applyProtection="1">
      <alignment horizontal="center" vertical="center"/>
    </xf>
    <xf numFmtId="0" fontId="21" fillId="0" borderId="83" xfId="0" applyFont="1" applyFill="1" applyBorder="1" applyAlignment="1" applyProtection="1">
      <alignment horizontal="left" vertical="center" wrapText="1"/>
    </xf>
    <xf numFmtId="0" fontId="19" fillId="0" borderId="35" xfId="0" applyFont="1" applyFill="1" applyBorder="1" applyAlignment="1" applyProtection="1">
      <alignment horizontal="left" vertical="center" wrapText="1"/>
    </xf>
    <xf numFmtId="0" fontId="19" fillId="0" borderId="13" xfId="0" applyFont="1" applyFill="1" applyBorder="1" applyAlignment="1" applyProtection="1">
      <alignment horizontal="left" vertical="center" wrapText="1"/>
    </xf>
    <xf numFmtId="0" fontId="21" fillId="8" borderId="3" xfId="0" applyFont="1" applyFill="1" applyBorder="1" applyAlignment="1" applyProtection="1">
      <alignment horizontal="left" vertical="center" wrapText="1"/>
    </xf>
    <xf numFmtId="0" fontId="21" fillId="8" borderId="13" xfId="0" applyFont="1" applyFill="1" applyBorder="1" applyAlignment="1" applyProtection="1">
      <alignment horizontal="left" vertical="center" wrapText="1"/>
    </xf>
    <xf numFmtId="0" fontId="21" fillId="8" borderId="11" xfId="0" applyFont="1" applyFill="1" applyBorder="1" applyAlignment="1" applyProtection="1">
      <alignment horizontal="left" vertical="center" wrapText="1"/>
    </xf>
    <xf numFmtId="0" fontId="19" fillId="0" borderId="5" xfId="0" applyFont="1" applyFill="1" applyBorder="1" applyAlignment="1" applyProtection="1">
      <alignment vertical="center" wrapText="1"/>
    </xf>
    <xf numFmtId="0" fontId="19" fillId="0" borderId="35" xfId="0" applyFont="1" applyFill="1" applyBorder="1" applyAlignment="1" applyProtection="1">
      <alignment vertical="center" wrapText="1"/>
    </xf>
    <xf numFmtId="0" fontId="19" fillId="0" borderId="13" xfId="0" applyFont="1" applyFill="1" applyBorder="1" applyAlignment="1" applyProtection="1">
      <alignment vertical="center" wrapText="1"/>
    </xf>
    <xf numFmtId="0" fontId="19" fillId="0" borderId="11" xfId="0" applyFont="1" applyFill="1" applyBorder="1" applyAlignment="1" applyProtection="1">
      <alignment vertical="center" wrapText="1"/>
    </xf>
    <xf numFmtId="0" fontId="18" fillId="0" borderId="13" xfId="0" applyFont="1" applyBorder="1" applyAlignment="1" applyProtection="1">
      <alignment horizontal="left" vertical="center"/>
    </xf>
    <xf numFmtId="0" fontId="21" fillId="0" borderId="42"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21" fillId="0" borderId="2"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35" xfId="0" applyFont="1" applyFill="1" applyBorder="1" applyAlignment="1" applyProtection="1">
      <alignment horizontal="left" vertical="center"/>
    </xf>
    <xf numFmtId="0" fontId="21" fillId="0" borderId="13" xfId="0" applyFont="1" applyFill="1" applyBorder="1" applyAlignment="1" applyProtection="1">
      <alignment horizontal="left" vertical="center"/>
    </xf>
    <xf numFmtId="0" fontId="21" fillId="0" borderId="83" xfId="0" applyFont="1" applyFill="1" applyBorder="1" applyAlignment="1" applyProtection="1">
      <alignment horizontal="left" vertical="center"/>
    </xf>
    <xf numFmtId="0" fontId="0" fillId="0" borderId="0" xfId="0" applyAlignment="1" applyProtection="1">
      <alignment horizontal="center" vertical="center"/>
    </xf>
    <xf numFmtId="0" fontId="18" fillId="3" borderId="39" xfId="0" applyFont="1" applyFill="1" applyBorder="1" applyAlignment="1" applyProtection="1">
      <alignment horizontal="center" vertical="center" wrapText="1"/>
    </xf>
    <xf numFmtId="0" fontId="18" fillId="3" borderId="40" xfId="0" applyFont="1" applyFill="1" applyBorder="1" applyAlignment="1" applyProtection="1">
      <alignment horizontal="center" vertical="center" wrapText="1"/>
    </xf>
    <xf numFmtId="0" fontId="18" fillId="3" borderId="94" xfId="0" applyFont="1" applyFill="1" applyBorder="1" applyAlignment="1" applyProtection="1">
      <alignment horizontal="center" vertical="center" wrapText="1"/>
    </xf>
    <xf numFmtId="0" fontId="19" fillId="0" borderId="2" xfId="0" applyFont="1" applyBorder="1" applyAlignment="1" applyProtection="1">
      <alignment horizontal="center" vertical="center"/>
    </xf>
    <xf numFmtId="0" fontId="18" fillId="0" borderId="2" xfId="0" applyFont="1" applyFill="1" applyBorder="1" applyAlignment="1" applyProtection="1">
      <alignment horizontal="left" vertical="center"/>
    </xf>
    <xf numFmtId="0" fontId="19" fillId="0" borderId="42" xfId="0" applyFont="1" applyBorder="1" applyAlignment="1" applyProtection="1">
      <alignment horizontal="center" vertical="center"/>
    </xf>
    <xf numFmtId="0" fontId="18" fillId="0" borderId="42" xfId="0" applyFont="1" applyFill="1" applyBorder="1" applyAlignment="1" applyProtection="1">
      <alignment horizontal="left" vertical="center"/>
    </xf>
    <xf numFmtId="0" fontId="18" fillId="0" borderId="13" xfId="0" applyFont="1" applyFill="1" applyBorder="1" applyAlignment="1" applyProtection="1">
      <alignment horizontal="left" vertical="center" wrapText="1"/>
    </xf>
    <xf numFmtId="0" fontId="18" fillId="0" borderId="83"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5" borderId="128" xfId="0" applyFont="1" applyFill="1" applyBorder="1" applyAlignment="1" applyProtection="1">
      <alignment horizontal="left" vertical="center" wrapText="1"/>
    </xf>
    <xf numFmtId="0" fontId="18" fillId="5" borderId="45" xfId="0" applyFont="1" applyFill="1" applyBorder="1" applyAlignment="1" applyProtection="1">
      <alignment horizontal="left" vertical="center" wrapText="1"/>
    </xf>
    <xf numFmtId="0" fontId="18" fillId="0" borderId="42" xfId="0" applyFont="1" applyBorder="1" applyAlignment="1" applyProtection="1">
      <alignment horizontal="left" vertical="center"/>
    </xf>
    <xf numFmtId="0" fontId="18" fillId="3" borderId="55" xfId="0"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xf>
    <xf numFmtId="0" fontId="18" fillId="0" borderId="35" xfId="0" applyFont="1" applyFill="1" applyBorder="1" applyAlignment="1" applyProtection="1">
      <alignment horizontal="left" vertical="center" wrapText="1"/>
    </xf>
    <xf numFmtId="0" fontId="18" fillId="8" borderId="42" xfId="0" applyFont="1" applyFill="1" applyBorder="1" applyAlignment="1" applyProtection="1">
      <alignment horizontal="left" vertical="center" wrapText="1"/>
    </xf>
    <xf numFmtId="0" fontId="18" fillId="8" borderId="2" xfId="0" applyFont="1" applyFill="1" applyBorder="1" applyAlignment="1" applyProtection="1">
      <alignment horizontal="left" vertical="center" wrapText="1"/>
    </xf>
    <xf numFmtId="0" fontId="18" fillId="8" borderId="2" xfId="0" applyFont="1" applyFill="1" applyBorder="1" applyAlignment="1" applyProtection="1">
      <alignment horizontal="left" vertical="center"/>
    </xf>
    <xf numFmtId="0" fontId="18" fillId="8" borderId="5" xfId="0" applyFont="1" applyFill="1" applyBorder="1" applyAlignment="1" applyProtection="1">
      <alignment horizontal="left" vertical="center"/>
    </xf>
    <xf numFmtId="0" fontId="18" fillId="8" borderId="35" xfId="0" applyFont="1" applyFill="1" applyBorder="1" applyAlignment="1" applyProtection="1">
      <alignment horizontal="left" vertical="center"/>
    </xf>
    <xf numFmtId="0" fontId="18" fillId="8" borderId="13" xfId="0" applyFont="1" applyFill="1" applyBorder="1" applyAlignment="1" applyProtection="1">
      <alignment horizontal="left" vertical="center"/>
    </xf>
    <xf numFmtId="0" fontId="18" fillId="8" borderId="11" xfId="0" applyFont="1" applyFill="1" applyBorder="1" applyAlignment="1" applyProtection="1">
      <alignment horizontal="left" vertical="center"/>
    </xf>
    <xf numFmtId="0" fontId="18" fillId="8" borderId="3" xfId="0" applyFont="1" applyFill="1" applyBorder="1" applyAlignment="1" applyProtection="1">
      <alignment horizontal="left" vertical="center"/>
    </xf>
    <xf numFmtId="0" fontId="18" fillId="0" borderId="35" xfId="0" applyFont="1" applyFill="1" applyBorder="1" applyAlignment="1" applyProtection="1">
      <alignment horizontal="left" vertical="center"/>
    </xf>
    <xf numFmtId="0" fontId="18" fillId="0" borderId="13" xfId="0" applyFont="1" applyFill="1" applyBorder="1" applyAlignment="1" applyProtection="1">
      <alignment horizontal="left" vertical="center"/>
    </xf>
    <xf numFmtId="0" fontId="18" fillId="0" borderId="11" xfId="0" applyFont="1" applyFill="1" applyBorder="1" applyAlignment="1" applyProtection="1">
      <alignment horizontal="left" vertical="center"/>
    </xf>
    <xf numFmtId="0" fontId="18" fillId="0" borderId="3" xfId="0" applyFont="1" applyFill="1" applyBorder="1" applyAlignment="1" applyProtection="1">
      <alignment horizontal="left" vertical="center"/>
    </xf>
    <xf numFmtId="0" fontId="17" fillId="0" borderId="6" xfId="0" applyFont="1" applyBorder="1" applyAlignment="1" applyProtection="1">
      <alignment horizontal="right" vertical="center"/>
      <protection locked="0"/>
    </xf>
    <xf numFmtId="0" fontId="17" fillId="0" borderId="46" xfId="0" applyFont="1" applyBorder="1" applyAlignment="1" applyProtection="1">
      <alignment horizontal="right" vertical="center"/>
      <protection locked="0"/>
    </xf>
    <xf numFmtId="0" fontId="22" fillId="5" borderId="6" xfId="0" applyFont="1" applyFill="1" applyBorder="1" applyAlignment="1" applyProtection="1">
      <alignment horizontal="right" vertical="center"/>
      <protection locked="0"/>
    </xf>
    <xf numFmtId="0" fontId="22" fillId="5" borderId="46" xfId="0" applyFont="1" applyFill="1" applyBorder="1" applyAlignment="1" applyProtection="1">
      <alignment horizontal="right" vertical="center"/>
      <protection locked="0"/>
    </xf>
    <xf numFmtId="0" fontId="0" fillId="0" borderId="6" xfId="0" applyFont="1" applyFill="1" applyBorder="1" applyAlignment="1" applyProtection="1">
      <alignment horizontal="right" vertical="center"/>
      <protection locked="0"/>
    </xf>
    <xf numFmtId="0" fontId="0" fillId="0" borderId="46" xfId="0" applyFont="1" applyFill="1" applyBorder="1" applyAlignment="1" applyProtection="1">
      <alignment horizontal="right" vertical="center"/>
      <protection locked="0"/>
    </xf>
    <xf numFmtId="0" fontId="17" fillId="0" borderId="6" xfId="0" applyFont="1" applyFill="1" applyBorder="1" applyAlignment="1" applyProtection="1">
      <alignment horizontal="right" vertical="center"/>
      <protection locked="0"/>
    </xf>
    <xf numFmtId="0" fontId="17" fillId="0" borderId="46" xfId="0" applyFont="1" applyFill="1" applyBorder="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21" fillId="0" borderId="3" xfId="0" applyFont="1" applyFill="1" applyBorder="1" applyAlignment="1" applyProtection="1">
      <alignment horizontal="left" vertical="center"/>
    </xf>
    <xf numFmtId="49" fontId="21" fillId="0" borderId="3" xfId="19" applyNumberFormat="1" applyFont="1" applyBorder="1" applyAlignment="1" applyProtection="1">
      <alignment horizontal="left" vertical="center" wrapText="1"/>
    </xf>
    <xf numFmtId="49" fontId="21" fillId="0" borderId="13" xfId="19" applyNumberFormat="1" applyFont="1" applyBorder="1" applyAlignment="1" applyProtection="1">
      <alignment horizontal="left" vertical="center" wrapText="1"/>
    </xf>
    <xf numFmtId="49" fontId="21" fillId="0" borderId="83" xfId="19" applyNumberFormat="1" applyFont="1" applyBorder="1" applyAlignment="1" applyProtection="1">
      <alignment horizontal="left" vertical="center" wrapText="1"/>
    </xf>
    <xf numFmtId="0" fontId="18" fillId="0" borderId="3" xfId="19" applyFont="1" applyBorder="1" applyAlignment="1" applyProtection="1">
      <alignment horizontal="left" vertical="center" wrapText="1"/>
    </xf>
    <xf numFmtId="0" fontId="18" fillId="0" borderId="13" xfId="19" applyFont="1" applyBorder="1" applyAlignment="1" applyProtection="1">
      <alignment horizontal="left" vertical="center" wrapText="1"/>
    </xf>
    <xf numFmtId="0" fontId="18" fillId="0" borderId="83" xfId="19" applyFont="1" applyBorder="1" applyAlignment="1" applyProtection="1">
      <alignment horizontal="left" vertical="center" wrapText="1"/>
    </xf>
    <xf numFmtId="0" fontId="18" fillId="0" borderId="2" xfId="19" applyFont="1" applyBorder="1" applyAlignment="1" applyProtection="1">
      <alignment horizontal="left" vertical="center" wrapText="1"/>
    </xf>
    <xf numFmtId="0" fontId="18" fillId="0" borderId="5" xfId="19" applyFont="1" applyBorder="1" applyAlignment="1" applyProtection="1">
      <alignment horizontal="left" vertical="center" wrapText="1"/>
    </xf>
    <xf numFmtId="49" fontId="21" fillId="0" borderId="2" xfId="19" applyNumberFormat="1" applyFont="1" applyBorder="1" applyAlignment="1" applyProtection="1">
      <alignment horizontal="left" vertical="center" wrapText="1"/>
    </xf>
    <xf numFmtId="49" fontId="21" fillId="0" borderId="5" xfId="19" applyNumberFormat="1" applyFont="1" applyBorder="1" applyAlignment="1" applyProtection="1">
      <alignment horizontal="left" vertical="center" wrapText="1"/>
    </xf>
    <xf numFmtId="49" fontId="21" fillId="0" borderId="11" xfId="19" applyNumberFormat="1" applyFont="1" applyBorder="1" applyAlignment="1" applyProtection="1">
      <alignment horizontal="left" vertical="center" wrapText="1"/>
    </xf>
    <xf numFmtId="0" fontId="18" fillId="0" borderId="11" xfId="19" applyFont="1" applyBorder="1" applyAlignment="1" applyProtection="1">
      <alignment horizontal="left" vertical="center" wrapText="1"/>
    </xf>
    <xf numFmtId="49" fontId="21" fillId="0" borderId="3" xfId="15" applyNumberFormat="1" applyFont="1" applyBorder="1" applyAlignment="1" applyProtection="1">
      <alignment horizontal="left" vertical="center" wrapText="1"/>
    </xf>
    <xf numFmtId="49" fontId="21" fillId="0" borderId="13" xfId="15" applyNumberFormat="1" applyFont="1" applyBorder="1" applyAlignment="1" applyProtection="1">
      <alignment horizontal="left" vertical="center" wrapText="1"/>
    </xf>
    <xf numFmtId="49" fontId="21" fillId="0" borderId="83" xfId="15" applyNumberFormat="1" applyFont="1" applyBorder="1" applyAlignment="1" applyProtection="1">
      <alignment horizontal="left" vertical="center" wrapText="1"/>
    </xf>
    <xf numFmtId="0" fontId="18" fillId="0" borderId="3" xfId="15" applyFont="1" applyBorder="1" applyAlignment="1" applyProtection="1">
      <alignment horizontal="left" vertical="center" wrapText="1"/>
    </xf>
    <xf numFmtId="0" fontId="18" fillId="0" borderId="13" xfId="15" applyFont="1" applyBorder="1" applyAlignment="1" applyProtection="1">
      <alignment horizontal="left" vertical="center" wrapText="1"/>
    </xf>
    <xf numFmtId="0" fontId="18" fillId="0" borderId="83" xfId="15" applyFont="1" applyBorder="1" applyAlignment="1" applyProtection="1">
      <alignment horizontal="left" vertical="center" wrapText="1"/>
    </xf>
    <xf numFmtId="0" fontId="17" fillId="0" borderId="0" xfId="0" applyFont="1" applyAlignment="1" applyProtection="1">
      <alignment horizontal="left" vertical="center" wrapText="1"/>
    </xf>
    <xf numFmtId="0" fontId="18" fillId="0" borderId="13" xfId="19" applyFont="1" applyBorder="1" applyAlignment="1" applyProtection="1">
      <alignment horizontal="left" vertical="center"/>
    </xf>
    <xf numFmtId="0" fontId="18" fillId="0" borderId="11" xfId="19" applyFont="1" applyBorder="1" applyAlignment="1" applyProtection="1">
      <alignment horizontal="left" vertical="center"/>
    </xf>
    <xf numFmtId="0" fontId="18" fillId="0" borderId="3" xfId="19" applyFont="1" applyBorder="1" applyAlignment="1" applyProtection="1">
      <alignment horizontal="left" vertical="center"/>
    </xf>
    <xf numFmtId="0" fontId="18" fillId="0" borderId="83" xfId="19" applyFont="1" applyBorder="1" applyAlignment="1" applyProtection="1">
      <alignment horizontal="left" vertical="center"/>
    </xf>
    <xf numFmtId="49" fontId="21" fillId="0" borderId="42" xfId="19" applyNumberFormat="1" applyFont="1" applyBorder="1" applyAlignment="1" applyProtection="1">
      <alignment horizontal="left" vertical="center" wrapText="1"/>
    </xf>
    <xf numFmtId="0" fontId="18" fillId="0" borderId="42" xfId="19" applyFont="1" applyBorder="1" applyAlignment="1" applyProtection="1">
      <alignment horizontal="left" vertical="center"/>
    </xf>
    <xf numFmtId="0" fontId="18" fillId="0" borderId="2" xfId="19" applyFont="1" applyBorder="1" applyAlignment="1" applyProtection="1">
      <alignment horizontal="left" vertical="center"/>
    </xf>
    <xf numFmtId="0" fontId="18" fillId="0" borderId="5" xfId="19" applyFont="1" applyBorder="1" applyAlignment="1" applyProtection="1">
      <alignment horizontal="left" vertical="center"/>
    </xf>
    <xf numFmtId="0" fontId="21" fillId="0" borderId="3" xfId="19" applyFont="1" applyBorder="1" applyAlignment="1" applyProtection="1">
      <alignment horizontal="left" vertical="center" wrapText="1"/>
    </xf>
    <xf numFmtId="0" fontId="21" fillId="0" borderId="13" xfId="19" applyFont="1" applyBorder="1" applyAlignment="1" applyProtection="1">
      <alignment horizontal="left" vertical="center" wrapText="1"/>
    </xf>
    <xf numFmtId="0" fontId="21" fillId="0" borderId="83" xfId="19" applyFont="1" applyBorder="1" applyAlignment="1" applyProtection="1">
      <alignment horizontal="left" vertical="center" wrapText="1"/>
    </xf>
    <xf numFmtId="49" fontId="52" fillId="0" borderId="3" xfId="19" applyNumberFormat="1" applyFont="1" applyBorder="1" applyAlignment="1" applyProtection="1">
      <alignment horizontal="left" vertical="center"/>
    </xf>
    <xf numFmtId="49" fontId="52" fillId="0" borderId="13" xfId="19" applyNumberFormat="1" applyFont="1" applyBorder="1" applyAlignment="1" applyProtection="1">
      <alignment horizontal="left" vertical="center"/>
    </xf>
    <xf numFmtId="49" fontId="52" fillId="0" borderId="83" xfId="19" applyNumberFormat="1" applyFont="1" applyBorder="1" applyAlignment="1" applyProtection="1">
      <alignment horizontal="left" vertical="center"/>
    </xf>
    <xf numFmtId="49" fontId="52" fillId="0" borderId="35" xfId="19" applyNumberFormat="1" applyFont="1" applyBorder="1" applyAlignment="1" applyProtection="1">
      <alignment horizontal="left" vertical="center"/>
    </xf>
    <xf numFmtId="49" fontId="52" fillId="0" borderId="11" xfId="19" applyNumberFormat="1" applyFont="1" applyBorder="1" applyAlignment="1" applyProtection="1">
      <alignment horizontal="left" vertical="center"/>
    </xf>
    <xf numFmtId="0" fontId="21" fillId="0" borderId="35" xfId="19" applyFont="1" applyBorder="1" applyAlignment="1" applyProtection="1">
      <alignment horizontal="left" vertical="center" wrapText="1"/>
    </xf>
    <xf numFmtId="0" fontId="21" fillId="0" borderId="11" xfId="19" applyFont="1" applyBorder="1" applyAlignment="1" applyProtection="1">
      <alignment horizontal="left" vertical="center" wrapText="1"/>
    </xf>
    <xf numFmtId="49" fontId="52" fillId="0" borderId="3" xfId="19" applyNumberFormat="1" applyFont="1" applyBorder="1" applyAlignment="1" applyProtection="1">
      <alignment horizontal="left" vertical="center" wrapText="1"/>
    </xf>
    <xf numFmtId="49" fontId="52" fillId="0" borderId="11" xfId="19" applyNumberFormat="1" applyFont="1" applyBorder="1" applyAlignment="1" applyProtection="1">
      <alignment horizontal="left" vertical="center" wrapText="1"/>
    </xf>
    <xf numFmtId="49" fontId="21" fillId="0" borderId="35" xfId="19" applyNumberFormat="1" applyFont="1" applyBorder="1" applyAlignment="1" applyProtection="1">
      <alignment horizontal="left" vertical="center" wrapText="1"/>
    </xf>
    <xf numFmtId="0" fontId="21" fillId="0" borderId="3" xfId="19" applyFont="1" applyBorder="1" applyAlignment="1" applyProtection="1">
      <alignment horizontal="left" vertical="center"/>
    </xf>
    <xf numFmtId="0" fontId="21" fillId="0" borderId="11" xfId="19" applyFont="1" applyBorder="1" applyAlignment="1" applyProtection="1">
      <alignment horizontal="left" vertical="center"/>
    </xf>
    <xf numFmtId="49" fontId="52" fillId="0" borderId="83" xfId="19" applyNumberFormat="1" applyFont="1" applyBorder="1" applyAlignment="1" applyProtection="1">
      <alignment horizontal="left" vertical="center" wrapText="1"/>
    </xf>
    <xf numFmtId="0" fontId="18" fillId="0" borderId="35" xfId="19" applyFont="1" applyBorder="1" applyAlignment="1" applyProtection="1">
      <alignment horizontal="left" vertical="center" wrapText="1"/>
    </xf>
    <xf numFmtId="0" fontId="18" fillId="0" borderId="42" xfId="19" applyFont="1" applyBorder="1" applyAlignment="1" applyProtection="1">
      <alignment horizontal="left" vertical="center" wrapText="1"/>
    </xf>
    <xf numFmtId="0" fontId="18" fillId="0" borderId="35" xfId="19" applyFont="1" applyBorder="1" applyAlignment="1" applyProtection="1">
      <alignment horizontal="left" vertical="center"/>
    </xf>
    <xf numFmtId="0" fontId="18" fillId="2" borderId="39" xfId="0" applyFont="1" applyFill="1" applyBorder="1" applyAlignment="1" applyProtection="1">
      <alignment horizontal="center" vertical="center" wrapText="1"/>
    </xf>
    <xf numFmtId="0" fontId="18" fillId="2" borderId="125" xfId="0" applyFont="1" applyFill="1" applyBorder="1" applyAlignment="1" applyProtection="1">
      <alignment horizontal="center" vertical="center" wrapText="1"/>
    </xf>
    <xf numFmtId="0" fontId="18" fillId="7" borderId="41" xfId="0" applyFont="1" applyFill="1" applyBorder="1" applyAlignment="1" applyProtection="1">
      <alignment horizontal="center" vertical="center" wrapText="1"/>
    </xf>
    <xf numFmtId="0" fontId="18" fillId="7" borderId="126"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8" fillId="6" borderId="38" xfId="0" applyFont="1" applyFill="1" applyBorder="1" applyAlignment="1" applyProtection="1">
      <alignment horizontal="center" vertical="center" wrapText="1"/>
    </xf>
    <xf numFmtId="0" fontId="18" fillId="6" borderId="124" xfId="0" applyFont="1" applyFill="1" applyBorder="1" applyAlignment="1" applyProtection="1">
      <alignment horizontal="center" vertical="center"/>
    </xf>
    <xf numFmtId="0" fontId="18" fillId="6" borderId="39" xfId="0" applyFont="1" applyFill="1" applyBorder="1" applyAlignment="1" applyProtection="1">
      <alignment horizontal="center" vertical="center"/>
    </xf>
    <xf numFmtId="0" fontId="18" fillId="6" borderId="125" xfId="0" applyFont="1" applyFill="1" applyBorder="1" applyAlignment="1" applyProtection="1">
      <alignment horizontal="center" vertical="center"/>
    </xf>
    <xf numFmtId="0" fontId="18" fillId="6" borderId="43" xfId="0" applyFont="1" applyFill="1" applyBorder="1" applyAlignment="1" applyProtection="1">
      <alignment horizontal="center" vertical="center"/>
    </xf>
    <xf numFmtId="0" fontId="18" fillId="6" borderId="44" xfId="0" applyFont="1" applyFill="1" applyBorder="1" applyAlignment="1" applyProtection="1">
      <alignment horizontal="center" vertical="center"/>
    </xf>
    <xf numFmtId="0" fontId="18" fillId="3" borderId="43" xfId="0" applyFont="1" applyFill="1" applyBorder="1" applyAlignment="1" applyProtection="1">
      <alignment horizontal="center" vertical="center"/>
    </xf>
    <xf numFmtId="0" fontId="18" fillId="3" borderId="44" xfId="0" applyFont="1" applyFill="1" applyBorder="1" applyAlignment="1" applyProtection="1">
      <alignment horizontal="center" vertical="center"/>
    </xf>
    <xf numFmtId="0" fontId="18" fillId="6" borderId="39" xfId="0" applyFont="1" applyFill="1" applyBorder="1" applyAlignment="1" applyProtection="1">
      <alignment horizontal="center" vertical="center" wrapText="1"/>
    </xf>
    <xf numFmtId="0" fontId="18" fillId="6" borderId="125" xfId="0" applyFont="1" applyFill="1" applyBorder="1" applyAlignment="1" applyProtection="1">
      <alignment horizontal="center" vertical="center" wrapText="1"/>
    </xf>
    <xf numFmtId="0" fontId="0" fillId="0" borderId="37" xfId="0" applyBorder="1" applyAlignment="1" applyProtection="1">
      <alignment horizontal="left" vertical="center"/>
    </xf>
    <xf numFmtId="0" fontId="17" fillId="0" borderId="0" xfId="0" applyFont="1" applyFill="1" applyAlignment="1" applyProtection="1">
      <alignment horizontal="left" vertical="center"/>
    </xf>
    <xf numFmtId="49" fontId="0" fillId="0" borderId="18" xfId="0" applyNumberFormat="1" applyFill="1" applyBorder="1" applyAlignment="1" applyProtection="1">
      <alignment horizontal="center" vertical="center"/>
    </xf>
    <xf numFmtId="49" fontId="0" fillId="0" borderId="47" xfId="0" applyNumberFormat="1" applyFill="1" applyBorder="1" applyAlignment="1" applyProtection="1">
      <alignment horizontal="center" vertical="center"/>
    </xf>
    <xf numFmtId="44" fontId="0" fillId="0" borderId="9" xfId="0" applyNumberFormat="1" applyFill="1" applyBorder="1" applyAlignment="1" applyProtection="1">
      <alignment horizontal="center" vertical="center"/>
    </xf>
    <xf numFmtId="44" fontId="0" fillId="0" borderId="29" xfId="0" applyNumberFormat="1" applyFill="1" applyBorder="1" applyAlignment="1" applyProtection="1">
      <alignment horizontal="center" vertical="center"/>
    </xf>
    <xf numFmtId="0" fontId="0" fillId="0" borderId="48" xfId="0" applyFont="1" applyFill="1" applyBorder="1" applyAlignment="1" applyProtection="1">
      <alignment horizontal="right" vertical="center"/>
    </xf>
    <xf numFmtId="0" fontId="0" fillId="0" borderId="6" xfId="0" applyFill="1" applyBorder="1" applyAlignment="1" applyProtection="1">
      <alignment horizontal="right" vertical="center"/>
    </xf>
    <xf numFmtId="0" fontId="0" fillId="0" borderId="48" xfId="0" applyFill="1" applyBorder="1" applyAlignment="1" applyProtection="1">
      <alignment horizontal="right" vertical="center"/>
    </xf>
    <xf numFmtId="0" fontId="0" fillId="0" borderId="46" xfId="0" applyFill="1" applyBorder="1" applyAlignment="1" applyProtection="1">
      <alignment horizontal="right" vertical="center"/>
    </xf>
    <xf numFmtId="0" fontId="18" fillId="0" borderId="0" xfId="0" applyFont="1" applyAlignment="1" applyProtection="1">
      <alignment horizontal="left" vertical="center"/>
    </xf>
    <xf numFmtId="0" fontId="17" fillId="5" borderId="6" xfId="0" applyFont="1" applyFill="1" applyBorder="1" applyAlignment="1" applyProtection="1">
      <alignment horizontal="center" vertical="center" wrapText="1"/>
    </xf>
    <xf numFmtId="0" fontId="17" fillId="5" borderId="48" xfId="0" applyFont="1" applyFill="1" applyBorder="1" applyAlignment="1" applyProtection="1">
      <alignment horizontal="center" vertical="center" wrapText="1"/>
    </xf>
    <xf numFmtId="0" fontId="17" fillId="5" borderId="46" xfId="0" applyFont="1" applyFill="1" applyBorder="1" applyAlignment="1" applyProtection="1">
      <alignment horizontal="center" vertical="center" wrapText="1"/>
    </xf>
    <xf numFmtId="0" fontId="22" fillId="5" borderId="48" xfId="0" applyFont="1" applyFill="1" applyBorder="1" applyAlignment="1" applyProtection="1">
      <alignment horizontal="right" vertical="center"/>
    </xf>
    <xf numFmtId="0" fontId="17" fillId="5" borderId="67" xfId="0" applyFont="1" applyFill="1" applyBorder="1" applyAlignment="1" applyProtection="1">
      <alignment horizontal="left" vertical="center"/>
    </xf>
    <xf numFmtId="0" fontId="17" fillId="5" borderId="68" xfId="0" applyFont="1" applyFill="1" applyBorder="1" applyAlignment="1" applyProtection="1">
      <alignment horizontal="left" vertical="center"/>
    </xf>
    <xf numFmtId="0" fontId="17" fillId="5" borderId="71" xfId="0" applyFont="1" applyFill="1" applyBorder="1" applyAlignment="1" applyProtection="1">
      <alignment horizontal="left" vertical="center"/>
    </xf>
    <xf numFmtId="2" fontId="18" fillId="0" borderId="0" xfId="0" applyNumberFormat="1" applyFont="1" applyAlignment="1" applyProtection="1">
      <alignment horizontal="left"/>
    </xf>
    <xf numFmtId="2" fontId="0" fillId="0" borderId="0" xfId="0" applyNumberFormat="1" applyBorder="1" applyAlignment="1" applyProtection="1">
      <alignment horizontal="left"/>
    </xf>
    <xf numFmtId="2" fontId="18" fillId="5" borderId="55" xfId="0" applyNumberFormat="1" applyFont="1" applyFill="1" applyBorder="1" applyAlignment="1" applyProtection="1">
      <alignment horizontal="center" vertical="center" wrapText="1"/>
    </xf>
    <xf numFmtId="2" fontId="18" fillId="5" borderId="40" xfId="0" applyNumberFormat="1" applyFont="1" applyFill="1" applyBorder="1" applyAlignment="1" applyProtection="1">
      <alignment horizontal="center" vertical="center"/>
    </xf>
    <xf numFmtId="2" fontId="18" fillId="5" borderId="55" xfId="0" applyNumberFormat="1" applyFont="1" applyFill="1" applyBorder="1" applyAlignment="1" applyProtection="1">
      <alignment horizontal="center" vertical="center"/>
    </xf>
    <xf numFmtId="2" fontId="18" fillId="5" borderId="40" xfId="0" applyNumberFormat="1" applyFont="1" applyFill="1" applyBorder="1" applyAlignment="1" applyProtection="1">
      <alignment horizontal="center" vertical="center" wrapText="1"/>
    </xf>
    <xf numFmtId="2" fontId="18" fillId="5" borderId="56" xfId="0" applyNumberFormat="1" applyFont="1" applyFill="1" applyBorder="1" applyAlignment="1" applyProtection="1">
      <alignment horizontal="center" vertical="center" wrapText="1"/>
    </xf>
    <xf numFmtId="2" fontId="18" fillId="5" borderId="53" xfId="0" applyNumberFormat="1" applyFont="1" applyFill="1" applyBorder="1" applyAlignment="1" applyProtection="1">
      <alignment horizontal="center" vertical="center" wrapText="1"/>
    </xf>
    <xf numFmtId="2" fontId="18" fillId="5" borderId="56" xfId="0" applyNumberFormat="1" applyFont="1" applyFill="1" applyBorder="1" applyAlignment="1" applyProtection="1">
      <alignment horizontal="center" vertical="center"/>
    </xf>
    <xf numFmtId="2" fontId="18" fillId="5" borderId="57" xfId="0" applyNumberFormat="1" applyFont="1" applyFill="1" applyBorder="1" applyAlignment="1" applyProtection="1">
      <alignment horizontal="center" vertical="center"/>
    </xf>
    <xf numFmtId="2" fontId="18" fillId="5" borderId="53" xfId="0" applyNumberFormat="1" applyFont="1" applyFill="1" applyBorder="1" applyAlignment="1" applyProtection="1">
      <alignment horizontal="center" vertical="center"/>
    </xf>
    <xf numFmtId="2" fontId="18" fillId="5" borderId="58" xfId="0" applyNumberFormat="1" applyFont="1" applyFill="1" applyBorder="1" applyAlignment="1" applyProtection="1">
      <alignment horizontal="center" vertical="center"/>
    </xf>
    <xf numFmtId="2" fontId="18" fillId="5" borderId="57" xfId="0" applyNumberFormat="1" applyFont="1" applyFill="1" applyBorder="1" applyAlignment="1" applyProtection="1">
      <alignment horizontal="center" vertical="center" wrapText="1"/>
    </xf>
    <xf numFmtId="2" fontId="18" fillId="5" borderId="58" xfId="0" applyNumberFormat="1" applyFont="1" applyFill="1" applyBorder="1" applyAlignment="1" applyProtection="1">
      <alignment horizontal="center" vertical="center" wrapText="1"/>
    </xf>
    <xf numFmtId="2" fontId="18" fillId="5" borderId="36" xfId="0" applyNumberFormat="1" applyFont="1" applyFill="1" applyBorder="1" applyAlignment="1" applyProtection="1">
      <alignment horizontal="left" vertical="center" wrapText="1"/>
    </xf>
    <xf numFmtId="2" fontId="18" fillId="5" borderId="62" xfId="0" applyNumberFormat="1" applyFont="1" applyFill="1" applyBorder="1" applyAlignment="1" applyProtection="1">
      <alignment horizontal="left" vertical="center" wrapText="1"/>
    </xf>
    <xf numFmtId="2" fontId="30" fillId="0" borderId="0" xfId="0" applyNumberFormat="1" applyFont="1" applyBorder="1" applyAlignment="1" applyProtection="1">
      <alignment horizontal="left"/>
    </xf>
    <xf numFmtId="0" fontId="17" fillId="5" borderId="56" xfId="0" applyFont="1" applyFill="1" applyBorder="1" applyAlignment="1" applyProtection="1">
      <alignment horizontal="center" vertical="center"/>
    </xf>
    <xf numFmtId="0" fontId="17" fillId="5" borderId="57" xfId="0" applyFont="1" applyFill="1" applyBorder="1" applyAlignment="1" applyProtection="1">
      <alignment horizontal="center" vertical="center"/>
    </xf>
    <xf numFmtId="2" fontId="22" fillId="0" borderId="0" xfId="0" applyNumberFormat="1" applyFont="1" applyAlignment="1" applyProtection="1">
      <alignment horizontal="left"/>
    </xf>
    <xf numFmtId="2" fontId="22" fillId="0" borderId="20" xfId="0" applyNumberFormat="1" applyFont="1" applyBorder="1" applyAlignment="1" applyProtection="1">
      <alignment horizontal="left"/>
    </xf>
    <xf numFmtId="2" fontId="0" fillId="0" borderId="0" xfId="0" applyNumberFormat="1" applyAlignment="1" applyProtection="1">
      <alignment horizontal="center"/>
    </xf>
    <xf numFmtId="2" fontId="18" fillId="0" borderId="0" xfId="0" applyNumberFormat="1" applyFont="1" applyAlignment="1" applyProtection="1">
      <alignment horizontal="right" vertical="top" wrapText="1"/>
    </xf>
    <xf numFmtId="2" fontId="18" fillId="0" borderId="0" xfId="0" applyNumberFormat="1" applyFont="1" applyAlignment="1" applyProtection="1">
      <alignment horizontal="right" vertical="top"/>
    </xf>
    <xf numFmtId="2" fontId="17" fillId="0" borderId="0" xfId="0" applyNumberFormat="1" applyFont="1" applyAlignment="1" applyProtection="1">
      <alignment horizontal="left" vertical="center"/>
    </xf>
    <xf numFmtId="0" fontId="0" fillId="0" borderId="0" xfId="0" applyAlignment="1" applyProtection="1">
      <alignment horizontal="left"/>
    </xf>
    <xf numFmtId="0" fontId="17" fillId="0" borderId="0" xfId="0" applyFont="1" applyAlignment="1" applyProtection="1">
      <alignment horizontal="left"/>
    </xf>
    <xf numFmtId="0" fontId="18" fillId="5" borderId="67" xfId="0" applyFont="1" applyFill="1" applyBorder="1" applyAlignment="1" applyProtection="1">
      <alignment horizontal="center" vertical="center"/>
    </xf>
    <xf numFmtId="0" fontId="18" fillId="5" borderId="68" xfId="0" applyFont="1" applyFill="1" applyBorder="1" applyAlignment="1" applyProtection="1">
      <alignment horizontal="center" vertical="center"/>
    </xf>
    <xf numFmtId="0" fontId="18" fillId="5" borderId="71" xfId="0" applyFont="1" applyFill="1" applyBorder="1" applyAlignment="1" applyProtection="1">
      <alignment horizontal="center" vertical="center"/>
    </xf>
    <xf numFmtId="0" fontId="18" fillId="5" borderId="61" xfId="0" applyFont="1" applyFill="1" applyBorder="1" applyAlignment="1" applyProtection="1">
      <alignment horizontal="center" vertical="center" wrapText="1"/>
    </xf>
    <xf numFmtId="0" fontId="18" fillId="5" borderId="73" xfId="0" applyFont="1" applyFill="1" applyBorder="1" applyAlignment="1" applyProtection="1">
      <alignment horizontal="center" vertical="center"/>
    </xf>
    <xf numFmtId="0" fontId="18" fillId="5" borderId="76" xfId="0" applyFont="1" applyFill="1" applyBorder="1" applyAlignment="1" applyProtection="1">
      <alignment horizontal="center" vertical="center"/>
    </xf>
    <xf numFmtId="0" fontId="18" fillId="5" borderId="61" xfId="0" applyFont="1" applyFill="1" applyBorder="1" applyAlignment="1" applyProtection="1">
      <alignment horizontal="center" vertical="center"/>
    </xf>
    <xf numFmtId="0" fontId="18" fillId="5" borderId="72" xfId="0" applyFont="1" applyFill="1" applyBorder="1" applyAlignment="1" applyProtection="1">
      <alignment horizontal="center" vertical="center" wrapText="1"/>
    </xf>
    <xf numFmtId="0" fontId="18" fillId="5" borderId="74" xfId="0" applyFont="1" applyFill="1" applyBorder="1" applyAlignment="1" applyProtection="1">
      <alignment horizontal="center" vertical="center" wrapText="1"/>
    </xf>
    <xf numFmtId="0" fontId="18" fillId="5" borderId="77" xfId="0" applyFont="1" applyFill="1" applyBorder="1" applyAlignment="1" applyProtection="1">
      <alignment horizontal="center" vertical="center" wrapText="1"/>
    </xf>
    <xf numFmtId="0" fontId="18" fillId="5" borderId="55" xfId="0" applyFont="1" applyFill="1" applyBorder="1" applyAlignment="1" applyProtection="1">
      <alignment horizontal="center" vertical="center" wrapText="1"/>
    </xf>
    <xf numFmtId="0" fontId="18" fillId="5" borderId="40" xfId="0" applyFont="1" applyFill="1" applyBorder="1" applyAlignment="1" applyProtection="1">
      <alignment horizontal="center" vertical="center"/>
    </xf>
    <xf numFmtId="0" fontId="18" fillId="5" borderId="52" xfId="0" applyFont="1" applyFill="1" applyBorder="1" applyAlignment="1" applyProtection="1">
      <alignment horizontal="center" vertical="center"/>
    </xf>
    <xf numFmtId="0" fontId="18" fillId="5" borderId="62" xfId="0" applyFont="1" applyFill="1" applyBorder="1" applyAlignment="1" applyProtection="1">
      <alignment horizontal="center" vertical="center"/>
    </xf>
    <xf numFmtId="0" fontId="18" fillId="5" borderId="75" xfId="0" applyFont="1" applyFill="1" applyBorder="1" applyAlignment="1" applyProtection="1">
      <alignment horizontal="center" vertical="center"/>
    </xf>
    <xf numFmtId="0" fontId="18" fillId="5" borderId="78" xfId="0" applyFont="1" applyFill="1" applyBorder="1" applyAlignment="1" applyProtection="1">
      <alignment horizontal="center" vertical="center"/>
    </xf>
    <xf numFmtId="0" fontId="17" fillId="5" borderId="67" xfId="0" applyFont="1" applyFill="1" applyBorder="1" applyAlignment="1" applyProtection="1">
      <alignment horizontal="center" vertical="center"/>
    </xf>
    <xf numFmtId="0" fontId="17" fillId="5" borderId="68" xfId="0" applyFont="1" applyFill="1" applyBorder="1" applyAlignment="1" applyProtection="1">
      <alignment horizontal="center" vertical="center"/>
    </xf>
    <xf numFmtId="0" fontId="17" fillId="5" borderId="69" xfId="0" applyFont="1" applyFill="1" applyBorder="1" applyAlignment="1" applyProtection="1">
      <alignment horizontal="center" vertical="center"/>
    </xf>
    <xf numFmtId="0" fontId="0" fillId="5" borderId="67" xfId="0" applyFill="1" applyBorder="1" applyAlignment="1" applyProtection="1">
      <alignment horizontal="center" vertical="center"/>
    </xf>
    <xf numFmtId="0" fontId="0" fillId="5" borderId="68" xfId="0" applyFill="1" applyBorder="1" applyAlignment="1" applyProtection="1">
      <alignment horizontal="center" vertical="center"/>
    </xf>
    <xf numFmtId="0" fontId="0" fillId="5" borderId="69" xfId="0" applyFill="1" applyBorder="1" applyAlignment="1" applyProtection="1">
      <alignment horizontal="center" vertical="center"/>
    </xf>
    <xf numFmtId="0" fontId="24" fillId="0" borderId="34" xfId="0" applyFont="1" applyBorder="1" applyAlignment="1" applyProtection="1">
      <alignment horizontal="left" vertical="center"/>
    </xf>
    <xf numFmtId="0" fontId="8" fillId="0" borderId="20"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xf>
  </cellXfs>
  <cellStyles count="20">
    <cellStyle name="_Ponuka" xfId="1" xr:uid="{00000000-0005-0000-0000-000000000000}"/>
    <cellStyle name="Mena 2" xfId="16" xr:uid="{00000000-0005-0000-0000-000001000000}"/>
    <cellStyle name="Normal_Cennik" xfId="2" xr:uid="{00000000-0005-0000-0000-000002000000}"/>
    <cellStyle name="Normálna" xfId="0" builtinId="0"/>
    <cellStyle name="Normálna 2" xfId="3" xr:uid="{00000000-0005-0000-0000-000004000000}"/>
    <cellStyle name="Normálna 3" xfId="12" xr:uid="{00000000-0005-0000-0000-000005000000}"/>
    <cellStyle name="Normálna 4" xfId="13" xr:uid="{00000000-0005-0000-0000-000006000000}"/>
    <cellStyle name="Normálna 4 2" xfId="19" xr:uid="{00000000-0005-0000-0000-000007000000}"/>
    <cellStyle name="Normálna 5" xfId="15" xr:uid="{00000000-0005-0000-0000-000008000000}"/>
    <cellStyle name="normálne 2" xfId="4" xr:uid="{00000000-0005-0000-0000-000009000000}"/>
    <cellStyle name="normálne 3" xfId="5" xr:uid="{00000000-0005-0000-0000-00000A000000}"/>
    <cellStyle name="normálne 4 2" xfId="6" xr:uid="{00000000-0005-0000-0000-00000B000000}"/>
    <cellStyle name="normálne_Borik CRS Prehlad OBJ c 2" xfId="7" xr:uid="{00000000-0005-0000-0000-00000C000000}"/>
    <cellStyle name="Normální 2" xfId="14" xr:uid="{00000000-0005-0000-0000-00000D000000}"/>
    <cellStyle name="Normální 2 2" xfId="18" xr:uid="{00000000-0005-0000-0000-00000E000000}"/>
    <cellStyle name="Normální 4" xfId="17" xr:uid="{00000000-0005-0000-0000-00000F000000}"/>
    <cellStyle name="normální_Mosty D1 PSN DSC a kontroly-rozpočet Quadriq" xfId="11" xr:uid="{00000000-0005-0000-0000-000010000000}"/>
    <cellStyle name="normální_rekapitulácia" xfId="8" xr:uid="{00000000-0005-0000-0000-000011000000}"/>
    <cellStyle name="Styl 1" xfId="9" xr:uid="{00000000-0005-0000-0000-000012000000}"/>
    <cellStyle name="Štýl 1" xfId="10" xr:uid="{00000000-0005-0000-0000-000013000000}"/>
  </cellStyles>
  <dxfs count="2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colors>
    <mruColors>
      <color rgb="FFFFFFCC"/>
      <color rgb="FFFFFF99"/>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4623" name="Obrázok 4" descr="jednoriadkové šedé JPG.jpg">
          <a:extLst>
            <a:ext uri="{FF2B5EF4-FFF2-40B4-BE49-F238E27FC236}">
              <a16:creationId xmlns:a16="http://schemas.microsoft.com/office/drawing/2014/main" id="{00000000-0008-0000-0000-00000F1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4381500</xdr:colOff>
      <xdr:row>0</xdr:row>
      <xdr:rowOff>666750</xdr:rowOff>
    </xdr:to>
    <xdr:pic>
      <xdr:nvPicPr>
        <xdr:cNvPr id="83002" name="Obrázok 2" descr="jednoriadkové šedé JPG.jpg">
          <a:extLst>
            <a:ext uri="{FF2B5EF4-FFF2-40B4-BE49-F238E27FC236}">
              <a16:creationId xmlns:a16="http://schemas.microsoft.com/office/drawing/2014/main" id="{00000000-0008-0000-6500-00003A44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3800475</xdr:colOff>
      <xdr:row>0</xdr:row>
      <xdr:rowOff>666750</xdr:rowOff>
    </xdr:to>
    <xdr:pic>
      <xdr:nvPicPr>
        <xdr:cNvPr id="2466" name="Obrázok 2" descr="jednoriadkové šedé JPG.jpg">
          <a:extLst>
            <a:ext uri="{FF2B5EF4-FFF2-40B4-BE49-F238E27FC236}">
              <a16:creationId xmlns:a16="http://schemas.microsoft.com/office/drawing/2014/main" id="{00000000-0008-0000-1400-0000A2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3800475</xdr:colOff>
      <xdr:row>0</xdr:row>
      <xdr:rowOff>666750</xdr:rowOff>
    </xdr:to>
    <xdr:pic>
      <xdr:nvPicPr>
        <xdr:cNvPr id="2" name="Obrázok 2" descr="jednoriadkové šedé JPG.jpg">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4" name="Obrázok 4" descr="jednoriadkové šedé JPG.jpg">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8908"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3800475</xdr:colOff>
      <xdr:row>0</xdr:row>
      <xdr:rowOff>666750</xdr:rowOff>
    </xdr:to>
    <xdr:pic>
      <xdr:nvPicPr>
        <xdr:cNvPr id="4" name="Obrázok 2" descr="jednoriadkové šedé JPG.jpg">
          <a:extLst>
            <a:ext uri="{FF2B5EF4-FFF2-40B4-BE49-F238E27FC236}">
              <a16:creationId xmlns:a16="http://schemas.microsoft.com/office/drawing/2014/main" id="{00000000-0008-0000-3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2558"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3800475</xdr:colOff>
      <xdr:row>0</xdr:row>
      <xdr:rowOff>666750</xdr:rowOff>
    </xdr:to>
    <xdr:pic>
      <xdr:nvPicPr>
        <xdr:cNvPr id="2" name="Obrázok 2" descr="jednoriadkové šedé JPG.jpg">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3800475</xdr:colOff>
      <xdr:row>0</xdr:row>
      <xdr:rowOff>666750</xdr:rowOff>
    </xdr:to>
    <xdr:pic>
      <xdr:nvPicPr>
        <xdr:cNvPr id="2" name="Obrázok 2" descr="jednoriadkové šedé JPG.jpg">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60488" name="Obrázok 3" descr="jednoriadkové šedé JPG.jpg">
          <a:extLst>
            <a:ext uri="{FF2B5EF4-FFF2-40B4-BE49-F238E27FC236}">
              <a16:creationId xmlns:a16="http://schemas.microsoft.com/office/drawing/2014/main" id="{00000000-0008-0000-4700-000048E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1774825</xdr:colOff>
      <xdr:row>0</xdr:row>
      <xdr:rowOff>666750</xdr:rowOff>
    </xdr:to>
    <xdr:pic>
      <xdr:nvPicPr>
        <xdr:cNvPr id="2" name="Obrázok 4" descr="jednoriadkové šedé JPG.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4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419100</xdr:colOff>
      <xdr:row>0</xdr:row>
      <xdr:rowOff>666750</xdr:rowOff>
    </xdr:to>
    <xdr:pic>
      <xdr:nvPicPr>
        <xdr:cNvPr id="2" name="Obrázok 3" descr="jednoriadkové šedé JPG.jpg">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3800475</xdr:colOff>
      <xdr:row>0</xdr:row>
      <xdr:rowOff>666750</xdr:rowOff>
    </xdr:to>
    <xdr:pic>
      <xdr:nvPicPr>
        <xdr:cNvPr id="77887" name="Obrázok 2" descr="jednoriadkové šedé JPG.jpg">
          <a:extLst>
            <a:ext uri="{FF2B5EF4-FFF2-40B4-BE49-F238E27FC236}">
              <a16:creationId xmlns:a16="http://schemas.microsoft.com/office/drawing/2014/main" id="{00000000-0008-0000-5F00-00003F30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820209</xdr:colOff>
      <xdr:row>0</xdr:row>
      <xdr:rowOff>666750</xdr:rowOff>
    </xdr:to>
    <xdr:pic>
      <xdr:nvPicPr>
        <xdr:cNvPr id="84024" name="Obrázok 2" descr="jednoriadkové šedé JPG.jpg">
          <a:extLst>
            <a:ext uri="{FF2B5EF4-FFF2-40B4-BE49-F238E27FC236}">
              <a16:creationId xmlns:a16="http://schemas.microsoft.com/office/drawing/2014/main" id="{00000000-0008-0000-6000-00003848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956733</xdr:colOff>
      <xdr:row>0</xdr:row>
      <xdr:rowOff>676275</xdr:rowOff>
    </xdr:to>
    <xdr:pic>
      <xdr:nvPicPr>
        <xdr:cNvPr id="2" name="Obrázok 4" descr="jednoriadkové šedé JPG.jpg">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2558"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3930650</xdr:colOff>
      <xdr:row>0</xdr:row>
      <xdr:rowOff>676275</xdr:rowOff>
    </xdr:to>
    <xdr:pic>
      <xdr:nvPicPr>
        <xdr:cNvPr id="4" name="Obrázok 4" descr="jednoriadkové šedé JPG.jpg">
          <a:extLst>
            <a:ext uri="{FF2B5EF4-FFF2-40B4-BE49-F238E27FC236}">
              <a16:creationId xmlns:a16="http://schemas.microsoft.com/office/drawing/2014/main" id="{00000000-0008-0000-6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573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rgb="FF92D050"/>
    <pageSetUpPr fitToPage="1"/>
  </sheetPr>
  <dimension ref="A1:AA70"/>
  <sheetViews>
    <sheetView view="pageLayout" topLeftCell="H54" zoomScaleNormal="90" workbookViewId="0">
      <selection activeCell="X65" sqref="X65:X66"/>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1327</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427</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39" thickTop="1" x14ac:dyDescent="0.25">
      <c r="A8" s="174">
        <v>1</v>
      </c>
      <c r="B8" s="792" t="s">
        <v>37</v>
      </c>
      <c r="C8" s="438" t="s">
        <v>380</v>
      </c>
      <c r="D8" s="439" t="s">
        <v>590</v>
      </c>
      <c r="E8" s="337"/>
      <c r="F8" s="337"/>
      <c r="G8" s="337"/>
      <c r="H8" s="337"/>
      <c r="I8" s="337"/>
      <c r="J8" s="337"/>
      <c r="K8" s="440">
        <v>10</v>
      </c>
      <c r="L8" s="337"/>
      <c r="M8" s="440" t="s">
        <v>3</v>
      </c>
      <c r="N8" s="337"/>
      <c r="O8" s="440">
        <v>1</v>
      </c>
      <c r="P8" s="337"/>
      <c r="Q8" s="337"/>
      <c r="R8" s="337"/>
      <c r="S8" s="337"/>
      <c r="T8" s="337"/>
      <c r="U8" s="337"/>
      <c r="V8" s="337"/>
      <c r="W8" s="337"/>
      <c r="X8" s="441"/>
      <c r="Y8" s="175"/>
    </row>
    <row r="9" spans="1:27" ht="38.25" x14ac:dyDescent="0.25">
      <c r="A9" s="173">
        <v>2</v>
      </c>
      <c r="B9" s="793"/>
      <c r="C9" s="442" t="s">
        <v>380</v>
      </c>
      <c r="D9" s="443" t="s">
        <v>591</v>
      </c>
      <c r="E9" s="429"/>
      <c r="F9" s="429"/>
      <c r="G9" s="429"/>
      <c r="H9" s="429"/>
      <c r="I9" s="429"/>
      <c r="J9" s="429"/>
      <c r="K9" s="444">
        <v>1</v>
      </c>
      <c r="L9" s="444" t="s">
        <v>3</v>
      </c>
      <c r="M9" s="429"/>
      <c r="N9" s="445">
        <v>1</v>
      </c>
      <c r="O9" s="444">
        <v>1</v>
      </c>
      <c r="P9" s="429"/>
      <c r="Q9" s="429"/>
      <c r="R9" s="429"/>
      <c r="S9" s="429"/>
      <c r="T9" s="429"/>
      <c r="U9" s="429"/>
      <c r="V9" s="429"/>
      <c r="W9" s="429"/>
      <c r="X9" s="277"/>
      <c r="Y9" s="287">
        <f>N9*O9*ROUND(X9,2)</f>
        <v>0</v>
      </c>
    </row>
    <row r="10" spans="1:27" ht="15" customHeight="1" x14ac:dyDescent="0.25">
      <c r="A10" s="173">
        <v>3</v>
      </c>
      <c r="B10" s="791" t="s">
        <v>337</v>
      </c>
      <c r="C10" s="789" t="s">
        <v>384</v>
      </c>
      <c r="D10" s="443" t="s">
        <v>338</v>
      </c>
      <c r="E10" s="444" t="s">
        <v>3</v>
      </c>
      <c r="F10" s="429"/>
      <c r="G10" s="429"/>
      <c r="H10" s="429"/>
      <c r="I10" s="429"/>
      <c r="J10" s="429"/>
      <c r="K10" s="429"/>
      <c r="L10" s="429"/>
      <c r="M10" s="429"/>
      <c r="N10" s="429"/>
      <c r="O10" s="429"/>
      <c r="P10" s="444"/>
      <c r="Q10" s="444"/>
      <c r="R10" s="429"/>
      <c r="S10" s="429"/>
      <c r="T10" s="429"/>
      <c r="U10" s="429"/>
      <c r="V10" s="444">
        <v>365</v>
      </c>
      <c r="W10" s="445">
        <v>186</v>
      </c>
      <c r="X10" s="364"/>
      <c r="Y10" s="365"/>
    </row>
    <row r="11" spans="1:27" ht="15" customHeight="1" x14ac:dyDescent="0.25">
      <c r="A11" s="173">
        <v>4</v>
      </c>
      <c r="B11" s="791"/>
      <c r="C11" s="791"/>
      <c r="D11" s="443" t="s">
        <v>339</v>
      </c>
      <c r="E11" s="429"/>
      <c r="F11" s="429"/>
      <c r="G11" s="429"/>
      <c r="H11" s="429"/>
      <c r="I11" s="429"/>
      <c r="J11" s="429"/>
      <c r="K11" s="429"/>
      <c r="L11" s="429"/>
      <c r="M11" s="429"/>
      <c r="N11" s="429"/>
      <c r="O11" s="429"/>
      <c r="P11" s="444" t="s">
        <v>3</v>
      </c>
      <c r="Q11" s="444" t="s">
        <v>3</v>
      </c>
      <c r="R11" s="429"/>
      <c r="S11" s="429"/>
      <c r="T11" s="429"/>
      <c r="U11" s="429"/>
      <c r="V11" s="445">
        <v>2</v>
      </c>
      <c r="W11" s="445">
        <v>186</v>
      </c>
      <c r="X11" s="277"/>
      <c r="Y11" s="287">
        <f>V11*W11*ROUND(X11,2)</f>
        <v>0</v>
      </c>
      <c r="Z11" s="31"/>
      <c r="AA11" s="31"/>
    </row>
    <row r="12" spans="1:27" ht="15" customHeight="1" x14ac:dyDescent="0.25">
      <c r="A12" s="173">
        <v>5</v>
      </c>
      <c r="B12" s="791"/>
      <c r="C12" s="791"/>
      <c r="D12" s="443" t="s">
        <v>340</v>
      </c>
      <c r="E12" s="429"/>
      <c r="F12" s="429"/>
      <c r="G12" s="429"/>
      <c r="H12" s="429"/>
      <c r="I12" s="429"/>
      <c r="J12" s="429"/>
      <c r="K12" s="429"/>
      <c r="L12" s="429"/>
      <c r="M12" s="429"/>
      <c r="N12" s="429"/>
      <c r="O12" s="429"/>
      <c r="P12" s="444" t="s">
        <v>3</v>
      </c>
      <c r="Q12" s="444" t="s">
        <v>3</v>
      </c>
      <c r="R12" s="429"/>
      <c r="S12" s="429"/>
      <c r="T12" s="429"/>
      <c r="U12" s="429"/>
      <c r="V12" s="445">
        <v>2</v>
      </c>
      <c r="W12" s="445">
        <v>186</v>
      </c>
      <c r="X12" s="277"/>
      <c r="Y12" s="287">
        <f t="shared" ref="Y12:Y15" si="0">V12*W12*ROUND(X12,2)</f>
        <v>0</v>
      </c>
      <c r="Z12" s="31"/>
      <c r="AA12" s="31"/>
    </row>
    <row r="13" spans="1:27" ht="15" customHeight="1" x14ac:dyDescent="0.25">
      <c r="A13" s="173">
        <v>6</v>
      </c>
      <c r="B13" s="791"/>
      <c r="C13" s="791"/>
      <c r="D13" s="443" t="s">
        <v>341</v>
      </c>
      <c r="E13" s="429"/>
      <c r="F13" s="429"/>
      <c r="G13" s="429"/>
      <c r="H13" s="429"/>
      <c r="I13" s="429"/>
      <c r="J13" s="429"/>
      <c r="K13" s="429"/>
      <c r="L13" s="429"/>
      <c r="M13" s="429"/>
      <c r="N13" s="429"/>
      <c r="O13" s="429"/>
      <c r="P13" s="444" t="s">
        <v>3</v>
      </c>
      <c r="Q13" s="444" t="s">
        <v>3</v>
      </c>
      <c r="R13" s="429"/>
      <c r="S13" s="429"/>
      <c r="T13" s="429"/>
      <c r="U13" s="429"/>
      <c r="V13" s="445">
        <v>2</v>
      </c>
      <c r="W13" s="445">
        <v>186</v>
      </c>
      <c r="X13" s="277"/>
      <c r="Y13" s="287">
        <f t="shared" si="0"/>
        <v>0</v>
      </c>
      <c r="Z13" s="31"/>
    </row>
    <row r="14" spans="1:27" ht="26.25" customHeight="1" x14ac:dyDescent="0.25">
      <c r="A14" s="173">
        <v>7</v>
      </c>
      <c r="B14" s="791"/>
      <c r="C14" s="791"/>
      <c r="D14" s="443" t="s">
        <v>342</v>
      </c>
      <c r="E14" s="429"/>
      <c r="F14" s="429"/>
      <c r="G14" s="429"/>
      <c r="H14" s="429"/>
      <c r="I14" s="429"/>
      <c r="J14" s="429"/>
      <c r="K14" s="429"/>
      <c r="L14" s="429"/>
      <c r="M14" s="429"/>
      <c r="N14" s="429"/>
      <c r="O14" s="429"/>
      <c r="P14" s="444" t="s">
        <v>3</v>
      </c>
      <c r="Q14" s="444" t="s">
        <v>3</v>
      </c>
      <c r="R14" s="429"/>
      <c r="S14" s="429"/>
      <c r="T14" s="429"/>
      <c r="U14" s="429"/>
      <c r="V14" s="445">
        <v>2</v>
      </c>
      <c r="W14" s="445">
        <v>186</v>
      </c>
      <c r="X14" s="277"/>
      <c r="Y14" s="287">
        <f t="shared" si="0"/>
        <v>0</v>
      </c>
      <c r="Z14" s="31"/>
    </row>
    <row r="15" spans="1:27" ht="15" customHeight="1" x14ac:dyDescent="0.25">
      <c r="A15" s="173">
        <v>8</v>
      </c>
      <c r="B15" s="791"/>
      <c r="C15" s="791"/>
      <c r="D15" s="443" t="s">
        <v>343</v>
      </c>
      <c r="E15" s="429"/>
      <c r="F15" s="429"/>
      <c r="G15" s="429"/>
      <c r="H15" s="429"/>
      <c r="I15" s="429"/>
      <c r="J15" s="429"/>
      <c r="K15" s="429"/>
      <c r="L15" s="429"/>
      <c r="M15" s="429"/>
      <c r="N15" s="429"/>
      <c r="O15" s="429"/>
      <c r="P15" s="444" t="s">
        <v>3</v>
      </c>
      <c r="Q15" s="444" t="s">
        <v>3</v>
      </c>
      <c r="R15" s="429"/>
      <c r="S15" s="429"/>
      <c r="T15" s="429"/>
      <c r="U15" s="429"/>
      <c r="V15" s="445">
        <v>2</v>
      </c>
      <c r="W15" s="445">
        <v>186</v>
      </c>
      <c r="X15" s="277"/>
      <c r="Y15" s="287">
        <f t="shared" si="0"/>
        <v>0</v>
      </c>
      <c r="Z15" s="31"/>
    </row>
    <row r="16" spans="1:27" ht="15" customHeight="1" x14ac:dyDescent="0.25">
      <c r="A16" s="173">
        <v>9</v>
      </c>
      <c r="B16" s="791" t="s">
        <v>344</v>
      </c>
      <c r="C16" s="789" t="s">
        <v>385</v>
      </c>
      <c r="D16" s="443" t="s">
        <v>345</v>
      </c>
      <c r="E16" s="444" t="s">
        <v>3</v>
      </c>
      <c r="F16" s="429"/>
      <c r="G16" s="429"/>
      <c r="H16" s="429"/>
      <c r="I16" s="429"/>
      <c r="J16" s="429"/>
      <c r="K16" s="429"/>
      <c r="L16" s="429"/>
      <c r="M16" s="429"/>
      <c r="N16" s="429"/>
      <c r="O16" s="429"/>
      <c r="P16" s="444"/>
      <c r="Q16" s="444"/>
      <c r="R16" s="429"/>
      <c r="S16" s="429"/>
      <c r="T16" s="429"/>
      <c r="U16" s="429"/>
      <c r="V16" s="444">
        <v>365</v>
      </c>
      <c r="W16" s="445">
        <v>251</v>
      </c>
      <c r="X16" s="364"/>
      <c r="Y16" s="365"/>
      <c r="Z16" s="31"/>
    </row>
    <row r="17" spans="1:26" ht="15" customHeight="1" x14ac:dyDescent="0.25">
      <c r="A17" s="173">
        <v>10</v>
      </c>
      <c r="B17" s="791"/>
      <c r="C17" s="791"/>
      <c r="D17" s="443" t="s">
        <v>339</v>
      </c>
      <c r="E17" s="429"/>
      <c r="F17" s="429"/>
      <c r="G17" s="429"/>
      <c r="H17" s="429"/>
      <c r="I17" s="429"/>
      <c r="J17" s="429"/>
      <c r="K17" s="429"/>
      <c r="L17" s="429"/>
      <c r="M17" s="429"/>
      <c r="N17" s="429"/>
      <c r="O17" s="429"/>
      <c r="P17" s="444" t="s">
        <v>3</v>
      </c>
      <c r="Q17" s="444" t="s">
        <v>3</v>
      </c>
      <c r="R17" s="429"/>
      <c r="S17" s="429"/>
      <c r="T17" s="429"/>
      <c r="U17" s="429"/>
      <c r="V17" s="445">
        <v>2</v>
      </c>
      <c r="W17" s="445">
        <v>251</v>
      </c>
      <c r="X17" s="277"/>
      <c r="Y17" s="287">
        <f>V17*W17*ROUND(X17,2)</f>
        <v>0</v>
      </c>
      <c r="Z17" s="31"/>
    </row>
    <row r="18" spans="1:26" ht="15" customHeight="1" x14ac:dyDescent="0.25">
      <c r="A18" s="173">
        <v>11</v>
      </c>
      <c r="B18" s="791"/>
      <c r="C18" s="791"/>
      <c r="D18" s="443" t="s">
        <v>340</v>
      </c>
      <c r="E18" s="429"/>
      <c r="F18" s="429"/>
      <c r="G18" s="429"/>
      <c r="H18" s="429"/>
      <c r="I18" s="429"/>
      <c r="J18" s="429"/>
      <c r="K18" s="429"/>
      <c r="L18" s="429"/>
      <c r="M18" s="429"/>
      <c r="N18" s="429"/>
      <c r="O18" s="429"/>
      <c r="P18" s="444" t="s">
        <v>3</v>
      </c>
      <c r="Q18" s="444" t="s">
        <v>3</v>
      </c>
      <c r="R18" s="429"/>
      <c r="S18" s="429"/>
      <c r="T18" s="429"/>
      <c r="U18" s="429"/>
      <c r="V18" s="445">
        <v>2</v>
      </c>
      <c r="W18" s="445">
        <v>251</v>
      </c>
      <c r="X18" s="277"/>
      <c r="Y18" s="287">
        <f t="shared" ref="Y18:Y21" si="1">V18*W18*ROUND(X18,2)</f>
        <v>0</v>
      </c>
      <c r="Z18" s="31"/>
    </row>
    <row r="19" spans="1:26" ht="15" customHeight="1" x14ac:dyDescent="0.25">
      <c r="A19" s="173">
        <v>12</v>
      </c>
      <c r="B19" s="791"/>
      <c r="C19" s="791"/>
      <c r="D19" s="443" t="s">
        <v>341</v>
      </c>
      <c r="E19" s="429"/>
      <c r="F19" s="429"/>
      <c r="G19" s="429"/>
      <c r="H19" s="429"/>
      <c r="I19" s="429"/>
      <c r="J19" s="429"/>
      <c r="K19" s="429"/>
      <c r="L19" s="429"/>
      <c r="M19" s="429"/>
      <c r="N19" s="429"/>
      <c r="O19" s="429"/>
      <c r="P19" s="444" t="s">
        <v>3</v>
      </c>
      <c r="Q19" s="444" t="s">
        <v>3</v>
      </c>
      <c r="R19" s="429"/>
      <c r="S19" s="429"/>
      <c r="T19" s="429"/>
      <c r="U19" s="429"/>
      <c r="V19" s="445">
        <v>2</v>
      </c>
      <c r="W19" s="445">
        <v>251</v>
      </c>
      <c r="X19" s="277"/>
      <c r="Y19" s="287">
        <f t="shared" si="1"/>
        <v>0</v>
      </c>
      <c r="Z19" s="31"/>
    </row>
    <row r="20" spans="1:26" ht="25.5" customHeight="1" x14ac:dyDescent="0.25">
      <c r="A20" s="173">
        <v>13</v>
      </c>
      <c r="B20" s="791"/>
      <c r="C20" s="791"/>
      <c r="D20" s="443" t="s">
        <v>50</v>
      </c>
      <c r="E20" s="429"/>
      <c r="F20" s="429"/>
      <c r="G20" s="429"/>
      <c r="H20" s="429"/>
      <c r="I20" s="429"/>
      <c r="J20" s="429"/>
      <c r="K20" s="429"/>
      <c r="L20" s="429"/>
      <c r="M20" s="429"/>
      <c r="N20" s="429"/>
      <c r="O20" s="429"/>
      <c r="P20" s="444" t="s">
        <v>3</v>
      </c>
      <c r="Q20" s="444" t="s">
        <v>3</v>
      </c>
      <c r="R20" s="429"/>
      <c r="S20" s="429"/>
      <c r="T20" s="429"/>
      <c r="U20" s="429"/>
      <c r="V20" s="445">
        <v>2</v>
      </c>
      <c r="W20" s="445">
        <v>251</v>
      </c>
      <c r="X20" s="277"/>
      <c r="Y20" s="287">
        <f t="shared" si="1"/>
        <v>0</v>
      </c>
      <c r="Z20" s="31"/>
    </row>
    <row r="21" spans="1:26" ht="15" customHeight="1" x14ac:dyDescent="0.25">
      <c r="A21" s="173">
        <v>14</v>
      </c>
      <c r="B21" s="791"/>
      <c r="C21" s="791"/>
      <c r="D21" s="443" t="s">
        <v>343</v>
      </c>
      <c r="E21" s="429"/>
      <c r="F21" s="429"/>
      <c r="G21" s="429"/>
      <c r="H21" s="429"/>
      <c r="I21" s="429"/>
      <c r="J21" s="429"/>
      <c r="K21" s="429"/>
      <c r="L21" s="429"/>
      <c r="M21" s="429"/>
      <c r="N21" s="429"/>
      <c r="O21" s="429"/>
      <c r="P21" s="444" t="s">
        <v>3</v>
      </c>
      <c r="Q21" s="444" t="s">
        <v>3</v>
      </c>
      <c r="R21" s="429"/>
      <c r="S21" s="429"/>
      <c r="T21" s="429"/>
      <c r="U21" s="429"/>
      <c r="V21" s="445">
        <v>2</v>
      </c>
      <c r="W21" s="445">
        <v>251</v>
      </c>
      <c r="X21" s="277"/>
      <c r="Y21" s="287">
        <f t="shared" si="1"/>
        <v>0</v>
      </c>
      <c r="Z21" s="31"/>
    </row>
    <row r="22" spans="1:26" ht="15" customHeight="1" x14ac:dyDescent="0.25">
      <c r="A22" s="173">
        <v>15</v>
      </c>
      <c r="B22" s="789" t="s">
        <v>346</v>
      </c>
      <c r="C22" s="789" t="s">
        <v>386</v>
      </c>
      <c r="D22" s="443" t="s">
        <v>347</v>
      </c>
      <c r="E22" s="444" t="s">
        <v>3</v>
      </c>
      <c r="F22" s="429"/>
      <c r="G22" s="429"/>
      <c r="H22" s="429"/>
      <c r="I22" s="429"/>
      <c r="J22" s="429"/>
      <c r="K22" s="429"/>
      <c r="L22" s="429"/>
      <c r="M22" s="429"/>
      <c r="N22" s="429"/>
      <c r="O22" s="429"/>
      <c r="P22" s="444"/>
      <c r="Q22" s="444"/>
      <c r="R22" s="429"/>
      <c r="S22" s="429"/>
      <c r="T22" s="429"/>
      <c r="U22" s="429"/>
      <c r="V22" s="444">
        <v>365</v>
      </c>
      <c r="W22" s="445">
        <v>217</v>
      </c>
      <c r="X22" s="364"/>
      <c r="Y22" s="365"/>
      <c r="Z22" s="31"/>
    </row>
    <row r="23" spans="1:26" ht="15" customHeight="1" x14ac:dyDescent="0.25">
      <c r="A23" s="173">
        <v>16</v>
      </c>
      <c r="B23" s="789"/>
      <c r="C23" s="791"/>
      <c r="D23" s="443" t="s">
        <v>340</v>
      </c>
      <c r="E23" s="429"/>
      <c r="F23" s="429"/>
      <c r="G23" s="429"/>
      <c r="H23" s="429"/>
      <c r="I23" s="429"/>
      <c r="J23" s="429"/>
      <c r="K23" s="429"/>
      <c r="L23" s="429"/>
      <c r="M23" s="429"/>
      <c r="N23" s="429"/>
      <c r="O23" s="429"/>
      <c r="P23" s="444" t="s">
        <v>3</v>
      </c>
      <c r="Q23" s="444" t="s">
        <v>3</v>
      </c>
      <c r="R23" s="429"/>
      <c r="S23" s="429"/>
      <c r="T23" s="429"/>
      <c r="U23" s="429"/>
      <c r="V23" s="445">
        <v>2</v>
      </c>
      <c r="W23" s="445">
        <v>217</v>
      </c>
      <c r="X23" s="277"/>
      <c r="Y23" s="287">
        <f>V23*W23*ROUND(X23,2)</f>
        <v>0</v>
      </c>
      <c r="Z23" s="31"/>
    </row>
    <row r="24" spans="1:26" s="415" customFormat="1" ht="15" customHeight="1" x14ac:dyDescent="0.25">
      <c r="A24" s="173">
        <v>17</v>
      </c>
      <c r="B24" s="789"/>
      <c r="C24" s="791"/>
      <c r="D24" s="443" t="s">
        <v>348</v>
      </c>
      <c r="E24" s="429"/>
      <c r="F24" s="429"/>
      <c r="G24" s="429"/>
      <c r="H24" s="429"/>
      <c r="I24" s="429"/>
      <c r="J24" s="429"/>
      <c r="K24" s="429"/>
      <c r="L24" s="429"/>
      <c r="M24" s="429"/>
      <c r="N24" s="429"/>
      <c r="O24" s="429"/>
      <c r="P24" s="444" t="s">
        <v>3</v>
      </c>
      <c r="Q24" s="444" t="s">
        <v>3</v>
      </c>
      <c r="R24" s="429"/>
      <c r="S24" s="429"/>
      <c r="T24" s="429"/>
      <c r="U24" s="429"/>
      <c r="V24" s="445">
        <v>2</v>
      </c>
      <c r="W24" s="445">
        <v>217</v>
      </c>
      <c r="X24" s="277"/>
      <c r="Y24" s="287">
        <f t="shared" ref="Y24:Y27" si="2">V24*W24*ROUND(X24,2)</f>
        <v>0</v>
      </c>
      <c r="Z24" s="31"/>
    </row>
    <row r="25" spans="1:26" ht="26.25" customHeight="1" x14ac:dyDescent="0.25">
      <c r="A25" s="173">
        <v>18</v>
      </c>
      <c r="B25" s="789"/>
      <c r="C25" s="791"/>
      <c r="D25" s="443" t="s">
        <v>50</v>
      </c>
      <c r="E25" s="429"/>
      <c r="F25" s="429"/>
      <c r="G25" s="429"/>
      <c r="H25" s="429"/>
      <c r="I25" s="429"/>
      <c r="J25" s="429"/>
      <c r="K25" s="429"/>
      <c r="L25" s="429"/>
      <c r="M25" s="429"/>
      <c r="N25" s="429"/>
      <c r="O25" s="429"/>
      <c r="P25" s="444" t="s">
        <v>3</v>
      </c>
      <c r="Q25" s="444" t="s">
        <v>3</v>
      </c>
      <c r="R25" s="429"/>
      <c r="S25" s="429"/>
      <c r="T25" s="429"/>
      <c r="U25" s="429"/>
      <c r="V25" s="445">
        <v>2</v>
      </c>
      <c r="W25" s="445">
        <v>217</v>
      </c>
      <c r="X25" s="277"/>
      <c r="Y25" s="287">
        <f t="shared" si="2"/>
        <v>0</v>
      </c>
      <c r="Z25" s="31"/>
    </row>
    <row r="26" spans="1:26" ht="15" customHeight="1" x14ac:dyDescent="0.25">
      <c r="A26" s="173">
        <v>19</v>
      </c>
      <c r="B26" s="789"/>
      <c r="C26" s="791"/>
      <c r="D26" s="443" t="s">
        <v>343</v>
      </c>
      <c r="E26" s="429"/>
      <c r="F26" s="429"/>
      <c r="G26" s="429"/>
      <c r="H26" s="429"/>
      <c r="I26" s="429"/>
      <c r="J26" s="429"/>
      <c r="K26" s="429"/>
      <c r="L26" s="429"/>
      <c r="M26" s="429"/>
      <c r="N26" s="429"/>
      <c r="O26" s="429"/>
      <c r="P26" s="444" t="s">
        <v>3</v>
      </c>
      <c r="Q26" s="444" t="s">
        <v>3</v>
      </c>
      <c r="R26" s="429"/>
      <c r="S26" s="429"/>
      <c r="T26" s="429"/>
      <c r="U26" s="429"/>
      <c r="V26" s="445">
        <v>2</v>
      </c>
      <c r="W26" s="445">
        <v>217</v>
      </c>
      <c r="X26" s="277"/>
      <c r="Y26" s="287">
        <f t="shared" si="2"/>
        <v>0</v>
      </c>
      <c r="Z26" s="31"/>
    </row>
    <row r="27" spans="1:26" ht="15" customHeight="1" x14ac:dyDescent="0.25">
      <c r="A27" s="173">
        <v>20</v>
      </c>
      <c r="B27" s="789"/>
      <c r="C27" s="791"/>
      <c r="D27" s="443" t="s">
        <v>341</v>
      </c>
      <c r="E27" s="429"/>
      <c r="F27" s="429"/>
      <c r="G27" s="429"/>
      <c r="H27" s="429"/>
      <c r="I27" s="429"/>
      <c r="J27" s="429"/>
      <c r="K27" s="429"/>
      <c r="L27" s="429"/>
      <c r="M27" s="429"/>
      <c r="N27" s="429"/>
      <c r="O27" s="429"/>
      <c r="P27" s="444" t="s">
        <v>3</v>
      </c>
      <c r="Q27" s="444" t="s">
        <v>3</v>
      </c>
      <c r="R27" s="429"/>
      <c r="S27" s="429"/>
      <c r="T27" s="429"/>
      <c r="U27" s="429"/>
      <c r="V27" s="445">
        <v>2</v>
      </c>
      <c r="W27" s="445">
        <v>217</v>
      </c>
      <c r="X27" s="277"/>
      <c r="Y27" s="287">
        <f t="shared" si="2"/>
        <v>0</v>
      </c>
      <c r="Z27" s="31"/>
    </row>
    <row r="28" spans="1:26" ht="15" customHeight="1" x14ac:dyDescent="0.25">
      <c r="A28" s="173">
        <v>21</v>
      </c>
      <c r="B28" s="789" t="s">
        <v>349</v>
      </c>
      <c r="C28" s="789" t="s">
        <v>350</v>
      </c>
      <c r="D28" s="443" t="s">
        <v>351</v>
      </c>
      <c r="E28" s="444" t="s">
        <v>3</v>
      </c>
      <c r="F28" s="429"/>
      <c r="G28" s="429"/>
      <c r="H28" s="429"/>
      <c r="I28" s="429"/>
      <c r="J28" s="429"/>
      <c r="K28" s="429"/>
      <c r="L28" s="429"/>
      <c r="M28" s="429"/>
      <c r="N28" s="429"/>
      <c r="O28" s="429"/>
      <c r="P28" s="444"/>
      <c r="Q28" s="444"/>
      <c r="R28" s="429"/>
      <c r="S28" s="429"/>
      <c r="T28" s="429"/>
      <c r="U28" s="429"/>
      <c r="V28" s="444">
        <v>365</v>
      </c>
      <c r="W28" s="445">
        <v>32</v>
      </c>
      <c r="X28" s="364"/>
      <c r="Y28" s="365"/>
      <c r="Z28" s="31"/>
    </row>
    <row r="29" spans="1:26" ht="15" customHeight="1" x14ac:dyDescent="0.25">
      <c r="A29" s="173">
        <v>22</v>
      </c>
      <c r="B29" s="789"/>
      <c r="C29" s="789"/>
      <c r="D29" s="443" t="s">
        <v>340</v>
      </c>
      <c r="E29" s="429"/>
      <c r="F29" s="429"/>
      <c r="G29" s="429"/>
      <c r="H29" s="429"/>
      <c r="I29" s="429"/>
      <c r="J29" s="429"/>
      <c r="K29" s="429"/>
      <c r="L29" s="429"/>
      <c r="M29" s="429"/>
      <c r="N29" s="429"/>
      <c r="O29" s="429"/>
      <c r="P29" s="444" t="s">
        <v>3</v>
      </c>
      <c r="Q29" s="444" t="s">
        <v>3</v>
      </c>
      <c r="R29" s="429"/>
      <c r="S29" s="429"/>
      <c r="T29" s="429"/>
      <c r="U29" s="429"/>
      <c r="V29" s="445">
        <v>2</v>
      </c>
      <c r="W29" s="445">
        <v>32</v>
      </c>
      <c r="X29" s="277"/>
      <c r="Y29" s="287">
        <f>V29*W29*ROUND(X29,2)</f>
        <v>0</v>
      </c>
      <c r="Z29" s="31"/>
    </row>
    <row r="30" spans="1:26" ht="15" customHeight="1" x14ac:dyDescent="0.25">
      <c r="A30" s="173">
        <v>23</v>
      </c>
      <c r="B30" s="789"/>
      <c r="C30" s="789"/>
      <c r="D30" s="443" t="s">
        <v>352</v>
      </c>
      <c r="E30" s="429"/>
      <c r="F30" s="429"/>
      <c r="G30" s="429"/>
      <c r="H30" s="429"/>
      <c r="I30" s="429"/>
      <c r="J30" s="429"/>
      <c r="K30" s="429"/>
      <c r="L30" s="429"/>
      <c r="M30" s="429"/>
      <c r="N30" s="429"/>
      <c r="O30" s="429"/>
      <c r="P30" s="444" t="s">
        <v>3</v>
      </c>
      <c r="Q30" s="444" t="s">
        <v>3</v>
      </c>
      <c r="R30" s="429"/>
      <c r="S30" s="429"/>
      <c r="T30" s="429"/>
      <c r="U30" s="429"/>
      <c r="V30" s="445">
        <v>2</v>
      </c>
      <c r="W30" s="445">
        <v>32</v>
      </c>
      <c r="X30" s="277"/>
      <c r="Y30" s="287">
        <f t="shared" ref="Y30:Y33" si="3">V30*W30*ROUND(X30,2)</f>
        <v>0</v>
      </c>
      <c r="Z30" s="31"/>
    </row>
    <row r="31" spans="1:26" ht="26.25" customHeight="1" x14ac:dyDescent="0.25">
      <c r="A31" s="173">
        <v>24</v>
      </c>
      <c r="B31" s="789"/>
      <c r="C31" s="789"/>
      <c r="D31" s="443" t="s">
        <v>50</v>
      </c>
      <c r="E31" s="429"/>
      <c r="F31" s="429"/>
      <c r="G31" s="429"/>
      <c r="H31" s="429"/>
      <c r="I31" s="429"/>
      <c r="J31" s="429"/>
      <c r="K31" s="429"/>
      <c r="L31" s="429"/>
      <c r="M31" s="429"/>
      <c r="N31" s="429"/>
      <c r="O31" s="429"/>
      <c r="P31" s="444" t="s">
        <v>3</v>
      </c>
      <c r="Q31" s="444" t="s">
        <v>3</v>
      </c>
      <c r="R31" s="429"/>
      <c r="S31" s="429"/>
      <c r="T31" s="429"/>
      <c r="U31" s="429"/>
      <c r="V31" s="445">
        <v>2</v>
      </c>
      <c r="W31" s="445">
        <v>32</v>
      </c>
      <c r="X31" s="277"/>
      <c r="Y31" s="287">
        <f t="shared" si="3"/>
        <v>0</v>
      </c>
      <c r="Z31" s="31"/>
    </row>
    <row r="32" spans="1:26" ht="15" customHeight="1" x14ac:dyDescent="0.25">
      <c r="A32" s="173">
        <v>25</v>
      </c>
      <c r="B32" s="789"/>
      <c r="C32" s="789"/>
      <c r="D32" s="443" t="s">
        <v>353</v>
      </c>
      <c r="E32" s="429"/>
      <c r="F32" s="429"/>
      <c r="G32" s="429"/>
      <c r="H32" s="429"/>
      <c r="I32" s="429"/>
      <c r="J32" s="429"/>
      <c r="K32" s="429"/>
      <c r="L32" s="429"/>
      <c r="M32" s="429"/>
      <c r="N32" s="429"/>
      <c r="O32" s="429"/>
      <c r="P32" s="444" t="s">
        <v>3</v>
      </c>
      <c r="Q32" s="444" t="s">
        <v>3</v>
      </c>
      <c r="R32" s="429"/>
      <c r="S32" s="429"/>
      <c r="T32" s="429"/>
      <c r="U32" s="429"/>
      <c r="V32" s="445">
        <v>2</v>
      </c>
      <c r="W32" s="445">
        <v>32</v>
      </c>
      <c r="X32" s="277"/>
      <c r="Y32" s="287">
        <f t="shared" si="3"/>
        <v>0</v>
      </c>
      <c r="Z32" s="31"/>
    </row>
    <row r="33" spans="1:26" ht="15" customHeight="1" x14ac:dyDescent="0.25">
      <c r="A33" s="173">
        <v>26</v>
      </c>
      <c r="B33" s="789"/>
      <c r="C33" s="789"/>
      <c r="D33" s="443" t="s">
        <v>354</v>
      </c>
      <c r="E33" s="429"/>
      <c r="F33" s="429"/>
      <c r="G33" s="429"/>
      <c r="H33" s="429"/>
      <c r="I33" s="429"/>
      <c r="J33" s="429"/>
      <c r="K33" s="429"/>
      <c r="L33" s="429"/>
      <c r="M33" s="429"/>
      <c r="N33" s="429"/>
      <c r="O33" s="429"/>
      <c r="P33" s="444" t="s">
        <v>3</v>
      </c>
      <c r="Q33" s="444" t="s">
        <v>3</v>
      </c>
      <c r="R33" s="429"/>
      <c r="S33" s="429"/>
      <c r="T33" s="429"/>
      <c r="U33" s="429"/>
      <c r="V33" s="445">
        <v>2</v>
      </c>
      <c r="W33" s="445">
        <v>32</v>
      </c>
      <c r="X33" s="277"/>
      <c r="Y33" s="287">
        <f t="shared" si="3"/>
        <v>0</v>
      </c>
      <c r="Z33" s="31"/>
    </row>
    <row r="34" spans="1:26" ht="15" customHeight="1" x14ac:dyDescent="0.25">
      <c r="A34" s="173">
        <v>27</v>
      </c>
      <c r="B34" s="789" t="s">
        <v>355</v>
      </c>
      <c r="C34" s="789" t="s">
        <v>381</v>
      </c>
      <c r="D34" s="443" t="s">
        <v>356</v>
      </c>
      <c r="E34" s="444" t="s">
        <v>3</v>
      </c>
      <c r="F34" s="429"/>
      <c r="G34" s="429"/>
      <c r="H34" s="429"/>
      <c r="I34" s="429"/>
      <c r="J34" s="429"/>
      <c r="K34" s="429"/>
      <c r="L34" s="429"/>
      <c r="M34" s="429"/>
      <c r="N34" s="429"/>
      <c r="O34" s="429"/>
      <c r="P34" s="444"/>
      <c r="Q34" s="444"/>
      <c r="R34" s="429"/>
      <c r="S34" s="429"/>
      <c r="T34" s="429"/>
      <c r="U34" s="429"/>
      <c r="V34" s="444">
        <v>365</v>
      </c>
      <c r="W34" s="445">
        <v>32</v>
      </c>
      <c r="X34" s="364"/>
      <c r="Y34" s="365"/>
      <c r="Z34" s="31"/>
    </row>
    <row r="35" spans="1:26" ht="15" customHeight="1" x14ac:dyDescent="0.25">
      <c r="A35" s="173">
        <v>28</v>
      </c>
      <c r="B35" s="789"/>
      <c r="C35" s="789"/>
      <c r="D35" s="443" t="s">
        <v>340</v>
      </c>
      <c r="E35" s="429"/>
      <c r="F35" s="429"/>
      <c r="G35" s="429"/>
      <c r="H35" s="429"/>
      <c r="I35" s="429"/>
      <c r="J35" s="429"/>
      <c r="K35" s="429"/>
      <c r="L35" s="429"/>
      <c r="M35" s="429"/>
      <c r="N35" s="429"/>
      <c r="O35" s="429"/>
      <c r="P35" s="444" t="s">
        <v>3</v>
      </c>
      <c r="Q35" s="444" t="s">
        <v>3</v>
      </c>
      <c r="R35" s="429"/>
      <c r="S35" s="429"/>
      <c r="T35" s="429"/>
      <c r="U35" s="429"/>
      <c r="V35" s="445">
        <v>2</v>
      </c>
      <c r="W35" s="445">
        <v>32</v>
      </c>
      <c r="X35" s="277"/>
      <c r="Y35" s="287">
        <f>V35*W35*ROUND(X35,2)</f>
        <v>0</v>
      </c>
      <c r="Z35" s="31"/>
    </row>
    <row r="36" spans="1:26" ht="15" customHeight="1" x14ac:dyDescent="0.25">
      <c r="A36" s="173">
        <v>29</v>
      </c>
      <c r="B36" s="789"/>
      <c r="C36" s="789"/>
      <c r="D36" s="443" t="s">
        <v>357</v>
      </c>
      <c r="E36" s="429"/>
      <c r="F36" s="429"/>
      <c r="G36" s="429"/>
      <c r="H36" s="429"/>
      <c r="I36" s="429"/>
      <c r="J36" s="429"/>
      <c r="K36" s="429"/>
      <c r="L36" s="429"/>
      <c r="M36" s="429"/>
      <c r="N36" s="429"/>
      <c r="O36" s="429"/>
      <c r="P36" s="444" t="s">
        <v>3</v>
      </c>
      <c r="Q36" s="444" t="s">
        <v>3</v>
      </c>
      <c r="R36" s="429"/>
      <c r="S36" s="429"/>
      <c r="T36" s="429"/>
      <c r="U36" s="429"/>
      <c r="V36" s="445">
        <v>2</v>
      </c>
      <c r="W36" s="445">
        <v>32</v>
      </c>
      <c r="X36" s="277"/>
      <c r="Y36" s="287">
        <f t="shared" ref="Y36:Y39" si="4">V36*W36*ROUND(X36,2)</f>
        <v>0</v>
      </c>
      <c r="Z36" s="31"/>
    </row>
    <row r="37" spans="1:26" ht="15" customHeight="1" x14ac:dyDescent="0.25">
      <c r="A37" s="173">
        <v>30</v>
      </c>
      <c r="B37" s="789"/>
      <c r="C37" s="789"/>
      <c r="D37" s="443" t="s">
        <v>341</v>
      </c>
      <c r="E37" s="429"/>
      <c r="F37" s="429"/>
      <c r="G37" s="429"/>
      <c r="H37" s="429"/>
      <c r="I37" s="429"/>
      <c r="J37" s="429"/>
      <c r="K37" s="429"/>
      <c r="L37" s="429"/>
      <c r="M37" s="429"/>
      <c r="N37" s="429"/>
      <c r="O37" s="429"/>
      <c r="P37" s="444" t="s">
        <v>3</v>
      </c>
      <c r="Q37" s="444" t="s">
        <v>3</v>
      </c>
      <c r="R37" s="429"/>
      <c r="S37" s="429"/>
      <c r="T37" s="429"/>
      <c r="U37" s="429"/>
      <c r="V37" s="445">
        <v>2</v>
      </c>
      <c r="W37" s="445">
        <v>32</v>
      </c>
      <c r="X37" s="277"/>
      <c r="Y37" s="287">
        <f t="shared" si="4"/>
        <v>0</v>
      </c>
      <c r="Z37" s="31"/>
    </row>
    <row r="38" spans="1:26" ht="26.25" customHeight="1" x14ac:dyDescent="0.25">
      <c r="A38" s="173">
        <v>31</v>
      </c>
      <c r="B38" s="789"/>
      <c r="C38" s="789"/>
      <c r="D38" s="443" t="s">
        <v>50</v>
      </c>
      <c r="E38" s="429"/>
      <c r="F38" s="429"/>
      <c r="G38" s="429"/>
      <c r="H38" s="429"/>
      <c r="I38" s="429"/>
      <c r="J38" s="429"/>
      <c r="K38" s="429"/>
      <c r="L38" s="429"/>
      <c r="M38" s="429"/>
      <c r="N38" s="429"/>
      <c r="O38" s="429"/>
      <c r="P38" s="444" t="s">
        <v>3</v>
      </c>
      <c r="Q38" s="444" t="s">
        <v>3</v>
      </c>
      <c r="R38" s="429"/>
      <c r="S38" s="429"/>
      <c r="T38" s="429"/>
      <c r="U38" s="429"/>
      <c r="V38" s="445">
        <v>2</v>
      </c>
      <c r="W38" s="445">
        <v>32</v>
      </c>
      <c r="X38" s="277"/>
      <c r="Y38" s="287">
        <f t="shared" si="4"/>
        <v>0</v>
      </c>
      <c r="Z38" s="31"/>
    </row>
    <row r="39" spans="1:26" ht="15" customHeight="1" x14ac:dyDescent="0.25">
      <c r="A39" s="173">
        <v>32</v>
      </c>
      <c r="B39" s="789"/>
      <c r="C39" s="789"/>
      <c r="D39" s="443" t="s">
        <v>343</v>
      </c>
      <c r="E39" s="429"/>
      <c r="F39" s="429"/>
      <c r="G39" s="429"/>
      <c r="H39" s="429"/>
      <c r="I39" s="429"/>
      <c r="J39" s="429"/>
      <c r="K39" s="429"/>
      <c r="L39" s="429"/>
      <c r="M39" s="429"/>
      <c r="N39" s="429"/>
      <c r="O39" s="429"/>
      <c r="P39" s="444" t="s">
        <v>3</v>
      </c>
      <c r="Q39" s="444" t="s">
        <v>3</v>
      </c>
      <c r="R39" s="429"/>
      <c r="S39" s="429"/>
      <c r="T39" s="429"/>
      <c r="U39" s="429"/>
      <c r="V39" s="445">
        <v>2</v>
      </c>
      <c r="W39" s="445">
        <v>32</v>
      </c>
      <c r="X39" s="277"/>
      <c r="Y39" s="287">
        <f t="shared" si="4"/>
        <v>0</v>
      </c>
      <c r="Z39" s="31"/>
    </row>
    <row r="40" spans="1:26" ht="15" customHeight="1" x14ac:dyDescent="0.25">
      <c r="A40" s="173">
        <v>33</v>
      </c>
      <c r="B40" s="789" t="s">
        <v>358</v>
      </c>
      <c r="C40" s="789" t="s">
        <v>359</v>
      </c>
      <c r="D40" s="443" t="s">
        <v>360</v>
      </c>
      <c r="E40" s="429"/>
      <c r="F40" s="444" t="s">
        <v>3</v>
      </c>
      <c r="G40" s="429"/>
      <c r="H40" s="429"/>
      <c r="I40" s="429"/>
      <c r="J40" s="429"/>
      <c r="K40" s="429"/>
      <c r="L40" s="429"/>
      <c r="M40" s="429"/>
      <c r="N40" s="429"/>
      <c r="O40" s="429"/>
      <c r="P40" s="444"/>
      <c r="Q40" s="444"/>
      <c r="R40" s="429"/>
      <c r="S40" s="429"/>
      <c r="T40" s="429"/>
      <c r="U40" s="429"/>
      <c r="V40" s="444">
        <v>52</v>
      </c>
      <c r="W40" s="445">
        <v>79</v>
      </c>
      <c r="X40" s="364"/>
      <c r="Y40" s="365"/>
      <c r="Z40" s="31"/>
    </row>
    <row r="41" spans="1:26" ht="15" customHeight="1" x14ac:dyDescent="0.25">
      <c r="A41" s="173">
        <v>34</v>
      </c>
      <c r="B41" s="789"/>
      <c r="C41" s="789"/>
      <c r="D41" s="443" t="s">
        <v>340</v>
      </c>
      <c r="E41" s="429"/>
      <c r="F41" s="429"/>
      <c r="G41" s="429"/>
      <c r="H41" s="429"/>
      <c r="I41" s="429"/>
      <c r="J41" s="429"/>
      <c r="K41" s="429"/>
      <c r="L41" s="429"/>
      <c r="M41" s="429"/>
      <c r="N41" s="429"/>
      <c r="O41" s="429"/>
      <c r="P41" s="444" t="s">
        <v>3</v>
      </c>
      <c r="Q41" s="444" t="s">
        <v>3</v>
      </c>
      <c r="R41" s="429"/>
      <c r="S41" s="429"/>
      <c r="T41" s="429"/>
      <c r="U41" s="429"/>
      <c r="V41" s="445">
        <v>2</v>
      </c>
      <c r="W41" s="445">
        <v>79</v>
      </c>
      <c r="X41" s="277"/>
      <c r="Y41" s="287">
        <f>V41*W41*ROUND(X41,2)</f>
        <v>0</v>
      </c>
      <c r="Z41" s="31"/>
    </row>
    <row r="42" spans="1:26" ht="15" customHeight="1" x14ac:dyDescent="0.25">
      <c r="A42" s="173">
        <v>35</v>
      </c>
      <c r="B42" s="789"/>
      <c r="C42" s="789"/>
      <c r="D42" s="443" t="s">
        <v>357</v>
      </c>
      <c r="E42" s="429"/>
      <c r="F42" s="429"/>
      <c r="G42" s="429"/>
      <c r="H42" s="429"/>
      <c r="I42" s="429"/>
      <c r="J42" s="429"/>
      <c r="K42" s="429"/>
      <c r="L42" s="429"/>
      <c r="M42" s="429"/>
      <c r="N42" s="429"/>
      <c r="O42" s="429"/>
      <c r="P42" s="444" t="s">
        <v>3</v>
      </c>
      <c r="Q42" s="444" t="s">
        <v>3</v>
      </c>
      <c r="R42" s="429"/>
      <c r="S42" s="429"/>
      <c r="T42" s="429"/>
      <c r="U42" s="429"/>
      <c r="V42" s="445">
        <v>2</v>
      </c>
      <c r="W42" s="445">
        <v>79</v>
      </c>
      <c r="X42" s="277"/>
      <c r="Y42" s="287">
        <f t="shared" ref="Y42:Y45" si="5">V42*W42*ROUND(X42,2)</f>
        <v>0</v>
      </c>
      <c r="Z42" s="31"/>
    </row>
    <row r="43" spans="1:26" ht="15" customHeight="1" x14ac:dyDescent="0.25">
      <c r="A43" s="173">
        <v>36</v>
      </c>
      <c r="B43" s="789"/>
      <c r="C43" s="789"/>
      <c r="D43" s="443" t="s">
        <v>361</v>
      </c>
      <c r="E43" s="429"/>
      <c r="F43" s="429"/>
      <c r="G43" s="429"/>
      <c r="H43" s="429"/>
      <c r="I43" s="429"/>
      <c r="J43" s="429"/>
      <c r="K43" s="429"/>
      <c r="L43" s="429"/>
      <c r="M43" s="429"/>
      <c r="N43" s="429"/>
      <c r="O43" s="429"/>
      <c r="P43" s="444" t="s">
        <v>3</v>
      </c>
      <c r="Q43" s="444" t="s">
        <v>3</v>
      </c>
      <c r="R43" s="429"/>
      <c r="S43" s="429"/>
      <c r="T43" s="429"/>
      <c r="U43" s="429"/>
      <c r="V43" s="445">
        <v>2</v>
      </c>
      <c r="W43" s="445">
        <v>79</v>
      </c>
      <c r="X43" s="277"/>
      <c r="Y43" s="287">
        <f t="shared" si="5"/>
        <v>0</v>
      </c>
      <c r="Z43" s="31"/>
    </row>
    <row r="44" spans="1:26" ht="26.25" customHeight="1" x14ac:dyDescent="0.25">
      <c r="A44" s="173">
        <v>37</v>
      </c>
      <c r="B44" s="789"/>
      <c r="C44" s="789"/>
      <c r="D44" s="443" t="s">
        <v>50</v>
      </c>
      <c r="E44" s="429"/>
      <c r="F44" s="429"/>
      <c r="G44" s="429"/>
      <c r="H44" s="429"/>
      <c r="I44" s="429"/>
      <c r="J44" s="429"/>
      <c r="K44" s="429"/>
      <c r="L44" s="429"/>
      <c r="M44" s="429"/>
      <c r="N44" s="429"/>
      <c r="O44" s="429"/>
      <c r="P44" s="444" t="s">
        <v>3</v>
      </c>
      <c r="Q44" s="444" t="s">
        <v>3</v>
      </c>
      <c r="R44" s="429"/>
      <c r="S44" s="429"/>
      <c r="T44" s="429"/>
      <c r="U44" s="429"/>
      <c r="V44" s="445">
        <v>2</v>
      </c>
      <c r="W44" s="445">
        <v>79</v>
      </c>
      <c r="X44" s="277"/>
      <c r="Y44" s="287">
        <f t="shared" si="5"/>
        <v>0</v>
      </c>
      <c r="Z44" s="31"/>
    </row>
    <row r="45" spans="1:26" ht="15" customHeight="1" x14ac:dyDescent="0.25">
      <c r="A45" s="173">
        <v>38</v>
      </c>
      <c r="B45" s="789"/>
      <c r="C45" s="789"/>
      <c r="D45" s="443" t="s">
        <v>343</v>
      </c>
      <c r="E45" s="429"/>
      <c r="F45" s="429"/>
      <c r="G45" s="429"/>
      <c r="H45" s="429"/>
      <c r="I45" s="429"/>
      <c r="J45" s="429"/>
      <c r="K45" s="429"/>
      <c r="L45" s="429"/>
      <c r="M45" s="429"/>
      <c r="N45" s="429"/>
      <c r="O45" s="429"/>
      <c r="P45" s="444" t="s">
        <v>3</v>
      </c>
      <c r="Q45" s="444" t="s">
        <v>3</v>
      </c>
      <c r="R45" s="429"/>
      <c r="S45" s="429"/>
      <c r="T45" s="429"/>
      <c r="U45" s="429"/>
      <c r="V45" s="445">
        <v>2</v>
      </c>
      <c r="W45" s="445">
        <v>79</v>
      </c>
      <c r="X45" s="277"/>
      <c r="Y45" s="287">
        <f t="shared" si="5"/>
        <v>0</v>
      </c>
      <c r="Z45" s="31"/>
    </row>
    <row r="46" spans="1:26" ht="15" customHeight="1" x14ac:dyDescent="0.25">
      <c r="A46" s="173">
        <v>39</v>
      </c>
      <c r="B46" s="791" t="s">
        <v>362</v>
      </c>
      <c r="C46" s="789" t="s">
        <v>382</v>
      </c>
      <c r="D46" s="443" t="s">
        <v>363</v>
      </c>
      <c r="E46" s="444" t="s">
        <v>3</v>
      </c>
      <c r="F46" s="429"/>
      <c r="G46" s="429"/>
      <c r="H46" s="429"/>
      <c r="I46" s="429"/>
      <c r="J46" s="429"/>
      <c r="K46" s="429"/>
      <c r="L46" s="429"/>
      <c r="M46" s="429"/>
      <c r="N46" s="429"/>
      <c r="O46" s="429"/>
      <c r="P46" s="444"/>
      <c r="Q46" s="444"/>
      <c r="R46" s="429"/>
      <c r="S46" s="429"/>
      <c r="T46" s="429"/>
      <c r="U46" s="429"/>
      <c r="V46" s="444">
        <v>365</v>
      </c>
      <c r="W46" s="445">
        <v>403</v>
      </c>
      <c r="X46" s="364"/>
      <c r="Y46" s="365"/>
      <c r="Z46" s="31"/>
    </row>
    <row r="47" spans="1:26" ht="15" customHeight="1" x14ac:dyDescent="0.25">
      <c r="A47" s="173">
        <v>40</v>
      </c>
      <c r="B47" s="791"/>
      <c r="C47" s="791"/>
      <c r="D47" s="443" t="s">
        <v>364</v>
      </c>
      <c r="E47" s="429"/>
      <c r="F47" s="429"/>
      <c r="G47" s="429"/>
      <c r="H47" s="429"/>
      <c r="I47" s="429"/>
      <c r="J47" s="429"/>
      <c r="K47" s="429"/>
      <c r="L47" s="429"/>
      <c r="M47" s="429"/>
      <c r="N47" s="429"/>
      <c r="O47" s="429"/>
      <c r="P47" s="444" t="s">
        <v>3</v>
      </c>
      <c r="Q47" s="444" t="s">
        <v>3</v>
      </c>
      <c r="R47" s="429"/>
      <c r="S47" s="429"/>
      <c r="T47" s="429"/>
      <c r="U47" s="429"/>
      <c r="V47" s="445">
        <v>2</v>
      </c>
      <c r="W47" s="445">
        <v>403</v>
      </c>
      <c r="X47" s="277"/>
      <c r="Y47" s="287">
        <f>V47*W47*ROUND(X47,2)</f>
        <v>0</v>
      </c>
      <c r="Z47" s="31"/>
    </row>
    <row r="48" spans="1:26" ht="15" customHeight="1" x14ac:dyDescent="0.25">
      <c r="A48" s="173">
        <v>41</v>
      </c>
      <c r="B48" s="791"/>
      <c r="C48" s="791"/>
      <c r="D48" s="443" t="s">
        <v>365</v>
      </c>
      <c r="E48" s="429"/>
      <c r="F48" s="429"/>
      <c r="G48" s="429"/>
      <c r="H48" s="429"/>
      <c r="I48" s="429"/>
      <c r="J48" s="429"/>
      <c r="K48" s="429"/>
      <c r="L48" s="429"/>
      <c r="M48" s="429"/>
      <c r="N48" s="429"/>
      <c r="O48" s="429"/>
      <c r="P48" s="444" t="s">
        <v>3</v>
      </c>
      <c r="Q48" s="444" t="s">
        <v>3</v>
      </c>
      <c r="R48" s="429"/>
      <c r="S48" s="429"/>
      <c r="T48" s="429"/>
      <c r="U48" s="429"/>
      <c r="V48" s="445">
        <v>2</v>
      </c>
      <c r="W48" s="445">
        <v>403</v>
      </c>
      <c r="X48" s="277"/>
      <c r="Y48" s="287">
        <f t="shared" ref="Y48:Y52" si="6">V48*W48*ROUND(X48,2)</f>
        <v>0</v>
      </c>
      <c r="Z48" s="31"/>
    </row>
    <row r="49" spans="1:27" ht="15" customHeight="1" x14ac:dyDescent="0.25">
      <c r="A49" s="173">
        <v>42</v>
      </c>
      <c r="B49" s="791"/>
      <c r="C49" s="791"/>
      <c r="D49" s="443" t="s">
        <v>366</v>
      </c>
      <c r="E49" s="429"/>
      <c r="F49" s="429"/>
      <c r="G49" s="429"/>
      <c r="H49" s="429"/>
      <c r="I49" s="429"/>
      <c r="J49" s="429"/>
      <c r="K49" s="429"/>
      <c r="L49" s="429"/>
      <c r="M49" s="429"/>
      <c r="N49" s="429"/>
      <c r="O49" s="429"/>
      <c r="P49" s="444" t="s">
        <v>3</v>
      </c>
      <c r="Q49" s="444" t="s">
        <v>3</v>
      </c>
      <c r="R49" s="429"/>
      <c r="S49" s="429"/>
      <c r="T49" s="429"/>
      <c r="U49" s="429"/>
      <c r="V49" s="445">
        <v>2</v>
      </c>
      <c r="W49" s="445">
        <v>403</v>
      </c>
      <c r="X49" s="277"/>
      <c r="Y49" s="287">
        <f t="shared" si="6"/>
        <v>0</v>
      </c>
      <c r="Z49" s="31"/>
    </row>
    <row r="50" spans="1:27" ht="15" customHeight="1" x14ac:dyDescent="0.25">
      <c r="A50" s="173">
        <v>43</v>
      </c>
      <c r="B50" s="791"/>
      <c r="C50" s="791"/>
      <c r="D50" s="443" t="s">
        <v>367</v>
      </c>
      <c r="E50" s="429"/>
      <c r="F50" s="429"/>
      <c r="G50" s="429"/>
      <c r="H50" s="429"/>
      <c r="I50" s="429"/>
      <c r="J50" s="429"/>
      <c r="K50" s="429"/>
      <c r="L50" s="429"/>
      <c r="M50" s="429"/>
      <c r="N50" s="429"/>
      <c r="O50" s="429"/>
      <c r="P50" s="444" t="s">
        <v>3</v>
      </c>
      <c r="Q50" s="444" t="s">
        <v>3</v>
      </c>
      <c r="R50" s="429"/>
      <c r="S50" s="429"/>
      <c r="T50" s="429"/>
      <c r="U50" s="429"/>
      <c r="V50" s="445">
        <v>2</v>
      </c>
      <c r="W50" s="445">
        <v>403</v>
      </c>
      <c r="X50" s="277"/>
      <c r="Y50" s="287">
        <f t="shared" si="6"/>
        <v>0</v>
      </c>
      <c r="Z50" s="31"/>
    </row>
    <row r="51" spans="1:27" ht="15" customHeight="1" x14ac:dyDescent="0.25">
      <c r="A51" s="173">
        <v>44</v>
      </c>
      <c r="B51" s="791"/>
      <c r="C51" s="791"/>
      <c r="D51" s="443" t="s">
        <v>368</v>
      </c>
      <c r="E51" s="429"/>
      <c r="F51" s="429"/>
      <c r="G51" s="429"/>
      <c r="H51" s="429"/>
      <c r="I51" s="429"/>
      <c r="J51" s="429"/>
      <c r="K51" s="429"/>
      <c r="L51" s="429"/>
      <c r="M51" s="429"/>
      <c r="N51" s="429"/>
      <c r="O51" s="429"/>
      <c r="P51" s="444" t="s">
        <v>3</v>
      </c>
      <c r="Q51" s="444" t="s">
        <v>3</v>
      </c>
      <c r="R51" s="429"/>
      <c r="S51" s="429"/>
      <c r="T51" s="429"/>
      <c r="U51" s="429"/>
      <c r="V51" s="445">
        <v>2</v>
      </c>
      <c r="W51" s="445">
        <v>403</v>
      </c>
      <c r="X51" s="277"/>
      <c r="Y51" s="287">
        <f t="shared" si="6"/>
        <v>0</v>
      </c>
      <c r="Z51" s="31"/>
    </row>
    <row r="52" spans="1:27" ht="26.25" customHeight="1" x14ac:dyDescent="0.25">
      <c r="A52" s="173">
        <v>45</v>
      </c>
      <c r="B52" s="791"/>
      <c r="C52" s="791"/>
      <c r="D52" s="443" t="s">
        <v>379</v>
      </c>
      <c r="E52" s="429"/>
      <c r="F52" s="429"/>
      <c r="G52" s="429"/>
      <c r="H52" s="429"/>
      <c r="I52" s="429"/>
      <c r="J52" s="429"/>
      <c r="K52" s="429"/>
      <c r="L52" s="429"/>
      <c r="M52" s="429"/>
      <c r="N52" s="429"/>
      <c r="O52" s="429"/>
      <c r="P52" s="444" t="s">
        <v>3</v>
      </c>
      <c r="Q52" s="444" t="s">
        <v>3</v>
      </c>
      <c r="R52" s="429"/>
      <c r="S52" s="429"/>
      <c r="T52" s="429"/>
      <c r="U52" s="429"/>
      <c r="V52" s="445">
        <v>2</v>
      </c>
      <c r="W52" s="445">
        <v>403</v>
      </c>
      <c r="X52" s="277"/>
      <c r="Y52" s="287">
        <f t="shared" si="6"/>
        <v>0</v>
      </c>
      <c r="Z52" s="31"/>
    </row>
    <row r="53" spans="1:27" ht="15" customHeight="1" x14ac:dyDescent="0.25">
      <c r="A53" s="173">
        <v>46</v>
      </c>
      <c r="B53" s="789" t="s">
        <v>369</v>
      </c>
      <c r="C53" s="789" t="s">
        <v>370</v>
      </c>
      <c r="D53" s="443" t="s">
        <v>371</v>
      </c>
      <c r="E53" s="444" t="s">
        <v>3</v>
      </c>
      <c r="F53" s="429"/>
      <c r="G53" s="429"/>
      <c r="H53" s="429"/>
      <c r="I53" s="429"/>
      <c r="J53" s="429"/>
      <c r="K53" s="429"/>
      <c r="L53" s="429"/>
      <c r="M53" s="429"/>
      <c r="N53" s="429"/>
      <c r="O53" s="429"/>
      <c r="P53" s="444"/>
      <c r="Q53" s="444"/>
      <c r="R53" s="429"/>
      <c r="S53" s="429"/>
      <c r="T53" s="429"/>
      <c r="U53" s="429"/>
      <c r="V53" s="444">
        <v>365</v>
      </c>
      <c r="W53" s="445">
        <v>24</v>
      </c>
      <c r="X53" s="364"/>
      <c r="Y53" s="365"/>
      <c r="Z53" s="31"/>
    </row>
    <row r="54" spans="1:27" ht="15" customHeight="1" x14ac:dyDescent="0.25">
      <c r="A54" s="173">
        <v>47</v>
      </c>
      <c r="B54" s="789"/>
      <c r="C54" s="789"/>
      <c r="D54" s="443" t="s">
        <v>340</v>
      </c>
      <c r="E54" s="429"/>
      <c r="F54" s="429"/>
      <c r="G54" s="429"/>
      <c r="H54" s="429"/>
      <c r="I54" s="429"/>
      <c r="J54" s="429"/>
      <c r="K54" s="429"/>
      <c r="L54" s="429"/>
      <c r="M54" s="429"/>
      <c r="N54" s="429"/>
      <c r="O54" s="429"/>
      <c r="P54" s="444" t="s">
        <v>3</v>
      </c>
      <c r="Q54" s="444" t="s">
        <v>3</v>
      </c>
      <c r="R54" s="429"/>
      <c r="S54" s="429"/>
      <c r="T54" s="429"/>
      <c r="U54" s="429"/>
      <c r="V54" s="445">
        <v>2</v>
      </c>
      <c r="W54" s="445">
        <v>24</v>
      </c>
      <c r="X54" s="277"/>
      <c r="Y54" s="287">
        <f>V54*W54*ROUND(X54,2)</f>
        <v>0</v>
      </c>
      <c r="Z54" s="31"/>
    </row>
    <row r="55" spans="1:27" ht="15" customHeight="1" x14ac:dyDescent="0.25">
      <c r="A55" s="173">
        <v>48</v>
      </c>
      <c r="B55" s="789"/>
      <c r="C55" s="789"/>
      <c r="D55" s="443" t="s">
        <v>372</v>
      </c>
      <c r="E55" s="429"/>
      <c r="F55" s="429"/>
      <c r="G55" s="429"/>
      <c r="H55" s="429"/>
      <c r="I55" s="429"/>
      <c r="J55" s="429"/>
      <c r="K55" s="429"/>
      <c r="L55" s="429"/>
      <c r="M55" s="429"/>
      <c r="N55" s="429"/>
      <c r="O55" s="429"/>
      <c r="P55" s="444" t="s">
        <v>3</v>
      </c>
      <c r="Q55" s="444" t="s">
        <v>3</v>
      </c>
      <c r="R55" s="429"/>
      <c r="S55" s="429"/>
      <c r="T55" s="429"/>
      <c r="U55" s="429"/>
      <c r="V55" s="445">
        <v>2</v>
      </c>
      <c r="W55" s="445">
        <v>24</v>
      </c>
      <c r="X55" s="277"/>
      <c r="Y55" s="287">
        <f t="shared" ref="Y55:Y59" si="7">V55*W55*ROUND(X55,2)</f>
        <v>0</v>
      </c>
      <c r="Z55" s="31"/>
    </row>
    <row r="56" spans="1:27" x14ac:dyDescent="0.25">
      <c r="A56" s="173">
        <v>49</v>
      </c>
      <c r="B56" s="789"/>
      <c r="C56" s="789"/>
      <c r="D56" s="443" t="s">
        <v>373</v>
      </c>
      <c r="E56" s="429"/>
      <c r="F56" s="429"/>
      <c r="G56" s="429"/>
      <c r="H56" s="429"/>
      <c r="I56" s="429"/>
      <c r="J56" s="429"/>
      <c r="K56" s="429"/>
      <c r="L56" s="429"/>
      <c r="M56" s="429"/>
      <c r="N56" s="429"/>
      <c r="O56" s="429"/>
      <c r="P56" s="444" t="s">
        <v>3</v>
      </c>
      <c r="Q56" s="444" t="s">
        <v>3</v>
      </c>
      <c r="R56" s="429"/>
      <c r="S56" s="429"/>
      <c r="T56" s="429"/>
      <c r="U56" s="429"/>
      <c r="V56" s="445">
        <v>2</v>
      </c>
      <c r="W56" s="445">
        <v>24</v>
      </c>
      <c r="X56" s="277"/>
      <c r="Y56" s="287">
        <f t="shared" si="7"/>
        <v>0</v>
      </c>
      <c r="Z56" s="31"/>
    </row>
    <row r="57" spans="1:27" ht="15" customHeight="1" x14ac:dyDescent="0.25">
      <c r="A57" s="173">
        <v>50</v>
      </c>
      <c r="B57" s="789"/>
      <c r="C57" s="789"/>
      <c r="D57" s="443" t="s">
        <v>374</v>
      </c>
      <c r="E57" s="429"/>
      <c r="F57" s="429"/>
      <c r="G57" s="429"/>
      <c r="H57" s="429"/>
      <c r="I57" s="429"/>
      <c r="J57" s="429"/>
      <c r="K57" s="429"/>
      <c r="L57" s="429"/>
      <c r="M57" s="429"/>
      <c r="N57" s="429"/>
      <c r="O57" s="429"/>
      <c r="P57" s="444" t="s">
        <v>3</v>
      </c>
      <c r="Q57" s="444" t="s">
        <v>3</v>
      </c>
      <c r="R57" s="429"/>
      <c r="S57" s="429"/>
      <c r="T57" s="429"/>
      <c r="U57" s="429"/>
      <c r="V57" s="445">
        <v>2</v>
      </c>
      <c r="W57" s="445">
        <v>24</v>
      </c>
      <c r="X57" s="277"/>
      <c r="Y57" s="287">
        <f t="shared" si="7"/>
        <v>0</v>
      </c>
      <c r="Z57" s="31"/>
    </row>
    <row r="58" spans="1:27" ht="26.25" customHeight="1" x14ac:dyDescent="0.25">
      <c r="A58" s="173">
        <v>51</v>
      </c>
      <c r="B58" s="789"/>
      <c r="C58" s="789"/>
      <c r="D58" s="443" t="s">
        <v>50</v>
      </c>
      <c r="E58" s="429"/>
      <c r="F58" s="429"/>
      <c r="G58" s="429"/>
      <c r="H58" s="429"/>
      <c r="I58" s="429"/>
      <c r="J58" s="429"/>
      <c r="K58" s="429"/>
      <c r="L58" s="429"/>
      <c r="M58" s="429"/>
      <c r="N58" s="429"/>
      <c r="O58" s="429"/>
      <c r="P58" s="444" t="s">
        <v>3</v>
      </c>
      <c r="Q58" s="444" t="s">
        <v>3</v>
      </c>
      <c r="R58" s="429"/>
      <c r="S58" s="429"/>
      <c r="T58" s="429"/>
      <c r="U58" s="429"/>
      <c r="V58" s="445">
        <v>2</v>
      </c>
      <c r="W58" s="445">
        <v>24</v>
      </c>
      <c r="X58" s="277"/>
      <c r="Y58" s="287">
        <f t="shared" si="7"/>
        <v>0</v>
      </c>
      <c r="Z58" s="31"/>
    </row>
    <row r="59" spans="1:27" ht="15" customHeight="1" x14ac:dyDescent="0.25">
      <c r="A59" s="173">
        <v>52</v>
      </c>
      <c r="B59" s="789"/>
      <c r="C59" s="789"/>
      <c r="D59" s="443" t="s">
        <v>343</v>
      </c>
      <c r="E59" s="429"/>
      <c r="F59" s="429"/>
      <c r="G59" s="429"/>
      <c r="H59" s="429"/>
      <c r="I59" s="429"/>
      <c r="J59" s="429"/>
      <c r="K59" s="429"/>
      <c r="L59" s="429"/>
      <c r="M59" s="429"/>
      <c r="N59" s="429"/>
      <c r="O59" s="429"/>
      <c r="P59" s="444" t="s">
        <v>3</v>
      </c>
      <c r="Q59" s="444" t="s">
        <v>3</v>
      </c>
      <c r="R59" s="429"/>
      <c r="S59" s="429"/>
      <c r="T59" s="429"/>
      <c r="U59" s="429"/>
      <c r="V59" s="445">
        <v>2</v>
      </c>
      <c r="W59" s="445">
        <v>24</v>
      </c>
      <c r="X59" s="277"/>
      <c r="Y59" s="287">
        <f t="shared" si="7"/>
        <v>0</v>
      </c>
      <c r="Z59" s="169"/>
      <c r="AA59" s="31"/>
    </row>
    <row r="60" spans="1:27" ht="15" customHeight="1" x14ac:dyDescent="0.25">
      <c r="A60" s="173">
        <v>53</v>
      </c>
      <c r="B60" s="789" t="s">
        <v>375</v>
      </c>
      <c r="C60" s="789" t="s">
        <v>383</v>
      </c>
      <c r="D60" s="443" t="s">
        <v>371</v>
      </c>
      <c r="E60" s="444" t="s">
        <v>3</v>
      </c>
      <c r="F60" s="429"/>
      <c r="G60" s="429"/>
      <c r="H60" s="429"/>
      <c r="I60" s="429"/>
      <c r="J60" s="429"/>
      <c r="K60" s="429"/>
      <c r="L60" s="429"/>
      <c r="M60" s="429"/>
      <c r="N60" s="429"/>
      <c r="O60" s="429"/>
      <c r="P60" s="444"/>
      <c r="Q60" s="444"/>
      <c r="R60" s="429"/>
      <c r="S60" s="429"/>
      <c r="T60" s="429"/>
      <c r="U60" s="429"/>
      <c r="V60" s="444">
        <v>365</v>
      </c>
      <c r="W60" s="445">
        <v>4</v>
      </c>
      <c r="X60" s="364"/>
      <c r="Y60" s="365"/>
      <c r="Z60" s="169"/>
      <c r="AA60" s="31"/>
    </row>
    <row r="61" spans="1:27" ht="15" customHeight="1" x14ac:dyDescent="0.25">
      <c r="A61" s="173">
        <v>54</v>
      </c>
      <c r="B61" s="789"/>
      <c r="C61" s="791"/>
      <c r="D61" s="443" t="s">
        <v>376</v>
      </c>
      <c r="E61" s="429"/>
      <c r="F61" s="429"/>
      <c r="G61" s="429"/>
      <c r="H61" s="429"/>
      <c r="I61" s="429"/>
      <c r="J61" s="429"/>
      <c r="K61" s="429"/>
      <c r="L61" s="429"/>
      <c r="M61" s="429"/>
      <c r="N61" s="429"/>
      <c r="O61" s="429"/>
      <c r="P61" s="444" t="s">
        <v>3</v>
      </c>
      <c r="Q61" s="444" t="s">
        <v>3</v>
      </c>
      <c r="R61" s="429"/>
      <c r="S61" s="429"/>
      <c r="T61" s="429"/>
      <c r="U61" s="429"/>
      <c r="V61" s="445">
        <v>2</v>
      </c>
      <c r="W61" s="445">
        <v>4</v>
      </c>
      <c r="X61" s="277"/>
      <c r="Y61" s="287">
        <f>V61*W61*ROUND(X61,2)</f>
        <v>0</v>
      </c>
      <c r="Z61" s="169"/>
      <c r="AA61" s="31"/>
    </row>
    <row r="62" spans="1:27" ht="15" customHeight="1" x14ac:dyDescent="0.25">
      <c r="A62" s="173">
        <v>55</v>
      </c>
      <c r="B62" s="789"/>
      <c r="C62" s="791"/>
      <c r="D62" s="443" t="s">
        <v>51</v>
      </c>
      <c r="E62" s="429"/>
      <c r="F62" s="429"/>
      <c r="G62" s="429"/>
      <c r="H62" s="429"/>
      <c r="I62" s="429"/>
      <c r="J62" s="429"/>
      <c r="K62" s="429"/>
      <c r="L62" s="429"/>
      <c r="M62" s="429"/>
      <c r="N62" s="429"/>
      <c r="O62" s="429"/>
      <c r="P62" s="444" t="s">
        <v>3</v>
      </c>
      <c r="Q62" s="444" t="s">
        <v>3</v>
      </c>
      <c r="R62" s="429"/>
      <c r="S62" s="429"/>
      <c r="T62" s="429"/>
      <c r="U62" s="429"/>
      <c r="V62" s="445">
        <v>2</v>
      </c>
      <c r="W62" s="445">
        <v>4</v>
      </c>
      <c r="X62" s="277"/>
      <c r="Y62" s="287">
        <f t="shared" ref="Y62:Y63" si="8">V62*W62*ROUND(X62,2)</f>
        <v>0</v>
      </c>
      <c r="Z62" s="31"/>
      <c r="AA62" s="31"/>
    </row>
    <row r="63" spans="1:27" ht="15" customHeight="1" x14ac:dyDescent="0.25">
      <c r="A63" s="173">
        <v>56</v>
      </c>
      <c r="B63" s="789"/>
      <c r="C63" s="791"/>
      <c r="D63" s="443" t="s">
        <v>377</v>
      </c>
      <c r="E63" s="429"/>
      <c r="F63" s="429"/>
      <c r="G63" s="429"/>
      <c r="H63" s="429"/>
      <c r="I63" s="429"/>
      <c r="J63" s="429"/>
      <c r="K63" s="429"/>
      <c r="L63" s="429"/>
      <c r="M63" s="429"/>
      <c r="N63" s="429"/>
      <c r="O63" s="429"/>
      <c r="P63" s="444" t="s">
        <v>3</v>
      </c>
      <c r="Q63" s="444" t="s">
        <v>3</v>
      </c>
      <c r="R63" s="429"/>
      <c r="S63" s="429"/>
      <c r="T63" s="429"/>
      <c r="U63" s="429"/>
      <c r="V63" s="445">
        <v>2</v>
      </c>
      <c r="W63" s="445">
        <v>4</v>
      </c>
      <c r="X63" s="277"/>
      <c r="Y63" s="287">
        <f t="shared" si="8"/>
        <v>0</v>
      </c>
      <c r="Z63" s="31"/>
      <c r="AA63" s="31"/>
    </row>
    <row r="64" spans="1:27" ht="26.25" customHeight="1" x14ac:dyDescent="0.25">
      <c r="A64" s="173">
        <v>57</v>
      </c>
      <c r="B64" s="789" t="s">
        <v>52</v>
      </c>
      <c r="C64" s="789" t="s">
        <v>378</v>
      </c>
      <c r="D64" s="443" t="s">
        <v>592</v>
      </c>
      <c r="E64" s="429"/>
      <c r="F64" s="444" t="s">
        <v>3</v>
      </c>
      <c r="G64" s="429"/>
      <c r="H64" s="429"/>
      <c r="I64" s="429"/>
      <c r="J64" s="429"/>
      <c r="K64" s="429"/>
      <c r="L64" s="429"/>
      <c r="M64" s="429"/>
      <c r="N64" s="429"/>
      <c r="O64" s="429"/>
      <c r="P64" s="444"/>
      <c r="Q64" s="444"/>
      <c r="R64" s="429"/>
      <c r="S64" s="429"/>
      <c r="T64" s="429"/>
      <c r="U64" s="429"/>
      <c r="V64" s="444">
        <v>52</v>
      </c>
      <c r="W64" s="444">
        <v>1</v>
      </c>
      <c r="X64" s="364"/>
      <c r="Y64" s="365"/>
      <c r="Z64" s="169"/>
      <c r="AA64" s="31"/>
    </row>
    <row r="65" spans="1:27" ht="15" customHeight="1" x14ac:dyDescent="0.25">
      <c r="A65" s="173">
        <v>58</v>
      </c>
      <c r="B65" s="789"/>
      <c r="C65" s="789"/>
      <c r="D65" s="443" t="s">
        <v>593</v>
      </c>
      <c r="E65" s="429"/>
      <c r="F65" s="429"/>
      <c r="G65" s="429"/>
      <c r="H65" s="429"/>
      <c r="I65" s="429"/>
      <c r="J65" s="429"/>
      <c r="K65" s="429"/>
      <c r="L65" s="429"/>
      <c r="M65" s="429"/>
      <c r="N65" s="429"/>
      <c r="O65" s="429"/>
      <c r="P65" s="444" t="s">
        <v>3</v>
      </c>
      <c r="Q65" s="444" t="s">
        <v>3</v>
      </c>
      <c r="R65" s="429"/>
      <c r="S65" s="429"/>
      <c r="T65" s="429"/>
      <c r="U65" s="429"/>
      <c r="V65" s="445">
        <v>2</v>
      </c>
      <c r="W65" s="444">
        <v>1</v>
      </c>
      <c r="X65" s="277"/>
      <c r="Y65" s="287">
        <f>V65*W65*ROUND(X65,2)</f>
        <v>0</v>
      </c>
      <c r="Z65" s="169"/>
      <c r="AA65" s="31"/>
    </row>
    <row r="66" spans="1:27" ht="26.25" customHeight="1" thickBot="1" x14ac:dyDescent="0.3">
      <c r="A66" s="65">
        <v>59</v>
      </c>
      <c r="B66" s="790"/>
      <c r="C66" s="790"/>
      <c r="D66" s="446" t="s">
        <v>594</v>
      </c>
      <c r="E66" s="223"/>
      <c r="F66" s="223"/>
      <c r="G66" s="223"/>
      <c r="H66" s="223"/>
      <c r="I66" s="223"/>
      <c r="J66" s="223"/>
      <c r="K66" s="223"/>
      <c r="L66" s="223"/>
      <c r="M66" s="223"/>
      <c r="N66" s="223"/>
      <c r="O66" s="223"/>
      <c r="P66" s="447" t="s">
        <v>3</v>
      </c>
      <c r="Q66" s="447" t="s">
        <v>3</v>
      </c>
      <c r="R66" s="223"/>
      <c r="S66" s="223"/>
      <c r="T66" s="223"/>
      <c r="U66" s="223"/>
      <c r="V66" s="448">
        <v>2</v>
      </c>
      <c r="W66" s="447">
        <v>1</v>
      </c>
      <c r="X66" s="278"/>
      <c r="Y66" s="294">
        <f>V66*W66*ROUND(X66,2)</f>
        <v>0</v>
      </c>
      <c r="Z66" s="31"/>
      <c r="AA66" s="31"/>
    </row>
    <row r="67" spans="1:27" ht="15" customHeight="1" thickTop="1" thickBot="1" x14ac:dyDescent="0.3">
      <c r="X67" s="16" t="s">
        <v>4</v>
      </c>
      <c r="Y67" s="17">
        <f>SUM(Y9,Y11:Y15,Y17:Y21,Y23:Y27,Y29:Y33,Y35:Y39,Y41:Y45,Y47:Y52,Y54:Y59,Y61:Y63,Y65:Y66)</f>
        <v>0</v>
      </c>
      <c r="AA67" s="31"/>
    </row>
    <row r="68" spans="1:27" ht="13.5" thickTop="1" x14ac:dyDescent="0.25"/>
    <row r="69" spans="1:27" x14ac:dyDescent="0.25">
      <c r="A69" s="432"/>
      <c r="B69" s="81"/>
    </row>
    <row r="70" spans="1:27" x14ac:dyDescent="0.25">
      <c r="A70" s="432"/>
      <c r="B70" s="81"/>
    </row>
  </sheetData>
  <sheetProtection algorithmName="SHA-512" hashValue="iyy9KSxtZW9HucNyAguH+OWNwk7vOsJr34DO7me/qgSiCltoJDmk9X8pFDY0G48iE61EWoH+FnOQcichdyCQqg==" saltValue="/e+9QeJNm2dcNnpStOGLlQ==" spinCount="100000" sheet="1" objects="1" scenarios="1"/>
  <mergeCells count="35">
    <mergeCell ref="B8:B9"/>
    <mergeCell ref="B60:B63"/>
    <mergeCell ref="C60:C63"/>
    <mergeCell ref="B34:B39"/>
    <mergeCell ref="C34:C39"/>
    <mergeCell ref="B64:B66"/>
    <mergeCell ref="C64:C66"/>
    <mergeCell ref="B10:B15"/>
    <mergeCell ref="C10:C15"/>
    <mergeCell ref="B16:B21"/>
    <mergeCell ref="C16:C21"/>
    <mergeCell ref="B40:B45"/>
    <mergeCell ref="C40:C45"/>
    <mergeCell ref="B46:B52"/>
    <mergeCell ref="C46:C52"/>
    <mergeCell ref="B53:B59"/>
    <mergeCell ref="C53:C59"/>
    <mergeCell ref="B22:B27"/>
    <mergeCell ref="C22:C27"/>
    <mergeCell ref="B28:B33"/>
    <mergeCell ref="C28:C33"/>
    <mergeCell ref="A1:E1"/>
    <mergeCell ref="F1:Y1"/>
    <mergeCell ref="X5:X7"/>
    <mergeCell ref="Y5:Y7"/>
    <mergeCell ref="A2:Y2"/>
    <mergeCell ref="A3:Y3"/>
    <mergeCell ref="D5:D7"/>
    <mergeCell ref="A4:Y4"/>
    <mergeCell ref="A5:A7"/>
    <mergeCell ref="C5:C7"/>
    <mergeCell ref="B5:B7"/>
    <mergeCell ref="P5:W6"/>
    <mergeCell ref="K5:O6"/>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A25"/>
  <sheetViews>
    <sheetView view="pageLayout" topLeftCell="J6" zoomScaleNormal="90" workbookViewId="0">
      <selection activeCell="X15" sqref="X15:X21"/>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1336</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76</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813" t="s">
        <v>656</v>
      </c>
      <c r="C8" s="449" t="s">
        <v>469</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6"/>
      <c r="C9" s="426" t="s">
        <v>469</v>
      </c>
      <c r="D9" s="216" t="s">
        <v>554</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26.25" customHeight="1" x14ac:dyDescent="0.25">
      <c r="A10" s="173">
        <v>3</v>
      </c>
      <c r="B10" s="796"/>
      <c r="C10" s="796" t="s">
        <v>657</v>
      </c>
      <c r="D10" s="216" t="s">
        <v>659</v>
      </c>
      <c r="E10" s="284"/>
      <c r="F10" s="285" t="s">
        <v>3</v>
      </c>
      <c r="G10" s="284"/>
      <c r="H10" s="284"/>
      <c r="I10" s="284"/>
      <c r="J10" s="284"/>
      <c r="K10" s="284"/>
      <c r="L10" s="284"/>
      <c r="M10" s="284"/>
      <c r="N10" s="284"/>
      <c r="O10" s="284"/>
      <c r="P10" s="285"/>
      <c r="Q10" s="285"/>
      <c r="R10" s="284"/>
      <c r="S10" s="284"/>
      <c r="T10" s="284"/>
      <c r="U10" s="284"/>
      <c r="V10" s="285">
        <v>52</v>
      </c>
      <c r="W10" s="285">
        <v>1</v>
      </c>
      <c r="X10" s="364"/>
      <c r="Y10" s="365"/>
    </row>
    <row r="11" spans="1:27" ht="26.25" customHeight="1" x14ac:dyDescent="0.25">
      <c r="A11" s="173">
        <v>4</v>
      </c>
      <c r="B11" s="796"/>
      <c r="C11" s="796"/>
      <c r="D11" s="216" t="s">
        <v>660</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26.25" customHeight="1" x14ac:dyDescent="0.25">
      <c r="A12" s="173">
        <v>5</v>
      </c>
      <c r="B12" s="796"/>
      <c r="C12" s="796"/>
      <c r="D12" s="216" t="s">
        <v>661</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 t="shared" ref="Y12:Y13" si="0">V12*W12*ROUND(X12,2)</f>
        <v>0</v>
      </c>
      <c r="Z12" s="31"/>
      <c r="AA12" s="31"/>
    </row>
    <row r="13" spans="1:27" ht="15" customHeight="1" x14ac:dyDescent="0.25">
      <c r="A13" s="173">
        <v>6</v>
      </c>
      <c r="B13" s="796"/>
      <c r="C13" s="796"/>
      <c r="D13" s="216" t="s">
        <v>662</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si="0"/>
        <v>0</v>
      </c>
      <c r="Z13" s="31"/>
    </row>
    <row r="14" spans="1:27" ht="15" customHeight="1" x14ac:dyDescent="0.25">
      <c r="A14" s="173">
        <v>7</v>
      </c>
      <c r="B14" s="796"/>
      <c r="C14" s="796" t="s">
        <v>658</v>
      </c>
      <c r="D14" s="216" t="s">
        <v>61</v>
      </c>
      <c r="E14" s="284"/>
      <c r="F14" s="285" t="s">
        <v>3</v>
      </c>
      <c r="G14" s="284"/>
      <c r="H14" s="284"/>
      <c r="I14" s="284"/>
      <c r="J14" s="284"/>
      <c r="K14" s="284"/>
      <c r="L14" s="284"/>
      <c r="M14" s="284"/>
      <c r="N14" s="284"/>
      <c r="O14" s="284"/>
      <c r="P14" s="285"/>
      <c r="Q14" s="285"/>
      <c r="R14" s="284"/>
      <c r="S14" s="284"/>
      <c r="T14" s="284"/>
      <c r="U14" s="284"/>
      <c r="V14" s="285">
        <v>52</v>
      </c>
      <c r="W14" s="302">
        <v>1</v>
      </c>
      <c r="X14" s="364"/>
      <c r="Y14" s="365"/>
      <c r="Z14" s="31"/>
    </row>
    <row r="15" spans="1:27" ht="15" customHeight="1" x14ac:dyDescent="0.25">
      <c r="A15" s="173">
        <v>8</v>
      </c>
      <c r="B15" s="796"/>
      <c r="C15" s="796"/>
      <c r="D15" s="216" t="s">
        <v>473</v>
      </c>
      <c r="E15" s="284"/>
      <c r="F15" s="284"/>
      <c r="G15" s="284"/>
      <c r="H15" s="284"/>
      <c r="I15" s="284"/>
      <c r="J15" s="284"/>
      <c r="K15" s="284"/>
      <c r="L15" s="284"/>
      <c r="M15" s="284"/>
      <c r="N15" s="284"/>
      <c r="O15" s="284"/>
      <c r="P15" s="285" t="s">
        <v>3</v>
      </c>
      <c r="Q15" s="285" t="s">
        <v>3</v>
      </c>
      <c r="R15" s="284"/>
      <c r="S15" s="284"/>
      <c r="T15" s="284"/>
      <c r="U15" s="284"/>
      <c r="V15" s="302">
        <v>2</v>
      </c>
      <c r="W15" s="302">
        <v>1</v>
      </c>
      <c r="X15" s="277"/>
      <c r="Y15" s="287">
        <f t="shared" ref="Y15" si="1">V15*W15*ROUND(X15,2)</f>
        <v>0</v>
      </c>
      <c r="Z15" s="31"/>
    </row>
    <row r="16" spans="1:27" ht="15" customHeight="1" x14ac:dyDescent="0.25">
      <c r="A16" s="173">
        <v>9</v>
      </c>
      <c r="B16" s="796"/>
      <c r="C16" s="796"/>
      <c r="D16" s="216" t="s">
        <v>419</v>
      </c>
      <c r="E16" s="284"/>
      <c r="F16" s="284"/>
      <c r="G16" s="284"/>
      <c r="H16" s="284"/>
      <c r="I16" s="284"/>
      <c r="J16" s="284"/>
      <c r="K16" s="284"/>
      <c r="L16" s="284"/>
      <c r="M16" s="284"/>
      <c r="N16" s="284"/>
      <c r="O16" s="284"/>
      <c r="P16" s="285" t="s">
        <v>3</v>
      </c>
      <c r="Q16" s="285" t="s">
        <v>3</v>
      </c>
      <c r="R16" s="284"/>
      <c r="S16" s="284"/>
      <c r="T16" s="284"/>
      <c r="U16" s="284"/>
      <c r="V16" s="302">
        <v>2</v>
      </c>
      <c r="W16" s="302">
        <v>1</v>
      </c>
      <c r="X16" s="277"/>
      <c r="Y16" s="287">
        <f>V16*W16*ROUND(X16,2)</f>
        <v>0</v>
      </c>
      <c r="Z16" s="31"/>
    </row>
    <row r="17" spans="1:27" ht="15" customHeight="1" x14ac:dyDescent="0.25">
      <c r="A17" s="173">
        <v>10</v>
      </c>
      <c r="B17" s="796"/>
      <c r="C17" s="796"/>
      <c r="D17" s="216" t="s">
        <v>474</v>
      </c>
      <c r="E17" s="284"/>
      <c r="F17" s="284"/>
      <c r="G17" s="284"/>
      <c r="H17" s="284"/>
      <c r="I17" s="284"/>
      <c r="J17" s="284"/>
      <c r="K17" s="284"/>
      <c r="L17" s="284"/>
      <c r="M17" s="284"/>
      <c r="N17" s="284"/>
      <c r="O17" s="284"/>
      <c r="P17" s="285" t="s">
        <v>3</v>
      </c>
      <c r="Q17" s="285" t="s">
        <v>3</v>
      </c>
      <c r="R17" s="284"/>
      <c r="S17" s="284"/>
      <c r="T17" s="284"/>
      <c r="U17" s="284"/>
      <c r="V17" s="302">
        <v>2</v>
      </c>
      <c r="W17" s="302">
        <v>1</v>
      </c>
      <c r="X17" s="277"/>
      <c r="Y17" s="287">
        <f>V17*W17*ROUND(X17,2)</f>
        <v>0</v>
      </c>
      <c r="Z17" s="31"/>
    </row>
    <row r="18" spans="1:27" ht="15" customHeight="1" x14ac:dyDescent="0.25">
      <c r="A18" s="173">
        <v>11</v>
      </c>
      <c r="B18" s="796"/>
      <c r="C18" s="796"/>
      <c r="D18" s="216" t="s">
        <v>501</v>
      </c>
      <c r="E18" s="284"/>
      <c r="F18" s="284"/>
      <c r="G18" s="284"/>
      <c r="H18" s="284"/>
      <c r="I18" s="284"/>
      <c r="J18" s="284"/>
      <c r="K18" s="284"/>
      <c r="L18" s="284"/>
      <c r="M18" s="284"/>
      <c r="N18" s="284"/>
      <c r="O18" s="284"/>
      <c r="P18" s="285" t="s">
        <v>3</v>
      </c>
      <c r="Q18" s="285" t="s">
        <v>3</v>
      </c>
      <c r="R18" s="284"/>
      <c r="S18" s="284"/>
      <c r="T18" s="284"/>
      <c r="U18" s="284"/>
      <c r="V18" s="302">
        <v>2</v>
      </c>
      <c r="W18" s="302">
        <v>1</v>
      </c>
      <c r="X18" s="277"/>
      <c r="Y18" s="287">
        <f t="shared" ref="Y18:Y21" si="2">V18*W18*ROUND(X18,2)</f>
        <v>0</v>
      </c>
      <c r="Z18" s="31"/>
    </row>
    <row r="19" spans="1:27" ht="15" customHeight="1" x14ac:dyDescent="0.25">
      <c r="A19" s="173">
        <v>12</v>
      </c>
      <c r="B19" s="796"/>
      <c r="C19" s="796"/>
      <c r="D19" s="216" t="s">
        <v>53</v>
      </c>
      <c r="E19" s="284"/>
      <c r="F19" s="284"/>
      <c r="G19" s="284"/>
      <c r="H19" s="284"/>
      <c r="I19" s="284"/>
      <c r="J19" s="284"/>
      <c r="K19" s="284"/>
      <c r="L19" s="284"/>
      <c r="M19" s="284"/>
      <c r="N19" s="284"/>
      <c r="O19" s="284"/>
      <c r="P19" s="285" t="s">
        <v>3</v>
      </c>
      <c r="Q19" s="285" t="s">
        <v>3</v>
      </c>
      <c r="R19" s="284"/>
      <c r="S19" s="284"/>
      <c r="T19" s="284"/>
      <c r="U19" s="284"/>
      <c r="V19" s="302">
        <v>2</v>
      </c>
      <c r="W19" s="302">
        <v>1</v>
      </c>
      <c r="X19" s="277"/>
      <c r="Y19" s="287">
        <f t="shared" si="2"/>
        <v>0</v>
      </c>
      <c r="Z19" s="31"/>
    </row>
    <row r="20" spans="1:27" ht="26.25" customHeight="1" x14ac:dyDescent="0.25">
      <c r="A20" s="173">
        <v>13</v>
      </c>
      <c r="B20" s="796"/>
      <c r="C20" s="796"/>
      <c r="D20" s="216" t="s">
        <v>508</v>
      </c>
      <c r="E20" s="284"/>
      <c r="F20" s="284"/>
      <c r="G20" s="284"/>
      <c r="H20" s="284"/>
      <c r="I20" s="284"/>
      <c r="J20" s="284"/>
      <c r="K20" s="284"/>
      <c r="L20" s="284"/>
      <c r="M20" s="284"/>
      <c r="N20" s="284"/>
      <c r="O20" s="284"/>
      <c r="P20" s="285" t="s">
        <v>3</v>
      </c>
      <c r="Q20" s="285" t="s">
        <v>3</v>
      </c>
      <c r="R20" s="284"/>
      <c r="S20" s="284"/>
      <c r="T20" s="284"/>
      <c r="U20" s="284"/>
      <c r="V20" s="302">
        <v>2</v>
      </c>
      <c r="W20" s="302">
        <v>1</v>
      </c>
      <c r="X20" s="277"/>
      <c r="Y20" s="287">
        <f t="shared" ref="Y20" si="3">V20*W20*ROUND(X20,2)</f>
        <v>0</v>
      </c>
      <c r="Z20" s="31"/>
    </row>
    <row r="21" spans="1:27" ht="26.25" customHeight="1" thickBot="1" x14ac:dyDescent="0.3">
      <c r="A21" s="65">
        <v>14</v>
      </c>
      <c r="B21" s="797"/>
      <c r="C21" s="797"/>
      <c r="D21" s="304" t="s">
        <v>483</v>
      </c>
      <c r="E21" s="291"/>
      <c r="F21" s="291"/>
      <c r="G21" s="291"/>
      <c r="H21" s="291"/>
      <c r="I21" s="291"/>
      <c r="J21" s="291"/>
      <c r="K21" s="291"/>
      <c r="L21" s="291"/>
      <c r="M21" s="291"/>
      <c r="N21" s="291"/>
      <c r="O21" s="291"/>
      <c r="P21" s="292" t="s">
        <v>3</v>
      </c>
      <c r="Q21" s="292" t="s">
        <v>3</v>
      </c>
      <c r="R21" s="291"/>
      <c r="S21" s="291"/>
      <c r="T21" s="291"/>
      <c r="U21" s="291"/>
      <c r="V21" s="306">
        <v>2</v>
      </c>
      <c r="W21" s="306">
        <v>1</v>
      </c>
      <c r="X21" s="277"/>
      <c r="Y21" s="294">
        <f t="shared" si="2"/>
        <v>0</v>
      </c>
      <c r="Z21" s="31"/>
    </row>
    <row r="22" spans="1:27" ht="15" customHeight="1" thickTop="1" thickBot="1" x14ac:dyDescent="0.3">
      <c r="X22" s="16" t="s">
        <v>4</v>
      </c>
      <c r="Y22" s="17">
        <f>SUM(Y9,Y12:Y13,Y15:Y21)</f>
        <v>0</v>
      </c>
      <c r="AA22" s="31"/>
    </row>
    <row r="23" spans="1:27" ht="13.5" thickTop="1" x14ac:dyDescent="0.25"/>
    <row r="24" spans="1:27" x14ac:dyDescent="0.25">
      <c r="A24" s="432"/>
      <c r="B24" s="81"/>
    </row>
    <row r="25" spans="1:27" x14ac:dyDescent="0.25">
      <c r="A25" s="432"/>
      <c r="B25" s="81"/>
    </row>
  </sheetData>
  <sheetProtection algorithmName="SHA-512" hashValue="XUnwF4GSZ4DN7rjbpEyf90yDf+zbaepN1y2gzcDftlrFD2acbh42GLCmB+inzwb1BXo/5nBCZKejM4r248ialg==" saltValue="nMt3X9TK3lWgKeMj0tcKGw==" spinCount="100000" sheet="1" objects="1" scenarios="1"/>
  <mergeCells count="17">
    <mergeCell ref="C14:C21"/>
    <mergeCell ref="B8:B21"/>
    <mergeCell ref="K5:O6"/>
    <mergeCell ref="P5:W6"/>
    <mergeCell ref="X5:X7"/>
    <mergeCell ref="Y5:Y7"/>
    <mergeCell ref="C10:C13"/>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árok93">
    <tabColor rgb="FF585858"/>
  </sheetPr>
  <dimension ref="A1:B33"/>
  <sheetViews>
    <sheetView tabSelected="1" view="pageLayout" zoomScaleNormal="90" workbookViewId="0">
      <selection activeCell="B23" sqref="B23"/>
    </sheetView>
  </sheetViews>
  <sheetFormatPr defaultColWidth="9.140625" defaultRowHeight="15" x14ac:dyDescent="0.25"/>
  <cols>
    <col min="1" max="1" width="70.7109375" style="8" customWidth="1"/>
    <col min="2" max="2" width="34.7109375" style="8" customWidth="1"/>
    <col min="3" max="16384" width="9.140625" style="8"/>
  </cols>
  <sheetData>
    <row r="1" spans="1:2" ht="54" customHeight="1" x14ac:dyDescent="0.25">
      <c r="A1" s="905"/>
      <c r="B1" s="905"/>
    </row>
    <row r="2" spans="1:2" ht="15.75" customHeight="1" x14ac:dyDescent="0.25">
      <c r="A2" s="774" t="s">
        <v>331</v>
      </c>
      <c r="B2" s="774"/>
    </row>
    <row r="3" spans="1:2" ht="15.75" customHeight="1" x14ac:dyDescent="0.25">
      <c r="A3" s="774" t="s">
        <v>1736</v>
      </c>
      <c r="B3" s="774"/>
    </row>
    <row r="4" spans="1:2" ht="15.75" customHeight="1" x14ac:dyDescent="0.25">
      <c r="A4" s="774" t="s">
        <v>2299</v>
      </c>
      <c r="B4" s="774"/>
    </row>
    <row r="5" spans="1:2" ht="15.75" customHeight="1" x14ac:dyDescent="0.25"/>
    <row r="6" spans="1:2" ht="15.75" customHeight="1" x14ac:dyDescent="0.25">
      <c r="A6" s="774" t="s">
        <v>202</v>
      </c>
      <c r="B6" s="774"/>
    </row>
    <row r="7" spans="1:2" ht="15.75" customHeight="1" thickBot="1" x14ac:dyDescent="0.3"/>
    <row r="8" spans="1:2" ht="57.6" customHeight="1" thickTop="1" x14ac:dyDescent="0.25">
      <c r="A8" s="1077" t="s">
        <v>2377</v>
      </c>
      <c r="B8" s="1078"/>
    </row>
    <row r="9" spans="1:2" ht="15.75" customHeight="1" thickBot="1" x14ac:dyDescent="0.3">
      <c r="A9" s="23"/>
      <c r="B9" s="24"/>
    </row>
    <row r="10" spans="1:2" ht="15.75" customHeight="1" thickTop="1" x14ac:dyDescent="0.25">
      <c r="A10" s="25" t="s">
        <v>26</v>
      </c>
      <c r="B10" s="26" t="s">
        <v>208</v>
      </c>
    </row>
    <row r="11" spans="1:2" ht="31.5" customHeight="1" x14ac:dyDescent="0.25">
      <c r="A11" s="33" t="s">
        <v>1729</v>
      </c>
      <c r="B11" s="34">
        <f>'Príloha č.2 - Sumár tunel OVC'!C35</f>
        <v>0</v>
      </c>
    </row>
    <row r="12" spans="1:2" ht="31.5" customHeight="1" x14ac:dyDescent="0.25">
      <c r="A12" s="33" t="s">
        <v>1730</v>
      </c>
      <c r="B12" s="34">
        <f>'Príloha č.4 - Sumár tunel ZIL'!C35</f>
        <v>0</v>
      </c>
    </row>
    <row r="13" spans="1:2" ht="31.5" customHeight="1" x14ac:dyDescent="0.25">
      <c r="A13" s="33" t="s">
        <v>1731</v>
      </c>
      <c r="B13" s="34">
        <f>'Príloha č.6 - Sumár ISD'!C25</f>
        <v>0</v>
      </c>
    </row>
    <row r="14" spans="1:2" ht="47.25" customHeight="1" x14ac:dyDescent="0.25">
      <c r="A14" s="33" t="s">
        <v>1935</v>
      </c>
      <c r="B14" s="276">
        <f>'Príloha č.8 - Sumár ISprivádzač'!C15</f>
        <v>0</v>
      </c>
    </row>
    <row r="15" spans="1:2" ht="31.5" customHeight="1" x14ac:dyDescent="0.25">
      <c r="A15" s="33" t="s">
        <v>2095</v>
      </c>
      <c r="B15" s="276">
        <f>'Príloha č.10 - Sumár IOP PB'!C24</f>
        <v>0</v>
      </c>
    </row>
    <row r="16" spans="1:2" ht="31.5" customHeight="1" x14ac:dyDescent="0.25">
      <c r="A16" s="33" t="s">
        <v>1732</v>
      </c>
      <c r="B16" s="34">
        <f>'Príloha č.12 - Sumár ND'!C44</f>
        <v>0</v>
      </c>
    </row>
    <row r="17" spans="1:2" ht="31.5" customHeight="1" x14ac:dyDescent="0.25">
      <c r="A17" s="123" t="s">
        <v>1733</v>
      </c>
      <c r="B17" s="124">
        <f>'Príloha č.13 - Opravy'!D25</f>
        <v>0</v>
      </c>
    </row>
    <row r="18" spans="1:2" ht="47.25" customHeight="1" x14ac:dyDescent="0.25">
      <c r="A18" s="123" t="s">
        <v>1734</v>
      </c>
      <c r="B18" s="124">
        <f>'Príloha č.14 - Správy'!I27</f>
        <v>0</v>
      </c>
    </row>
    <row r="19" spans="1:2" ht="31.5" customHeight="1" thickBot="1" x14ac:dyDescent="0.3">
      <c r="A19" s="35" t="s">
        <v>1735</v>
      </c>
      <c r="B19" s="36">
        <f>'Príloha č.15 - KB'!F51</f>
        <v>0</v>
      </c>
    </row>
    <row r="20" spans="1:2" ht="16.5" thickTop="1" thickBot="1" x14ac:dyDescent="0.3">
      <c r="A20" s="69"/>
      <c r="B20" s="70"/>
    </row>
    <row r="21" spans="1:2" ht="15.75" customHeight="1" thickTop="1" thickBot="1" x14ac:dyDescent="0.3">
      <c r="A21" s="27"/>
      <c r="B21" s="28"/>
    </row>
    <row r="22" spans="1:2" ht="15.75" thickTop="1" x14ac:dyDescent="0.25">
      <c r="A22" s="82" t="s">
        <v>24</v>
      </c>
      <c r="B22" s="83" t="s">
        <v>21</v>
      </c>
    </row>
    <row r="23" spans="1:2" ht="38.25" customHeight="1" thickBot="1" x14ac:dyDescent="0.3">
      <c r="A23" s="37" t="s">
        <v>229</v>
      </c>
      <c r="B23" s="38">
        <f>SUM(B11:B19)</f>
        <v>0</v>
      </c>
    </row>
    <row r="24" spans="1:2" ht="15" customHeight="1" thickTop="1" x14ac:dyDescent="0.25">
      <c r="A24" s="1076"/>
      <c r="B24" s="1076"/>
    </row>
    <row r="25" spans="1:2" ht="34.5" customHeight="1" thickBot="1" x14ac:dyDescent="0.3"/>
    <row r="26" spans="1:2" ht="15.75" thickTop="1" x14ac:dyDescent="0.25">
      <c r="A26" s="84" t="s">
        <v>22</v>
      </c>
      <c r="B26" s="631" t="s">
        <v>23</v>
      </c>
    </row>
    <row r="27" spans="1:2" x14ac:dyDescent="0.25">
      <c r="A27" s="85"/>
      <c r="B27" s="85"/>
    </row>
    <row r="28" spans="1:2" x14ac:dyDescent="0.25">
      <c r="A28" s="85"/>
      <c r="B28" s="85"/>
    </row>
    <row r="32" spans="1:2" x14ac:dyDescent="0.25">
      <c r="B32" s="709"/>
    </row>
    <row r="33" spans="2:2" x14ac:dyDescent="0.25">
      <c r="B33" s="39"/>
    </row>
  </sheetData>
  <sheetProtection algorithmName="SHA-512" hashValue="8YAMmu2HDuR3WuL/fOjQJ7mtUIpGp+C7M8dXHyU477gsik1ebOzr3yrZMyVZNRAlnjqXr9k0yFa0Z0kbc1CKGQ==" saltValue="LTG7yeYmbHTVwLVm47o38A==" spinCount="100000" sheet="1" objects="1" scenarios="1"/>
  <mergeCells count="7">
    <mergeCell ref="A1:B1"/>
    <mergeCell ref="A2:B2"/>
    <mergeCell ref="A24:B24"/>
    <mergeCell ref="A8:B8"/>
    <mergeCell ref="A6:B6"/>
    <mergeCell ref="A3:B3"/>
    <mergeCell ref="A4:B4"/>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A146"/>
  <sheetViews>
    <sheetView view="pageLayout" topLeftCell="M10" zoomScaleNormal="100" workbookViewId="0">
      <selection activeCell="X10" sqref="X10:X11"/>
    </sheetView>
  </sheetViews>
  <sheetFormatPr defaultColWidth="9.140625" defaultRowHeight="12.75" x14ac:dyDescent="0.25"/>
  <cols>
    <col min="1" max="1" width="5.7109375" style="433" customWidth="1"/>
    <col min="2" max="2" width="12.7109375" style="12" customWidth="1"/>
    <col min="3" max="3" width="20.7109375" style="12" customWidth="1"/>
    <col min="4" max="4" width="60.7109375" style="12" customWidth="1"/>
    <col min="5" max="10" width="3.7109375" style="433" customWidth="1"/>
    <col min="11" max="15" width="8.7109375" style="433" customWidth="1"/>
    <col min="16" max="23" width="7.7109375" style="433" customWidth="1"/>
    <col min="24" max="25" width="15.7109375" style="433" customWidth="1"/>
    <col min="26" max="16384" width="9.140625" style="12"/>
  </cols>
  <sheetData>
    <row r="1" spans="1:27" ht="54" customHeight="1" x14ac:dyDescent="0.25">
      <c r="A1" s="765"/>
      <c r="B1" s="765"/>
      <c r="C1" s="765"/>
      <c r="D1" s="765"/>
      <c r="E1" s="765"/>
      <c r="F1" s="766" t="s">
        <v>1337</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77</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828"/>
      <c r="B7" s="829"/>
      <c r="C7" s="829"/>
      <c r="D7" s="829"/>
      <c r="E7" s="316" t="s">
        <v>38</v>
      </c>
      <c r="F7" s="316" t="s">
        <v>39</v>
      </c>
      <c r="G7" s="316" t="s">
        <v>40</v>
      </c>
      <c r="H7" s="316" t="s">
        <v>68</v>
      </c>
      <c r="I7" s="316" t="s">
        <v>36</v>
      </c>
      <c r="J7" s="316" t="s">
        <v>41</v>
      </c>
      <c r="K7" s="520" t="s">
        <v>387</v>
      </c>
      <c r="L7" s="520" t="s">
        <v>333</v>
      </c>
      <c r="M7" s="520" t="s">
        <v>42</v>
      </c>
      <c r="N7" s="520" t="s">
        <v>2</v>
      </c>
      <c r="O7" s="520" t="s">
        <v>204</v>
      </c>
      <c r="P7" s="521" t="s">
        <v>48</v>
      </c>
      <c r="Q7" s="521" t="s">
        <v>47</v>
      </c>
      <c r="R7" s="521" t="s">
        <v>334</v>
      </c>
      <c r="S7" s="521" t="s">
        <v>49</v>
      </c>
      <c r="T7" s="521" t="s">
        <v>335</v>
      </c>
      <c r="U7" s="521" t="s">
        <v>336</v>
      </c>
      <c r="V7" s="521" t="s">
        <v>2</v>
      </c>
      <c r="W7" s="521" t="s">
        <v>390</v>
      </c>
      <c r="X7" s="826"/>
      <c r="Y7" s="827"/>
    </row>
    <row r="8" spans="1:27" ht="26.25" customHeight="1" x14ac:dyDescent="0.25">
      <c r="A8" s="457">
        <v>1</v>
      </c>
      <c r="B8" s="522" t="s">
        <v>785</v>
      </c>
      <c r="C8" s="522" t="s">
        <v>820</v>
      </c>
      <c r="D8" s="523" t="s">
        <v>715</v>
      </c>
      <c r="E8" s="524"/>
      <c r="F8" s="524"/>
      <c r="G8" s="524"/>
      <c r="H8" s="524"/>
      <c r="I8" s="524"/>
      <c r="J8" s="524"/>
      <c r="K8" s="525">
        <v>10</v>
      </c>
      <c r="L8" s="524"/>
      <c r="M8" s="525" t="s">
        <v>3</v>
      </c>
      <c r="N8" s="524"/>
      <c r="O8" s="525">
        <v>1</v>
      </c>
      <c r="P8" s="524"/>
      <c r="Q8" s="524"/>
      <c r="R8" s="524"/>
      <c r="S8" s="524"/>
      <c r="T8" s="524"/>
      <c r="U8" s="524"/>
      <c r="V8" s="524"/>
      <c r="W8" s="524"/>
      <c r="X8" s="526"/>
      <c r="Y8" s="458"/>
    </row>
    <row r="9" spans="1:27" ht="26.25" customHeight="1" x14ac:dyDescent="0.25">
      <c r="A9" s="459">
        <v>2</v>
      </c>
      <c r="B9" s="434" t="s">
        <v>819</v>
      </c>
      <c r="C9" s="434" t="s">
        <v>786</v>
      </c>
      <c r="D9" s="216" t="s">
        <v>715</v>
      </c>
      <c r="E9" s="284"/>
      <c r="F9" s="284"/>
      <c r="G9" s="284"/>
      <c r="H9" s="284"/>
      <c r="I9" s="284"/>
      <c r="J9" s="284"/>
      <c r="K9" s="494">
        <v>10</v>
      </c>
      <c r="L9" s="284"/>
      <c r="M9" s="494" t="s">
        <v>3</v>
      </c>
      <c r="N9" s="284"/>
      <c r="O9" s="494">
        <v>1</v>
      </c>
      <c r="P9" s="284"/>
      <c r="Q9" s="284"/>
      <c r="R9" s="284"/>
      <c r="S9" s="284"/>
      <c r="T9" s="284"/>
      <c r="U9" s="284"/>
      <c r="V9" s="284"/>
      <c r="W9" s="284"/>
      <c r="X9" s="441"/>
      <c r="Y9" s="460"/>
    </row>
    <row r="10" spans="1:27" ht="26.25" customHeight="1" x14ac:dyDescent="0.25">
      <c r="A10" s="459">
        <v>3</v>
      </c>
      <c r="B10" s="434" t="s">
        <v>785</v>
      </c>
      <c r="C10" s="434" t="s">
        <v>820</v>
      </c>
      <c r="D10" s="216" t="s">
        <v>554</v>
      </c>
      <c r="E10" s="284"/>
      <c r="F10" s="284"/>
      <c r="G10" s="284"/>
      <c r="H10" s="284"/>
      <c r="I10" s="284"/>
      <c r="J10" s="284"/>
      <c r="K10" s="494">
        <v>1</v>
      </c>
      <c r="L10" s="494" t="s">
        <v>3</v>
      </c>
      <c r="M10" s="284"/>
      <c r="N10" s="302">
        <v>1</v>
      </c>
      <c r="O10" s="494">
        <v>1</v>
      </c>
      <c r="P10" s="284"/>
      <c r="Q10" s="284"/>
      <c r="R10" s="284"/>
      <c r="S10" s="284"/>
      <c r="T10" s="284"/>
      <c r="U10" s="284"/>
      <c r="V10" s="302"/>
      <c r="W10" s="302"/>
      <c r="X10" s="277"/>
      <c r="Y10" s="527">
        <f>N10*O10*ROUND(X10,2)</f>
        <v>0</v>
      </c>
    </row>
    <row r="11" spans="1:27" ht="26.25" customHeight="1" x14ac:dyDescent="0.25">
      <c r="A11" s="459">
        <v>4</v>
      </c>
      <c r="B11" s="434" t="s">
        <v>819</v>
      </c>
      <c r="C11" s="434" t="s">
        <v>786</v>
      </c>
      <c r="D11" s="216" t="s">
        <v>554</v>
      </c>
      <c r="E11" s="284"/>
      <c r="F11" s="284"/>
      <c r="G11" s="284"/>
      <c r="H11" s="284"/>
      <c r="I11" s="284"/>
      <c r="J11" s="284"/>
      <c r="K11" s="494">
        <v>5</v>
      </c>
      <c r="L11" s="494" t="s">
        <v>3</v>
      </c>
      <c r="M11" s="284"/>
      <c r="N11" s="288">
        <v>0.25</v>
      </c>
      <c r="O11" s="494">
        <v>1</v>
      </c>
      <c r="P11" s="284"/>
      <c r="Q11" s="284"/>
      <c r="R11" s="284"/>
      <c r="S11" s="284"/>
      <c r="T11" s="284"/>
      <c r="U11" s="284"/>
      <c r="V11" s="302"/>
      <c r="W11" s="302"/>
      <c r="X11" s="277"/>
      <c r="Y11" s="527">
        <f>N11*O11*ROUND(X11,2)</f>
        <v>0</v>
      </c>
      <c r="Z11" s="31"/>
      <c r="AA11" s="31"/>
    </row>
    <row r="12" spans="1:27" ht="15" customHeight="1" x14ac:dyDescent="0.25">
      <c r="A12" s="459">
        <v>5</v>
      </c>
      <c r="B12" s="796" t="s">
        <v>787</v>
      </c>
      <c r="C12" s="796" t="s">
        <v>821</v>
      </c>
      <c r="D12" s="216" t="s">
        <v>467</v>
      </c>
      <c r="E12" s="284"/>
      <c r="F12" s="284"/>
      <c r="G12" s="494" t="s">
        <v>3</v>
      </c>
      <c r="H12" s="284"/>
      <c r="I12" s="284"/>
      <c r="J12" s="284"/>
      <c r="K12" s="284"/>
      <c r="L12" s="284"/>
      <c r="M12" s="284"/>
      <c r="N12" s="284"/>
      <c r="O12" s="284"/>
      <c r="P12" s="494"/>
      <c r="Q12" s="494"/>
      <c r="R12" s="284"/>
      <c r="S12" s="284"/>
      <c r="T12" s="284"/>
      <c r="U12" s="284"/>
      <c r="V12" s="494">
        <v>12</v>
      </c>
      <c r="W12" s="302">
        <v>1</v>
      </c>
      <c r="X12" s="364"/>
      <c r="Y12" s="528"/>
      <c r="Z12" s="31"/>
      <c r="AA12" s="31"/>
    </row>
    <row r="13" spans="1:27" ht="15" customHeight="1" x14ac:dyDescent="0.25">
      <c r="A13" s="459">
        <v>6</v>
      </c>
      <c r="B13" s="796"/>
      <c r="C13" s="796"/>
      <c r="D13" s="216" t="s">
        <v>667</v>
      </c>
      <c r="E13" s="284"/>
      <c r="F13" s="284"/>
      <c r="G13" s="284"/>
      <c r="H13" s="284"/>
      <c r="I13" s="284"/>
      <c r="J13" s="284"/>
      <c r="K13" s="284"/>
      <c r="L13" s="284"/>
      <c r="M13" s="284"/>
      <c r="N13" s="284"/>
      <c r="O13" s="284"/>
      <c r="P13" s="494" t="s">
        <v>3</v>
      </c>
      <c r="Q13" s="494" t="s">
        <v>3</v>
      </c>
      <c r="R13" s="284"/>
      <c r="S13" s="284"/>
      <c r="T13" s="284"/>
      <c r="U13" s="284"/>
      <c r="V13" s="302">
        <v>2</v>
      </c>
      <c r="W13" s="302">
        <v>1</v>
      </c>
      <c r="X13" s="277"/>
      <c r="Y13" s="527">
        <f t="shared" ref="Y13" si="0">V13*W13*ROUND(X13,2)</f>
        <v>0</v>
      </c>
      <c r="Z13" s="31"/>
    </row>
    <row r="14" spans="1:27" ht="15" customHeight="1" x14ac:dyDescent="0.25">
      <c r="A14" s="459">
        <v>7</v>
      </c>
      <c r="B14" s="796"/>
      <c r="C14" s="796"/>
      <c r="D14" s="216" t="s">
        <v>788</v>
      </c>
      <c r="E14" s="284"/>
      <c r="F14" s="284"/>
      <c r="G14" s="284"/>
      <c r="H14" s="284"/>
      <c r="I14" s="284"/>
      <c r="J14" s="284"/>
      <c r="K14" s="284"/>
      <c r="L14" s="284"/>
      <c r="M14" s="284"/>
      <c r="N14" s="284"/>
      <c r="O14" s="284"/>
      <c r="P14" s="494" t="s">
        <v>3</v>
      </c>
      <c r="Q14" s="494" t="s">
        <v>3</v>
      </c>
      <c r="R14" s="284"/>
      <c r="S14" s="284"/>
      <c r="T14" s="284"/>
      <c r="U14" s="284"/>
      <c r="V14" s="302">
        <v>2</v>
      </c>
      <c r="W14" s="302">
        <v>1</v>
      </c>
      <c r="X14" s="277"/>
      <c r="Y14" s="527">
        <f t="shared" ref="Y14:Y15" si="1">V14*W14*ROUND(X14,2)</f>
        <v>0</v>
      </c>
      <c r="Z14" s="31"/>
    </row>
    <row r="15" spans="1:27" ht="15" customHeight="1" x14ac:dyDescent="0.25">
      <c r="A15" s="459">
        <v>8</v>
      </c>
      <c r="B15" s="796"/>
      <c r="C15" s="796"/>
      <c r="D15" s="216" t="s">
        <v>789</v>
      </c>
      <c r="E15" s="284"/>
      <c r="F15" s="284"/>
      <c r="G15" s="284"/>
      <c r="H15" s="284"/>
      <c r="I15" s="284"/>
      <c r="J15" s="284"/>
      <c r="K15" s="284"/>
      <c r="L15" s="284"/>
      <c r="M15" s="284"/>
      <c r="N15" s="284"/>
      <c r="O15" s="284"/>
      <c r="P15" s="494" t="s">
        <v>3</v>
      </c>
      <c r="Q15" s="494" t="s">
        <v>3</v>
      </c>
      <c r="R15" s="284"/>
      <c r="S15" s="284"/>
      <c r="T15" s="284"/>
      <c r="U15" s="284"/>
      <c r="V15" s="302">
        <v>2</v>
      </c>
      <c r="W15" s="302">
        <v>1</v>
      </c>
      <c r="X15" s="277"/>
      <c r="Y15" s="527">
        <f t="shared" si="1"/>
        <v>0</v>
      </c>
      <c r="Z15" s="31"/>
    </row>
    <row r="16" spans="1:27" ht="15" customHeight="1" x14ac:dyDescent="0.25">
      <c r="A16" s="459">
        <v>9</v>
      </c>
      <c r="B16" s="796" t="s">
        <v>790</v>
      </c>
      <c r="C16" s="796" t="s">
        <v>821</v>
      </c>
      <c r="D16" s="216" t="s">
        <v>467</v>
      </c>
      <c r="E16" s="284"/>
      <c r="F16" s="284"/>
      <c r="G16" s="494" t="s">
        <v>3</v>
      </c>
      <c r="H16" s="284"/>
      <c r="I16" s="284"/>
      <c r="J16" s="284"/>
      <c r="K16" s="284"/>
      <c r="L16" s="284"/>
      <c r="M16" s="284"/>
      <c r="N16" s="284"/>
      <c r="O16" s="284"/>
      <c r="P16" s="494"/>
      <c r="Q16" s="494"/>
      <c r="R16" s="284"/>
      <c r="S16" s="284"/>
      <c r="T16" s="284"/>
      <c r="U16" s="284"/>
      <c r="V16" s="494">
        <v>12</v>
      </c>
      <c r="W16" s="302">
        <v>1</v>
      </c>
      <c r="X16" s="364"/>
      <c r="Y16" s="528"/>
      <c r="Z16" s="31"/>
    </row>
    <row r="17" spans="1:26" ht="15" customHeight="1" x14ac:dyDescent="0.25">
      <c r="A17" s="459">
        <v>10</v>
      </c>
      <c r="B17" s="796"/>
      <c r="C17" s="796"/>
      <c r="D17" s="216" t="s">
        <v>667</v>
      </c>
      <c r="E17" s="284"/>
      <c r="F17" s="284"/>
      <c r="G17" s="284"/>
      <c r="H17" s="284"/>
      <c r="I17" s="284"/>
      <c r="J17" s="284"/>
      <c r="K17" s="284"/>
      <c r="L17" s="284"/>
      <c r="M17" s="284"/>
      <c r="N17" s="284"/>
      <c r="O17" s="284"/>
      <c r="P17" s="494" t="s">
        <v>3</v>
      </c>
      <c r="Q17" s="494" t="s">
        <v>3</v>
      </c>
      <c r="R17" s="284"/>
      <c r="S17" s="284"/>
      <c r="T17" s="284"/>
      <c r="U17" s="284"/>
      <c r="V17" s="302">
        <v>2</v>
      </c>
      <c r="W17" s="302">
        <v>1</v>
      </c>
      <c r="X17" s="277"/>
      <c r="Y17" s="527">
        <f>V17*W17*ROUND(X17,2)</f>
        <v>0</v>
      </c>
      <c r="Z17" s="31"/>
    </row>
    <row r="18" spans="1:26" ht="15" customHeight="1" x14ac:dyDescent="0.25">
      <c r="A18" s="459">
        <v>11</v>
      </c>
      <c r="B18" s="796"/>
      <c r="C18" s="796"/>
      <c r="D18" s="216" t="s">
        <v>788</v>
      </c>
      <c r="E18" s="284"/>
      <c r="F18" s="284"/>
      <c r="G18" s="284"/>
      <c r="H18" s="284"/>
      <c r="I18" s="284"/>
      <c r="J18" s="284"/>
      <c r="K18" s="284"/>
      <c r="L18" s="284"/>
      <c r="M18" s="284"/>
      <c r="N18" s="284"/>
      <c r="O18" s="284"/>
      <c r="P18" s="494" t="s">
        <v>3</v>
      </c>
      <c r="Q18" s="494" t="s">
        <v>3</v>
      </c>
      <c r="R18" s="284"/>
      <c r="S18" s="284"/>
      <c r="T18" s="284"/>
      <c r="U18" s="284"/>
      <c r="V18" s="302">
        <v>2</v>
      </c>
      <c r="W18" s="302">
        <v>1</v>
      </c>
      <c r="X18" s="277"/>
      <c r="Y18" s="527">
        <f t="shared" ref="Y18:Y22" si="2">V18*W18*ROUND(X18,2)</f>
        <v>0</v>
      </c>
      <c r="Z18" s="31"/>
    </row>
    <row r="19" spans="1:26" ht="15" customHeight="1" x14ac:dyDescent="0.25">
      <c r="A19" s="459">
        <v>12</v>
      </c>
      <c r="B19" s="796"/>
      <c r="C19" s="796"/>
      <c r="D19" s="216" t="s">
        <v>791</v>
      </c>
      <c r="E19" s="284"/>
      <c r="F19" s="284"/>
      <c r="G19" s="284"/>
      <c r="H19" s="284"/>
      <c r="I19" s="284"/>
      <c r="J19" s="284"/>
      <c r="K19" s="284"/>
      <c r="L19" s="284"/>
      <c r="M19" s="284"/>
      <c r="N19" s="284"/>
      <c r="O19" s="284"/>
      <c r="P19" s="494" t="s">
        <v>3</v>
      </c>
      <c r="Q19" s="494" t="s">
        <v>3</v>
      </c>
      <c r="R19" s="284"/>
      <c r="S19" s="284"/>
      <c r="T19" s="284"/>
      <c r="U19" s="284"/>
      <c r="V19" s="302">
        <v>2</v>
      </c>
      <c r="W19" s="302">
        <v>1</v>
      </c>
      <c r="X19" s="277"/>
      <c r="Y19" s="527">
        <f t="shared" si="2"/>
        <v>0</v>
      </c>
      <c r="Z19" s="31"/>
    </row>
    <row r="20" spans="1:26" ht="15" customHeight="1" x14ac:dyDescent="0.25">
      <c r="A20" s="459">
        <v>13</v>
      </c>
      <c r="B20" s="796" t="s">
        <v>792</v>
      </c>
      <c r="C20" s="796" t="s">
        <v>822</v>
      </c>
      <c r="D20" s="216" t="s">
        <v>467</v>
      </c>
      <c r="E20" s="284"/>
      <c r="F20" s="284"/>
      <c r="G20" s="494" t="s">
        <v>3</v>
      </c>
      <c r="H20" s="284"/>
      <c r="I20" s="284"/>
      <c r="J20" s="284"/>
      <c r="K20" s="284"/>
      <c r="L20" s="284"/>
      <c r="M20" s="284"/>
      <c r="N20" s="284"/>
      <c r="O20" s="284"/>
      <c r="P20" s="494"/>
      <c r="Q20" s="494"/>
      <c r="R20" s="284"/>
      <c r="S20" s="284"/>
      <c r="T20" s="284"/>
      <c r="U20" s="284"/>
      <c r="V20" s="494">
        <v>12</v>
      </c>
      <c r="W20" s="302">
        <v>1</v>
      </c>
      <c r="X20" s="364"/>
      <c r="Y20" s="528"/>
      <c r="Z20" s="31"/>
    </row>
    <row r="21" spans="1:26" ht="15" customHeight="1" x14ac:dyDescent="0.25">
      <c r="A21" s="459">
        <v>14</v>
      </c>
      <c r="B21" s="796"/>
      <c r="C21" s="796"/>
      <c r="D21" s="216" t="s">
        <v>667</v>
      </c>
      <c r="E21" s="284"/>
      <c r="F21" s="284"/>
      <c r="G21" s="284"/>
      <c r="H21" s="284"/>
      <c r="I21" s="284"/>
      <c r="J21" s="284"/>
      <c r="K21" s="284"/>
      <c r="L21" s="284"/>
      <c r="M21" s="284"/>
      <c r="N21" s="284"/>
      <c r="O21" s="284"/>
      <c r="P21" s="494" t="s">
        <v>3</v>
      </c>
      <c r="Q21" s="494" t="s">
        <v>3</v>
      </c>
      <c r="R21" s="284"/>
      <c r="S21" s="284"/>
      <c r="T21" s="284"/>
      <c r="U21" s="284"/>
      <c r="V21" s="302">
        <v>2</v>
      </c>
      <c r="W21" s="302">
        <v>1</v>
      </c>
      <c r="X21" s="277"/>
      <c r="Y21" s="527">
        <f t="shared" si="2"/>
        <v>0</v>
      </c>
      <c r="Z21" s="31"/>
    </row>
    <row r="22" spans="1:26" ht="15" customHeight="1" x14ac:dyDescent="0.25">
      <c r="A22" s="459">
        <v>15</v>
      </c>
      <c r="B22" s="796"/>
      <c r="C22" s="796"/>
      <c r="D22" s="216" t="s">
        <v>788</v>
      </c>
      <c r="E22" s="284"/>
      <c r="F22" s="284"/>
      <c r="G22" s="284"/>
      <c r="H22" s="284"/>
      <c r="I22" s="284"/>
      <c r="J22" s="284"/>
      <c r="K22" s="284"/>
      <c r="L22" s="284"/>
      <c r="M22" s="284"/>
      <c r="N22" s="284"/>
      <c r="O22" s="284"/>
      <c r="P22" s="494" t="s">
        <v>3</v>
      </c>
      <c r="Q22" s="494" t="s">
        <v>3</v>
      </c>
      <c r="R22" s="284"/>
      <c r="S22" s="284"/>
      <c r="T22" s="284"/>
      <c r="U22" s="284"/>
      <c r="V22" s="302">
        <v>2</v>
      </c>
      <c r="W22" s="302">
        <v>1</v>
      </c>
      <c r="X22" s="277"/>
      <c r="Y22" s="527">
        <f t="shared" si="2"/>
        <v>0</v>
      </c>
      <c r="Z22" s="31"/>
    </row>
    <row r="23" spans="1:26" ht="15" customHeight="1" x14ac:dyDescent="0.25">
      <c r="A23" s="459">
        <v>16</v>
      </c>
      <c r="B23" s="796"/>
      <c r="C23" s="796"/>
      <c r="D23" s="216" t="s">
        <v>789</v>
      </c>
      <c r="E23" s="284"/>
      <c r="F23" s="284"/>
      <c r="G23" s="284"/>
      <c r="H23" s="284"/>
      <c r="I23" s="284"/>
      <c r="J23" s="284"/>
      <c r="K23" s="284"/>
      <c r="L23" s="284"/>
      <c r="M23" s="284"/>
      <c r="N23" s="284"/>
      <c r="O23" s="284"/>
      <c r="P23" s="494" t="s">
        <v>3</v>
      </c>
      <c r="Q23" s="494" t="s">
        <v>3</v>
      </c>
      <c r="R23" s="284"/>
      <c r="S23" s="284"/>
      <c r="T23" s="284"/>
      <c r="U23" s="284"/>
      <c r="V23" s="302">
        <v>2</v>
      </c>
      <c r="W23" s="302">
        <v>1</v>
      </c>
      <c r="X23" s="277"/>
      <c r="Y23" s="527">
        <f t="shared" ref="Y23" si="3">V23*W23*ROUND(X23,2)</f>
        <v>0</v>
      </c>
      <c r="Z23" s="31"/>
    </row>
    <row r="24" spans="1:26" s="433" customFormat="1" ht="15" customHeight="1" x14ac:dyDescent="0.25">
      <c r="A24" s="459">
        <v>17</v>
      </c>
      <c r="B24" s="796" t="s">
        <v>793</v>
      </c>
      <c r="C24" s="796" t="s">
        <v>822</v>
      </c>
      <c r="D24" s="216" t="s">
        <v>467</v>
      </c>
      <c r="E24" s="284"/>
      <c r="F24" s="284"/>
      <c r="G24" s="494" t="s">
        <v>3</v>
      </c>
      <c r="H24" s="284"/>
      <c r="I24" s="284"/>
      <c r="J24" s="284"/>
      <c r="K24" s="284"/>
      <c r="L24" s="284"/>
      <c r="M24" s="284"/>
      <c r="N24" s="284"/>
      <c r="O24" s="284"/>
      <c r="P24" s="494"/>
      <c r="Q24" s="494"/>
      <c r="R24" s="284"/>
      <c r="S24" s="284"/>
      <c r="T24" s="284"/>
      <c r="U24" s="284"/>
      <c r="V24" s="494">
        <v>12</v>
      </c>
      <c r="W24" s="302">
        <v>1</v>
      </c>
      <c r="X24" s="364"/>
      <c r="Y24" s="528"/>
      <c r="Z24" s="31"/>
    </row>
    <row r="25" spans="1:26" ht="15" customHeight="1" x14ac:dyDescent="0.25">
      <c r="A25" s="459">
        <v>18</v>
      </c>
      <c r="B25" s="796"/>
      <c r="C25" s="796"/>
      <c r="D25" s="216" t="s">
        <v>667</v>
      </c>
      <c r="E25" s="284"/>
      <c r="F25" s="284"/>
      <c r="G25" s="284"/>
      <c r="H25" s="284"/>
      <c r="I25" s="284"/>
      <c r="J25" s="284"/>
      <c r="K25" s="284"/>
      <c r="L25" s="284"/>
      <c r="M25" s="284"/>
      <c r="N25" s="284"/>
      <c r="O25" s="284"/>
      <c r="P25" s="494" t="s">
        <v>3</v>
      </c>
      <c r="Q25" s="494" t="s">
        <v>3</v>
      </c>
      <c r="R25" s="284"/>
      <c r="S25" s="284"/>
      <c r="T25" s="284"/>
      <c r="U25" s="284"/>
      <c r="V25" s="302">
        <v>2</v>
      </c>
      <c r="W25" s="302">
        <v>1</v>
      </c>
      <c r="X25" s="277"/>
      <c r="Y25" s="527">
        <f t="shared" ref="Y25:Y27" si="4">V25*W25*ROUND(X25,2)</f>
        <v>0</v>
      </c>
      <c r="Z25" s="31"/>
    </row>
    <row r="26" spans="1:26" ht="15" customHeight="1" x14ac:dyDescent="0.25">
      <c r="A26" s="459">
        <v>19</v>
      </c>
      <c r="B26" s="796"/>
      <c r="C26" s="796"/>
      <c r="D26" s="216" t="s">
        <v>788</v>
      </c>
      <c r="E26" s="284"/>
      <c r="F26" s="284"/>
      <c r="G26" s="284"/>
      <c r="H26" s="284"/>
      <c r="I26" s="284"/>
      <c r="J26" s="284"/>
      <c r="K26" s="284"/>
      <c r="L26" s="284"/>
      <c r="M26" s="284"/>
      <c r="N26" s="284"/>
      <c r="O26" s="284"/>
      <c r="P26" s="494" t="s">
        <v>3</v>
      </c>
      <c r="Q26" s="494" t="s">
        <v>3</v>
      </c>
      <c r="R26" s="284"/>
      <c r="S26" s="284"/>
      <c r="T26" s="284"/>
      <c r="U26" s="284"/>
      <c r="V26" s="302">
        <v>2</v>
      </c>
      <c r="W26" s="302">
        <v>1</v>
      </c>
      <c r="X26" s="277"/>
      <c r="Y26" s="527">
        <f t="shared" si="4"/>
        <v>0</v>
      </c>
      <c r="Z26" s="31"/>
    </row>
    <row r="27" spans="1:26" ht="15" customHeight="1" x14ac:dyDescent="0.25">
      <c r="A27" s="459">
        <v>20</v>
      </c>
      <c r="B27" s="796"/>
      <c r="C27" s="796"/>
      <c r="D27" s="216" t="s">
        <v>791</v>
      </c>
      <c r="E27" s="284"/>
      <c r="F27" s="284"/>
      <c r="G27" s="284"/>
      <c r="H27" s="284"/>
      <c r="I27" s="284"/>
      <c r="J27" s="284"/>
      <c r="K27" s="284"/>
      <c r="L27" s="284"/>
      <c r="M27" s="284"/>
      <c r="N27" s="284"/>
      <c r="O27" s="284"/>
      <c r="P27" s="494" t="s">
        <v>3</v>
      </c>
      <c r="Q27" s="494" t="s">
        <v>3</v>
      </c>
      <c r="R27" s="284"/>
      <c r="S27" s="284"/>
      <c r="T27" s="284"/>
      <c r="U27" s="284"/>
      <c r="V27" s="302">
        <v>2</v>
      </c>
      <c r="W27" s="302">
        <v>1</v>
      </c>
      <c r="X27" s="277"/>
      <c r="Y27" s="527">
        <f t="shared" si="4"/>
        <v>0</v>
      </c>
      <c r="Z27" s="31"/>
    </row>
    <row r="28" spans="1:26" ht="15" customHeight="1" x14ac:dyDescent="0.25">
      <c r="A28" s="459">
        <v>21</v>
      </c>
      <c r="B28" s="796" t="s">
        <v>794</v>
      </c>
      <c r="C28" s="796" t="s">
        <v>823</v>
      </c>
      <c r="D28" s="216" t="s">
        <v>467</v>
      </c>
      <c r="E28" s="284"/>
      <c r="F28" s="284"/>
      <c r="G28" s="494" t="s">
        <v>3</v>
      </c>
      <c r="H28" s="284"/>
      <c r="I28" s="284"/>
      <c r="J28" s="284"/>
      <c r="K28" s="284"/>
      <c r="L28" s="284"/>
      <c r="M28" s="284"/>
      <c r="N28" s="284"/>
      <c r="O28" s="284"/>
      <c r="P28" s="494"/>
      <c r="Q28" s="494"/>
      <c r="R28" s="284"/>
      <c r="S28" s="284"/>
      <c r="T28" s="284"/>
      <c r="U28" s="284"/>
      <c r="V28" s="494">
        <v>12</v>
      </c>
      <c r="W28" s="302">
        <v>1</v>
      </c>
      <c r="X28" s="364"/>
      <c r="Y28" s="528"/>
      <c r="Z28" s="31"/>
    </row>
    <row r="29" spans="1:26" ht="15" customHeight="1" x14ac:dyDescent="0.25">
      <c r="A29" s="459">
        <v>22</v>
      </c>
      <c r="B29" s="796"/>
      <c r="C29" s="796"/>
      <c r="D29" s="216" t="s">
        <v>419</v>
      </c>
      <c r="E29" s="284"/>
      <c r="F29" s="284"/>
      <c r="G29" s="284"/>
      <c r="H29" s="284"/>
      <c r="I29" s="284"/>
      <c r="J29" s="284"/>
      <c r="K29" s="284"/>
      <c r="L29" s="284"/>
      <c r="M29" s="284"/>
      <c r="N29" s="284"/>
      <c r="O29" s="284"/>
      <c r="P29" s="494" t="s">
        <v>3</v>
      </c>
      <c r="Q29" s="494" t="s">
        <v>3</v>
      </c>
      <c r="R29" s="284"/>
      <c r="S29" s="284"/>
      <c r="T29" s="284"/>
      <c r="U29" s="284"/>
      <c r="V29" s="302">
        <v>2</v>
      </c>
      <c r="W29" s="302">
        <v>1</v>
      </c>
      <c r="X29" s="277"/>
      <c r="Y29" s="527">
        <f>V29*W29*ROUND(X29,2)</f>
        <v>0</v>
      </c>
      <c r="Z29" s="31"/>
    </row>
    <row r="30" spans="1:26" ht="15" customHeight="1" x14ac:dyDescent="0.25">
      <c r="A30" s="459">
        <v>23</v>
      </c>
      <c r="B30" s="796"/>
      <c r="C30" s="796"/>
      <c r="D30" s="216" t="s">
        <v>795</v>
      </c>
      <c r="E30" s="284"/>
      <c r="F30" s="284"/>
      <c r="G30" s="284"/>
      <c r="H30" s="284"/>
      <c r="I30" s="284"/>
      <c r="J30" s="284"/>
      <c r="K30" s="284"/>
      <c r="L30" s="284"/>
      <c r="M30" s="284"/>
      <c r="N30" s="284"/>
      <c r="O30" s="284"/>
      <c r="P30" s="494" t="s">
        <v>3</v>
      </c>
      <c r="Q30" s="494" t="s">
        <v>3</v>
      </c>
      <c r="R30" s="284"/>
      <c r="S30" s="284"/>
      <c r="T30" s="284"/>
      <c r="U30" s="284"/>
      <c r="V30" s="302">
        <v>2</v>
      </c>
      <c r="W30" s="302">
        <v>1</v>
      </c>
      <c r="X30" s="277"/>
      <c r="Y30" s="527">
        <f t="shared" ref="Y30:Y34" si="5">V30*W30*ROUND(X30,2)</f>
        <v>0</v>
      </c>
      <c r="Z30" s="31"/>
    </row>
    <row r="31" spans="1:26" ht="15" customHeight="1" x14ac:dyDescent="0.25">
      <c r="A31" s="459">
        <v>24</v>
      </c>
      <c r="B31" s="796"/>
      <c r="C31" s="796"/>
      <c r="D31" s="216" t="s">
        <v>53</v>
      </c>
      <c r="E31" s="284"/>
      <c r="F31" s="284"/>
      <c r="G31" s="284"/>
      <c r="H31" s="284"/>
      <c r="I31" s="284"/>
      <c r="J31" s="284"/>
      <c r="K31" s="284"/>
      <c r="L31" s="284"/>
      <c r="M31" s="284"/>
      <c r="N31" s="284"/>
      <c r="O31" s="284"/>
      <c r="P31" s="494" t="s">
        <v>3</v>
      </c>
      <c r="Q31" s="494" t="s">
        <v>3</v>
      </c>
      <c r="R31" s="284"/>
      <c r="S31" s="284"/>
      <c r="T31" s="284"/>
      <c r="U31" s="284"/>
      <c r="V31" s="302">
        <v>2</v>
      </c>
      <c r="W31" s="302">
        <v>1</v>
      </c>
      <c r="X31" s="277"/>
      <c r="Y31" s="527">
        <f t="shared" si="5"/>
        <v>0</v>
      </c>
      <c r="Z31" s="31"/>
    </row>
    <row r="32" spans="1:26" ht="15" customHeight="1" x14ac:dyDescent="0.25">
      <c r="A32" s="459">
        <v>25</v>
      </c>
      <c r="B32" s="796"/>
      <c r="C32" s="796"/>
      <c r="D32" s="216" t="s">
        <v>796</v>
      </c>
      <c r="E32" s="284"/>
      <c r="F32" s="284"/>
      <c r="G32" s="284"/>
      <c r="H32" s="284"/>
      <c r="I32" s="284"/>
      <c r="J32" s="284"/>
      <c r="K32" s="284"/>
      <c r="L32" s="284"/>
      <c r="M32" s="284"/>
      <c r="N32" s="284"/>
      <c r="O32" s="284"/>
      <c r="P32" s="494" t="s">
        <v>3</v>
      </c>
      <c r="Q32" s="494" t="s">
        <v>3</v>
      </c>
      <c r="R32" s="284"/>
      <c r="S32" s="284"/>
      <c r="T32" s="284"/>
      <c r="U32" s="284"/>
      <c r="V32" s="302">
        <v>2</v>
      </c>
      <c r="W32" s="302">
        <v>1</v>
      </c>
      <c r="X32" s="277"/>
      <c r="Y32" s="527">
        <f t="shared" si="5"/>
        <v>0</v>
      </c>
      <c r="Z32" s="31"/>
    </row>
    <row r="33" spans="1:26" ht="15" customHeight="1" x14ac:dyDescent="0.25">
      <c r="A33" s="459">
        <v>26</v>
      </c>
      <c r="B33" s="796" t="s">
        <v>797</v>
      </c>
      <c r="C33" s="796" t="s">
        <v>824</v>
      </c>
      <c r="D33" s="216" t="s">
        <v>467</v>
      </c>
      <c r="E33" s="284"/>
      <c r="F33" s="284"/>
      <c r="G33" s="494" t="s">
        <v>3</v>
      </c>
      <c r="H33" s="284"/>
      <c r="I33" s="284"/>
      <c r="J33" s="284"/>
      <c r="K33" s="284"/>
      <c r="L33" s="284"/>
      <c r="M33" s="284"/>
      <c r="N33" s="284"/>
      <c r="O33" s="284"/>
      <c r="P33" s="494"/>
      <c r="Q33" s="494"/>
      <c r="R33" s="284"/>
      <c r="S33" s="284"/>
      <c r="T33" s="284"/>
      <c r="U33" s="284"/>
      <c r="V33" s="494">
        <v>12</v>
      </c>
      <c r="W33" s="302">
        <v>1</v>
      </c>
      <c r="X33" s="364"/>
      <c r="Y33" s="528"/>
      <c r="Z33" s="31"/>
    </row>
    <row r="34" spans="1:26" ht="15" customHeight="1" x14ac:dyDescent="0.25">
      <c r="A34" s="459">
        <v>27</v>
      </c>
      <c r="B34" s="796"/>
      <c r="C34" s="796"/>
      <c r="D34" s="216" t="s">
        <v>419</v>
      </c>
      <c r="E34" s="284"/>
      <c r="F34" s="284"/>
      <c r="G34" s="284"/>
      <c r="H34" s="284"/>
      <c r="I34" s="284"/>
      <c r="J34" s="284"/>
      <c r="K34" s="284"/>
      <c r="L34" s="284"/>
      <c r="M34" s="284"/>
      <c r="N34" s="284"/>
      <c r="O34" s="284"/>
      <c r="P34" s="494" t="s">
        <v>3</v>
      </c>
      <c r="Q34" s="494" t="s">
        <v>3</v>
      </c>
      <c r="R34" s="284"/>
      <c r="S34" s="284"/>
      <c r="T34" s="284"/>
      <c r="U34" s="284"/>
      <c r="V34" s="302">
        <v>2</v>
      </c>
      <c r="W34" s="302">
        <v>1</v>
      </c>
      <c r="X34" s="277"/>
      <c r="Y34" s="527">
        <f t="shared" si="5"/>
        <v>0</v>
      </c>
      <c r="Z34" s="31"/>
    </row>
    <row r="35" spans="1:26" ht="15" customHeight="1" x14ac:dyDescent="0.25">
      <c r="A35" s="459">
        <v>28</v>
      </c>
      <c r="B35" s="796"/>
      <c r="C35" s="796"/>
      <c r="D35" s="216" t="s">
        <v>795</v>
      </c>
      <c r="E35" s="284"/>
      <c r="F35" s="284"/>
      <c r="G35" s="284"/>
      <c r="H35" s="284"/>
      <c r="I35" s="284"/>
      <c r="J35" s="284"/>
      <c r="K35" s="284"/>
      <c r="L35" s="284"/>
      <c r="M35" s="284"/>
      <c r="N35" s="284"/>
      <c r="O35" s="284"/>
      <c r="P35" s="494" t="s">
        <v>3</v>
      </c>
      <c r="Q35" s="494" t="s">
        <v>3</v>
      </c>
      <c r="R35" s="284"/>
      <c r="S35" s="284"/>
      <c r="T35" s="284"/>
      <c r="U35" s="284"/>
      <c r="V35" s="302">
        <v>2</v>
      </c>
      <c r="W35" s="302">
        <v>1</v>
      </c>
      <c r="X35" s="277"/>
      <c r="Y35" s="527">
        <f t="shared" ref="Y35" si="6">V35*W35*ROUND(X35,2)</f>
        <v>0</v>
      </c>
      <c r="Z35" s="31"/>
    </row>
    <row r="36" spans="1:26" ht="15" customHeight="1" x14ac:dyDescent="0.25">
      <c r="A36" s="459">
        <v>29</v>
      </c>
      <c r="B36" s="796"/>
      <c r="C36" s="796"/>
      <c r="D36" s="216" t="s">
        <v>53</v>
      </c>
      <c r="E36" s="284"/>
      <c r="F36" s="284"/>
      <c r="G36" s="284"/>
      <c r="H36" s="284"/>
      <c r="I36" s="284"/>
      <c r="J36" s="284"/>
      <c r="K36" s="284"/>
      <c r="L36" s="284"/>
      <c r="M36" s="284"/>
      <c r="N36" s="284"/>
      <c r="O36" s="284"/>
      <c r="P36" s="494" t="s">
        <v>3</v>
      </c>
      <c r="Q36" s="494" t="s">
        <v>3</v>
      </c>
      <c r="R36" s="284"/>
      <c r="S36" s="284"/>
      <c r="T36" s="284"/>
      <c r="U36" s="284"/>
      <c r="V36" s="302">
        <v>2</v>
      </c>
      <c r="W36" s="302">
        <v>1</v>
      </c>
      <c r="X36" s="277"/>
      <c r="Y36" s="527">
        <f t="shared" ref="Y36:Y40" si="7">V36*W36*ROUND(X36,2)</f>
        <v>0</v>
      </c>
      <c r="Z36" s="31"/>
    </row>
    <row r="37" spans="1:26" ht="15" customHeight="1" x14ac:dyDescent="0.25">
      <c r="A37" s="459">
        <v>30</v>
      </c>
      <c r="B37" s="796"/>
      <c r="C37" s="796"/>
      <c r="D37" s="216" t="s">
        <v>796</v>
      </c>
      <c r="E37" s="284"/>
      <c r="F37" s="284"/>
      <c r="G37" s="284"/>
      <c r="H37" s="284"/>
      <c r="I37" s="284"/>
      <c r="J37" s="284"/>
      <c r="K37" s="284"/>
      <c r="L37" s="284"/>
      <c r="M37" s="284"/>
      <c r="N37" s="284"/>
      <c r="O37" s="284"/>
      <c r="P37" s="494" t="s">
        <v>3</v>
      </c>
      <c r="Q37" s="494" t="s">
        <v>3</v>
      </c>
      <c r="R37" s="284"/>
      <c r="S37" s="284"/>
      <c r="T37" s="284"/>
      <c r="U37" s="284"/>
      <c r="V37" s="302">
        <v>2</v>
      </c>
      <c r="W37" s="302">
        <v>1</v>
      </c>
      <c r="X37" s="277"/>
      <c r="Y37" s="527">
        <f t="shared" si="7"/>
        <v>0</v>
      </c>
      <c r="Z37" s="31"/>
    </row>
    <row r="38" spans="1:26" ht="15" customHeight="1" x14ac:dyDescent="0.25">
      <c r="A38" s="459">
        <v>31</v>
      </c>
      <c r="B38" s="796" t="s">
        <v>798</v>
      </c>
      <c r="C38" s="796" t="s">
        <v>825</v>
      </c>
      <c r="D38" s="216" t="s">
        <v>467</v>
      </c>
      <c r="E38" s="284"/>
      <c r="F38" s="494" t="s">
        <v>3</v>
      </c>
      <c r="G38" s="284"/>
      <c r="H38" s="284"/>
      <c r="I38" s="284"/>
      <c r="J38" s="284"/>
      <c r="K38" s="284"/>
      <c r="L38" s="284"/>
      <c r="M38" s="284"/>
      <c r="N38" s="284"/>
      <c r="O38" s="284"/>
      <c r="P38" s="494"/>
      <c r="Q38" s="494"/>
      <c r="R38" s="284"/>
      <c r="S38" s="284"/>
      <c r="T38" s="284"/>
      <c r="U38" s="284"/>
      <c r="V38" s="494">
        <v>52</v>
      </c>
      <c r="W38" s="302">
        <v>1</v>
      </c>
      <c r="X38" s="364"/>
      <c r="Y38" s="528"/>
      <c r="Z38" s="31"/>
    </row>
    <row r="39" spans="1:26" ht="15" customHeight="1" x14ac:dyDescent="0.25">
      <c r="A39" s="459">
        <v>32</v>
      </c>
      <c r="B39" s="796"/>
      <c r="C39" s="796"/>
      <c r="D39" s="216" t="s">
        <v>419</v>
      </c>
      <c r="E39" s="284"/>
      <c r="F39" s="284"/>
      <c r="G39" s="284"/>
      <c r="H39" s="284"/>
      <c r="I39" s="284"/>
      <c r="J39" s="284"/>
      <c r="K39" s="284"/>
      <c r="L39" s="284"/>
      <c r="M39" s="284"/>
      <c r="N39" s="284"/>
      <c r="O39" s="284"/>
      <c r="P39" s="494" t="s">
        <v>3</v>
      </c>
      <c r="Q39" s="494" t="s">
        <v>3</v>
      </c>
      <c r="R39" s="284"/>
      <c r="S39" s="284"/>
      <c r="T39" s="284"/>
      <c r="U39" s="284"/>
      <c r="V39" s="302">
        <v>2</v>
      </c>
      <c r="W39" s="302">
        <v>1</v>
      </c>
      <c r="X39" s="277"/>
      <c r="Y39" s="527">
        <f t="shared" si="7"/>
        <v>0</v>
      </c>
      <c r="Z39" s="31"/>
    </row>
    <row r="40" spans="1:26" ht="15" customHeight="1" x14ac:dyDescent="0.25">
      <c r="A40" s="459">
        <v>33</v>
      </c>
      <c r="B40" s="796"/>
      <c r="C40" s="796"/>
      <c r="D40" s="216" t="s">
        <v>795</v>
      </c>
      <c r="E40" s="284"/>
      <c r="F40" s="284"/>
      <c r="G40" s="284"/>
      <c r="H40" s="284"/>
      <c r="I40" s="284"/>
      <c r="J40" s="284"/>
      <c r="K40" s="284"/>
      <c r="L40" s="284"/>
      <c r="M40" s="284"/>
      <c r="N40" s="284"/>
      <c r="O40" s="284"/>
      <c r="P40" s="494" t="s">
        <v>3</v>
      </c>
      <c r="Q40" s="494" t="s">
        <v>3</v>
      </c>
      <c r="R40" s="284"/>
      <c r="S40" s="284"/>
      <c r="T40" s="284"/>
      <c r="U40" s="284"/>
      <c r="V40" s="302">
        <v>2</v>
      </c>
      <c r="W40" s="302">
        <v>1</v>
      </c>
      <c r="X40" s="277"/>
      <c r="Y40" s="527">
        <f t="shared" si="7"/>
        <v>0</v>
      </c>
      <c r="Z40" s="31"/>
    </row>
    <row r="41" spans="1:26" ht="15" customHeight="1" x14ac:dyDescent="0.25">
      <c r="A41" s="459">
        <v>34</v>
      </c>
      <c r="B41" s="796"/>
      <c r="C41" s="796"/>
      <c r="D41" s="216" t="s">
        <v>53</v>
      </c>
      <c r="E41" s="284"/>
      <c r="F41" s="284"/>
      <c r="G41" s="284"/>
      <c r="H41" s="284"/>
      <c r="I41" s="284"/>
      <c r="J41" s="284"/>
      <c r="K41" s="284"/>
      <c r="L41" s="284"/>
      <c r="M41" s="284"/>
      <c r="N41" s="284"/>
      <c r="O41" s="284"/>
      <c r="P41" s="494" t="s">
        <v>3</v>
      </c>
      <c r="Q41" s="494" t="s">
        <v>3</v>
      </c>
      <c r="R41" s="284"/>
      <c r="S41" s="284"/>
      <c r="T41" s="284"/>
      <c r="U41" s="284"/>
      <c r="V41" s="302">
        <v>2</v>
      </c>
      <c r="W41" s="302">
        <v>1</v>
      </c>
      <c r="X41" s="277"/>
      <c r="Y41" s="527">
        <f>V41*W41*ROUND(X41,2)</f>
        <v>0</v>
      </c>
      <c r="Z41" s="31"/>
    </row>
    <row r="42" spans="1:26" ht="15" customHeight="1" x14ac:dyDescent="0.25">
      <c r="A42" s="459">
        <v>35</v>
      </c>
      <c r="B42" s="796"/>
      <c r="C42" s="796"/>
      <c r="D42" s="216" t="s">
        <v>796</v>
      </c>
      <c r="E42" s="284"/>
      <c r="F42" s="284"/>
      <c r="G42" s="284"/>
      <c r="H42" s="284"/>
      <c r="I42" s="284"/>
      <c r="J42" s="284"/>
      <c r="K42" s="284"/>
      <c r="L42" s="284"/>
      <c r="M42" s="284"/>
      <c r="N42" s="284"/>
      <c r="O42" s="284"/>
      <c r="P42" s="494" t="s">
        <v>3</v>
      </c>
      <c r="Q42" s="494" t="s">
        <v>3</v>
      </c>
      <c r="R42" s="284"/>
      <c r="S42" s="284"/>
      <c r="T42" s="284"/>
      <c r="U42" s="284"/>
      <c r="V42" s="302">
        <v>2</v>
      </c>
      <c r="W42" s="302">
        <v>1</v>
      </c>
      <c r="X42" s="277"/>
      <c r="Y42" s="527">
        <f t="shared" ref="Y42" si="8">V42*W42*ROUND(X42,2)</f>
        <v>0</v>
      </c>
      <c r="Z42" s="31"/>
    </row>
    <row r="43" spans="1:26" ht="15" customHeight="1" x14ac:dyDescent="0.25">
      <c r="A43" s="459">
        <v>36</v>
      </c>
      <c r="B43" s="796" t="s">
        <v>799</v>
      </c>
      <c r="C43" s="796" t="s">
        <v>825</v>
      </c>
      <c r="D43" s="216" t="s">
        <v>467</v>
      </c>
      <c r="E43" s="284"/>
      <c r="F43" s="494" t="s">
        <v>3</v>
      </c>
      <c r="G43" s="284"/>
      <c r="H43" s="284"/>
      <c r="I43" s="284"/>
      <c r="J43" s="284"/>
      <c r="K43" s="284"/>
      <c r="L43" s="284"/>
      <c r="M43" s="284"/>
      <c r="N43" s="284"/>
      <c r="O43" s="284"/>
      <c r="P43" s="494"/>
      <c r="Q43" s="494"/>
      <c r="R43" s="284"/>
      <c r="S43" s="284"/>
      <c r="T43" s="284"/>
      <c r="U43" s="284"/>
      <c r="V43" s="494">
        <v>52</v>
      </c>
      <c r="W43" s="302">
        <v>2</v>
      </c>
      <c r="X43" s="364"/>
      <c r="Y43" s="528"/>
      <c r="Z43" s="31"/>
    </row>
    <row r="44" spans="1:26" ht="15" customHeight="1" x14ac:dyDescent="0.25">
      <c r="A44" s="459">
        <v>37</v>
      </c>
      <c r="B44" s="796"/>
      <c r="C44" s="796"/>
      <c r="D44" s="216" t="s">
        <v>419</v>
      </c>
      <c r="E44" s="284"/>
      <c r="F44" s="284"/>
      <c r="G44" s="284"/>
      <c r="H44" s="284"/>
      <c r="I44" s="284"/>
      <c r="J44" s="284"/>
      <c r="K44" s="284"/>
      <c r="L44" s="284"/>
      <c r="M44" s="284"/>
      <c r="N44" s="284"/>
      <c r="O44" s="284"/>
      <c r="P44" s="494" t="s">
        <v>3</v>
      </c>
      <c r="Q44" s="494" t="s">
        <v>3</v>
      </c>
      <c r="R44" s="284"/>
      <c r="S44" s="284"/>
      <c r="T44" s="284"/>
      <c r="U44" s="284"/>
      <c r="V44" s="302">
        <v>2</v>
      </c>
      <c r="W44" s="302">
        <v>2</v>
      </c>
      <c r="X44" s="277"/>
      <c r="Y44" s="527">
        <f t="shared" ref="Y44:Y46" si="9">V44*W44*ROUND(X44,2)</f>
        <v>0</v>
      </c>
      <c r="Z44" s="31"/>
    </row>
    <row r="45" spans="1:26" ht="15" customHeight="1" x14ac:dyDescent="0.25">
      <c r="A45" s="459">
        <v>38</v>
      </c>
      <c r="B45" s="796"/>
      <c r="C45" s="796"/>
      <c r="D45" s="216" t="s">
        <v>795</v>
      </c>
      <c r="E45" s="284"/>
      <c r="F45" s="284"/>
      <c r="G45" s="284"/>
      <c r="H45" s="284"/>
      <c r="I45" s="284"/>
      <c r="J45" s="284"/>
      <c r="K45" s="284"/>
      <c r="L45" s="284"/>
      <c r="M45" s="284"/>
      <c r="N45" s="284"/>
      <c r="O45" s="284"/>
      <c r="P45" s="494" t="s">
        <v>3</v>
      </c>
      <c r="Q45" s="494" t="s">
        <v>3</v>
      </c>
      <c r="R45" s="284"/>
      <c r="S45" s="284"/>
      <c r="T45" s="284"/>
      <c r="U45" s="284"/>
      <c r="V45" s="302">
        <v>2</v>
      </c>
      <c r="W45" s="302">
        <v>2</v>
      </c>
      <c r="X45" s="277"/>
      <c r="Y45" s="527">
        <f t="shared" si="9"/>
        <v>0</v>
      </c>
      <c r="Z45" s="31"/>
    </row>
    <row r="46" spans="1:26" ht="15" customHeight="1" x14ac:dyDescent="0.25">
      <c r="A46" s="459">
        <v>39</v>
      </c>
      <c r="B46" s="796"/>
      <c r="C46" s="796"/>
      <c r="D46" s="216" t="s">
        <v>53</v>
      </c>
      <c r="E46" s="284"/>
      <c r="F46" s="284"/>
      <c r="G46" s="284"/>
      <c r="H46" s="284"/>
      <c r="I46" s="284"/>
      <c r="J46" s="284"/>
      <c r="K46" s="284"/>
      <c r="L46" s="284"/>
      <c r="M46" s="284"/>
      <c r="N46" s="284"/>
      <c r="O46" s="284"/>
      <c r="P46" s="494" t="s">
        <v>3</v>
      </c>
      <c r="Q46" s="494" t="s">
        <v>3</v>
      </c>
      <c r="R46" s="284"/>
      <c r="S46" s="284"/>
      <c r="T46" s="284"/>
      <c r="U46" s="284"/>
      <c r="V46" s="302">
        <v>2</v>
      </c>
      <c r="W46" s="302">
        <v>2</v>
      </c>
      <c r="X46" s="277"/>
      <c r="Y46" s="527">
        <f t="shared" si="9"/>
        <v>0</v>
      </c>
      <c r="Z46" s="31"/>
    </row>
    <row r="47" spans="1:26" ht="15" customHeight="1" x14ac:dyDescent="0.25">
      <c r="A47" s="459">
        <v>40</v>
      </c>
      <c r="B47" s="796"/>
      <c r="C47" s="796"/>
      <c r="D47" s="216" t="s">
        <v>796</v>
      </c>
      <c r="E47" s="284"/>
      <c r="F47" s="284"/>
      <c r="G47" s="284"/>
      <c r="H47" s="284"/>
      <c r="I47" s="284"/>
      <c r="J47" s="284"/>
      <c r="K47" s="284"/>
      <c r="L47" s="284"/>
      <c r="M47" s="284"/>
      <c r="N47" s="284"/>
      <c r="O47" s="284"/>
      <c r="P47" s="494" t="s">
        <v>3</v>
      </c>
      <c r="Q47" s="494" t="s">
        <v>3</v>
      </c>
      <c r="R47" s="284"/>
      <c r="S47" s="284"/>
      <c r="T47" s="284"/>
      <c r="U47" s="284"/>
      <c r="V47" s="302">
        <v>2</v>
      </c>
      <c r="W47" s="302">
        <v>2</v>
      </c>
      <c r="X47" s="277"/>
      <c r="Y47" s="527">
        <f>V47*W47*ROUND(X47,2)</f>
        <v>0</v>
      </c>
      <c r="Z47" s="31"/>
    </row>
    <row r="48" spans="1:26" ht="15" customHeight="1" x14ac:dyDescent="0.25">
      <c r="A48" s="459">
        <v>41</v>
      </c>
      <c r="B48" s="796" t="s">
        <v>800</v>
      </c>
      <c r="C48" s="796" t="s">
        <v>825</v>
      </c>
      <c r="D48" s="216" t="s">
        <v>467</v>
      </c>
      <c r="E48" s="284"/>
      <c r="F48" s="494" t="s">
        <v>3</v>
      </c>
      <c r="G48" s="284"/>
      <c r="H48" s="284"/>
      <c r="I48" s="284"/>
      <c r="J48" s="284"/>
      <c r="K48" s="284"/>
      <c r="L48" s="284"/>
      <c r="M48" s="284"/>
      <c r="N48" s="284"/>
      <c r="O48" s="284"/>
      <c r="P48" s="494"/>
      <c r="Q48" s="494"/>
      <c r="R48" s="284"/>
      <c r="S48" s="284"/>
      <c r="T48" s="284"/>
      <c r="U48" s="284"/>
      <c r="V48" s="494">
        <v>52</v>
      </c>
      <c r="W48" s="302">
        <v>1</v>
      </c>
      <c r="X48" s="364"/>
      <c r="Y48" s="528"/>
      <c r="Z48" s="31"/>
    </row>
    <row r="49" spans="1:26" ht="15" customHeight="1" x14ac:dyDescent="0.25">
      <c r="A49" s="459">
        <v>42</v>
      </c>
      <c r="B49" s="796"/>
      <c r="C49" s="796"/>
      <c r="D49" s="216" t="s">
        <v>419</v>
      </c>
      <c r="E49" s="284"/>
      <c r="F49" s="284"/>
      <c r="G49" s="284"/>
      <c r="H49" s="284"/>
      <c r="I49" s="284"/>
      <c r="J49" s="284"/>
      <c r="K49" s="284"/>
      <c r="L49" s="284"/>
      <c r="M49" s="284"/>
      <c r="N49" s="284"/>
      <c r="O49" s="284"/>
      <c r="P49" s="494" t="s">
        <v>3</v>
      </c>
      <c r="Q49" s="494" t="s">
        <v>3</v>
      </c>
      <c r="R49" s="284"/>
      <c r="S49" s="284"/>
      <c r="T49" s="284"/>
      <c r="U49" s="284"/>
      <c r="V49" s="302">
        <v>2</v>
      </c>
      <c r="W49" s="302">
        <v>1</v>
      </c>
      <c r="X49" s="277"/>
      <c r="Y49" s="527">
        <f t="shared" ref="Y49:Y51" si="10">V49*W49*ROUND(X49,2)</f>
        <v>0</v>
      </c>
      <c r="Z49" s="31"/>
    </row>
    <row r="50" spans="1:26" ht="15" customHeight="1" x14ac:dyDescent="0.25">
      <c r="A50" s="459">
        <v>43</v>
      </c>
      <c r="B50" s="796"/>
      <c r="C50" s="796"/>
      <c r="D50" s="216" t="s">
        <v>795</v>
      </c>
      <c r="E50" s="284"/>
      <c r="F50" s="284"/>
      <c r="G50" s="284"/>
      <c r="H50" s="284"/>
      <c r="I50" s="284"/>
      <c r="J50" s="284"/>
      <c r="K50" s="284"/>
      <c r="L50" s="284"/>
      <c r="M50" s="284"/>
      <c r="N50" s="284"/>
      <c r="O50" s="284"/>
      <c r="P50" s="494" t="s">
        <v>3</v>
      </c>
      <c r="Q50" s="494" t="s">
        <v>3</v>
      </c>
      <c r="R50" s="284"/>
      <c r="S50" s="284"/>
      <c r="T50" s="284"/>
      <c r="U50" s="284"/>
      <c r="V50" s="302">
        <v>2</v>
      </c>
      <c r="W50" s="302">
        <v>1</v>
      </c>
      <c r="X50" s="277"/>
      <c r="Y50" s="527">
        <f t="shared" si="10"/>
        <v>0</v>
      </c>
      <c r="Z50" s="31"/>
    </row>
    <row r="51" spans="1:26" ht="15" customHeight="1" x14ac:dyDescent="0.25">
      <c r="A51" s="459">
        <v>44</v>
      </c>
      <c r="B51" s="796"/>
      <c r="C51" s="796"/>
      <c r="D51" s="216" t="s">
        <v>53</v>
      </c>
      <c r="E51" s="284"/>
      <c r="F51" s="284"/>
      <c r="G51" s="284"/>
      <c r="H51" s="284"/>
      <c r="I51" s="284"/>
      <c r="J51" s="284"/>
      <c r="K51" s="284"/>
      <c r="L51" s="284"/>
      <c r="M51" s="284"/>
      <c r="N51" s="284"/>
      <c r="O51" s="284"/>
      <c r="P51" s="494" t="s">
        <v>3</v>
      </c>
      <c r="Q51" s="494" t="s">
        <v>3</v>
      </c>
      <c r="R51" s="284"/>
      <c r="S51" s="284"/>
      <c r="T51" s="284"/>
      <c r="U51" s="284"/>
      <c r="V51" s="302">
        <v>2</v>
      </c>
      <c r="W51" s="302">
        <v>1</v>
      </c>
      <c r="X51" s="277"/>
      <c r="Y51" s="527">
        <f t="shared" si="10"/>
        <v>0</v>
      </c>
      <c r="Z51" s="31"/>
    </row>
    <row r="52" spans="1:26" ht="15" customHeight="1" x14ac:dyDescent="0.25">
      <c r="A52" s="459">
        <v>45</v>
      </c>
      <c r="B52" s="796"/>
      <c r="C52" s="796"/>
      <c r="D52" s="216" t="s">
        <v>796</v>
      </c>
      <c r="E52" s="284"/>
      <c r="F52" s="284"/>
      <c r="G52" s="284"/>
      <c r="H52" s="284"/>
      <c r="I52" s="284"/>
      <c r="J52" s="284"/>
      <c r="K52" s="284"/>
      <c r="L52" s="284"/>
      <c r="M52" s="284"/>
      <c r="N52" s="284"/>
      <c r="O52" s="284"/>
      <c r="P52" s="494" t="s">
        <v>3</v>
      </c>
      <c r="Q52" s="494" t="s">
        <v>3</v>
      </c>
      <c r="R52" s="284"/>
      <c r="S52" s="284"/>
      <c r="T52" s="284"/>
      <c r="U52" s="284"/>
      <c r="V52" s="302">
        <v>2</v>
      </c>
      <c r="W52" s="302">
        <v>1</v>
      </c>
      <c r="X52" s="277"/>
      <c r="Y52" s="527">
        <f t="shared" ref="Y52" si="11">V52*W52*ROUND(X52,2)</f>
        <v>0</v>
      </c>
      <c r="Z52" s="31"/>
    </row>
    <row r="53" spans="1:26" ht="15" customHeight="1" x14ac:dyDescent="0.25">
      <c r="A53" s="459">
        <v>46</v>
      </c>
      <c r="B53" s="796" t="s">
        <v>801</v>
      </c>
      <c r="C53" s="796" t="s">
        <v>826</v>
      </c>
      <c r="D53" s="216" t="s">
        <v>467</v>
      </c>
      <c r="E53" s="284"/>
      <c r="F53" s="494" t="s">
        <v>3</v>
      </c>
      <c r="G53" s="284"/>
      <c r="H53" s="284"/>
      <c r="I53" s="284"/>
      <c r="J53" s="284"/>
      <c r="K53" s="284"/>
      <c r="L53" s="284"/>
      <c r="M53" s="284"/>
      <c r="N53" s="284"/>
      <c r="O53" s="284"/>
      <c r="P53" s="494"/>
      <c r="Q53" s="494"/>
      <c r="R53" s="284"/>
      <c r="S53" s="284"/>
      <c r="T53" s="284"/>
      <c r="U53" s="284"/>
      <c r="V53" s="494">
        <v>52</v>
      </c>
      <c r="W53" s="302">
        <v>1</v>
      </c>
      <c r="X53" s="364"/>
      <c r="Y53" s="528"/>
      <c r="Z53" s="31"/>
    </row>
    <row r="54" spans="1:26" ht="15" customHeight="1" x14ac:dyDescent="0.25">
      <c r="A54" s="459">
        <v>47</v>
      </c>
      <c r="B54" s="796"/>
      <c r="C54" s="796"/>
      <c r="D54" s="216" t="s">
        <v>419</v>
      </c>
      <c r="E54" s="284"/>
      <c r="F54" s="284"/>
      <c r="G54" s="284"/>
      <c r="H54" s="284"/>
      <c r="I54" s="284"/>
      <c r="J54" s="284"/>
      <c r="K54" s="284"/>
      <c r="L54" s="284"/>
      <c r="M54" s="284"/>
      <c r="N54" s="284"/>
      <c r="O54" s="284"/>
      <c r="P54" s="494" t="s">
        <v>3</v>
      </c>
      <c r="Q54" s="494" t="s">
        <v>3</v>
      </c>
      <c r="R54" s="284"/>
      <c r="S54" s="284"/>
      <c r="T54" s="284"/>
      <c r="U54" s="284"/>
      <c r="V54" s="302">
        <v>2</v>
      </c>
      <c r="W54" s="302">
        <v>1</v>
      </c>
      <c r="X54" s="277"/>
      <c r="Y54" s="527">
        <f t="shared" ref="Y54:Y57" si="12">V54*W54*ROUND(X54,2)</f>
        <v>0</v>
      </c>
      <c r="Z54" s="31"/>
    </row>
    <row r="55" spans="1:26" ht="15" customHeight="1" x14ac:dyDescent="0.25">
      <c r="A55" s="459">
        <v>48</v>
      </c>
      <c r="B55" s="796"/>
      <c r="C55" s="796"/>
      <c r="D55" s="216" t="s">
        <v>795</v>
      </c>
      <c r="E55" s="284"/>
      <c r="F55" s="284"/>
      <c r="G55" s="284"/>
      <c r="H55" s="284"/>
      <c r="I55" s="284"/>
      <c r="J55" s="284"/>
      <c r="K55" s="284"/>
      <c r="L55" s="284"/>
      <c r="M55" s="284"/>
      <c r="N55" s="284"/>
      <c r="O55" s="284"/>
      <c r="P55" s="494" t="s">
        <v>3</v>
      </c>
      <c r="Q55" s="494" t="s">
        <v>3</v>
      </c>
      <c r="R55" s="284"/>
      <c r="S55" s="284"/>
      <c r="T55" s="284"/>
      <c r="U55" s="284"/>
      <c r="V55" s="302">
        <v>2</v>
      </c>
      <c r="W55" s="302">
        <v>1</v>
      </c>
      <c r="X55" s="277"/>
      <c r="Y55" s="527">
        <f t="shared" si="12"/>
        <v>0</v>
      </c>
      <c r="Z55" s="31"/>
    </row>
    <row r="56" spans="1:26" ht="15" customHeight="1" x14ac:dyDescent="0.25">
      <c r="A56" s="459">
        <v>49</v>
      </c>
      <c r="B56" s="796"/>
      <c r="C56" s="796"/>
      <c r="D56" s="216" t="s">
        <v>53</v>
      </c>
      <c r="E56" s="284"/>
      <c r="F56" s="284"/>
      <c r="G56" s="284"/>
      <c r="H56" s="284"/>
      <c r="I56" s="284"/>
      <c r="J56" s="284"/>
      <c r="K56" s="284"/>
      <c r="L56" s="284"/>
      <c r="M56" s="284"/>
      <c r="N56" s="284"/>
      <c r="O56" s="284"/>
      <c r="P56" s="494" t="s">
        <v>3</v>
      </c>
      <c r="Q56" s="494" t="s">
        <v>3</v>
      </c>
      <c r="R56" s="284"/>
      <c r="S56" s="284"/>
      <c r="T56" s="284"/>
      <c r="U56" s="284"/>
      <c r="V56" s="302">
        <v>2</v>
      </c>
      <c r="W56" s="302">
        <v>1</v>
      </c>
      <c r="X56" s="277"/>
      <c r="Y56" s="527">
        <f t="shared" si="12"/>
        <v>0</v>
      </c>
      <c r="Z56" s="31"/>
    </row>
    <row r="57" spans="1:26" ht="15" customHeight="1" x14ac:dyDescent="0.25">
      <c r="A57" s="459">
        <v>50</v>
      </c>
      <c r="B57" s="796"/>
      <c r="C57" s="796"/>
      <c r="D57" s="216" t="s">
        <v>796</v>
      </c>
      <c r="E57" s="284"/>
      <c r="F57" s="284"/>
      <c r="G57" s="284"/>
      <c r="H57" s="284"/>
      <c r="I57" s="284"/>
      <c r="J57" s="284"/>
      <c r="K57" s="284"/>
      <c r="L57" s="284"/>
      <c r="M57" s="284"/>
      <c r="N57" s="284"/>
      <c r="O57" s="284"/>
      <c r="P57" s="494" t="s">
        <v>3</v>
      </c>
      <c r="Q57" s="494" t="s">
        <v>3</v>
      </c>
      <c r="R57" s="284"/>
      <c r="S57" s="284"/>
      <c r="T57" s="284"/>
      <c r="U57" s="284"/>
      <c r="V57" s="302">
        <v>2</v>
      </c>
      <c r="W57" s="302">
        <v>1</v>
      </c>
      <c r="X57" s="277"/>
      <c r="Y57" s="527">
        <f t="shared" si="12"/>
        <v>0</v>
      </c>
      <c r="Z57" s="31"/>
    </row>
    <row r="58" spans="1:26" ht="15" customHeight="1" x14ac:dyDescent="0.25">
      <c r="A58" s="459">
        <v>51</v>
      </c>
      <c r="B58" s="796" t="s">
        <v>802</v>
      </c>
      <c r="C58" s="796" t="s">
        <v>826</v>
      </c>
      <c r="D58" s="216" t="s">
        <v>467</v>
      </c>
      <c r="E58" s="284"/>
      <c r="F58" s="494" t="s">
        <v>3</v>
      </c>
      <c r="G58" s="284"/>
      <c r="H58" s="284"/>
      <c r="I58" s="284"/>
      <c r="J58" s="284"/>
      <c r="K58" s="284"/>
      <c r="L58" s="284"/>
      <c r="M58" s="284"/>
      <c r="N58" s="284"/>
      <c r="O58" s="284"/>
      <c r="P58" s="494"/>
      <c r="Q58" s="494"/>
      <c r="R58" s="284"/>
      <c r="S58" s="284"/>
      <c r="T58" s="284"/>
      <c r="U58" s="284"/>
      <c r="V58" s="494">
        <v>52</v>
      </c>
      <c r="W58" s="302">
        <v>2</v>
      </c>
      <c r="X58" s="364"/>
      <c r="Y58" s="528"/>
      <c r="Z58" s="31"/>
    </row>
    <row r="59" spans="1:26" ht="15" customHeight="1" x14ac:dyDescent="0.25">
      <c r="A59" s="459">
        <v>52</v>
      </c>
      <c r="B59" s="796"/>
      <c r="C59" s="796"/>
      <c r="D59" s="216" t="s">
        <v>419</v>
      </c>
      <c r="E59" s="284"/>
      <c r="F59" s="284"/>
      <c r="G59" s="284"/>
      <c r="H59" s="284"/>
      <c r="I59" s="284"/>
      <c r="J59" s="284"/>
      <c r="K59" s="284"/>
      <c r="L59" s="284"/>
      <c r="M59" s="284"/>
      <c r="N59" s="284"/>
      <c r="O59" s="284"/>
      <c r="P59" s="494" t="s">
        <v>3</v>
      </c>
      <c r="Q59" s="494" t="s">
        <v>3</v>
      </c>
      <c r="R59" s="284"/>
      <c r="S59" s="284"/>
      <c r="T59" s="284"/>
      <c r="U59" s="284"/>
      <c r="V59" s="302">
        <v>2</v>
      </c>
      <c r="W59" s="302">
        <v>2</v>
      </c>
      <c r="X59" s="277"/>
      <c r="Y59" s="527">
        <f t="shared" ref="Y59:Y62" si="13">V59*W59*ROUND(X59,2)</f>
        <v>0</v>
      </c>
      <c r="Z59" s="31"/>
    </row>
    <row r="60" spans="1:26" ht="15" customHeight="1" x14ac:dyDescent="0.25">
      <c r="A60" s="459">
        <v>53</v>
      </c>
      <c r="B60" s="796"/>
      <c r="C60" s="796"/>
      <c r="D60" s="216" t="s">
        <v>795</v>
      </c>
      <c r="E60" s="284"/>
      <c r="F60" s="284"/>
      <c r="G60" s="284"/>
      <c r="H60" s="284"/>
      <c r="I60" s="284"/>
      <c r="J60" s="284"/>
      <c r="K60" s="284"/>
      <c r="L60" s="284"/>
      <c r="M60" s="284"/>
      <c r="N60" s="284"/>
      <c r="O60" s="284"/>
      <c r="P60" s="494" t="s">
        <v>3</v>
      </c>
      <c r="Q60" s="494" t="s">
        <v>3</v>
      </c>
      <c r="R60" s="284"/>
      <c r="S60" s="284"/>
      <c r="T60" s="284"/>
      <c r="U60" s="284"/>
      <c r="V60" s="302">
        <v>2</v>
      </c>
      <c r="W60" s="302">
        <v>2</v>
      </c>
      <c r="X60" s="277"/>
      <c r="Y60" s="527">
        <f t="shared" si="13"/>
        <v>0</v>
      </c>
      <c r="Z60" s="31"/>
    </row>
    <row r="61" spans="1:26" ht="15" customHeight="1" x14ac:dyDescent="0.25">
      <c r="A61" s="459">
        <v>54</v>
      </c>
      <c r="B61" s="796"/>
      <c r="C61" s="796"/>
      <c r="D61" s="216" t="s">
        <v>53</v>
      </c>
      <c r="E61" s="284"/>
      <c r="F61" s="284"/>
      <c r="G61" s="284"/>
      <c r="H61" s="284"/>
      <c r="I61" s="284"/>
      <c r="J61" s="284"/>
      <c r="K61" s="284"/>
      <c r="L61" s="284"/>
      <c r="M61" s="284"/>
      <c r="N61" s="284"/>
      <c r="O61" s="284"/>
      <c r="P61" s="494" t="s">
        <v>3</v>
      </c>
      <c r="Q61" s="494" t="s">
        <v>3</v>
      </c>
      <c r="R61" s="284"/>
      <c r="S61" s="284"/>
      <c r="T61" s="284"/>
      <c r="U61" s="284"/>
      <c r="V61" s="302">
        <v>2</v>
      </c>
      <c r="W61" s="302">
        <v>2</v>
      </c>
      <c r="X61" s="277"/>
      <c r="Y61" s="527">
        <f t="shared" si="13"/>
        <v>0</v>
      </c>
      <c r="Z61" s="31"/>
    </row>
    <row r="62" spans="1:26" ht="15" customHeight="1" x14ac:dyDescent="0.25">
      <c r="A62" s="459">
        <v>55</v>
      </c>
      <c r="B62" s="796"/>
      <c r="C62" s="796"/>
      <c r="D62" s="216" t="s">
        <v>796</v>
      </c>
      <c r="E62" s="284"/>
      <c r="F62" s="284"/>
      <c r="G62" s="284"/>
      <c r="H62" s="284"/>
      <c r="I62" s="284"/>
      <c r="J62" s="284"/>
      <c r="K62" s="284"/>
      <c r="L62" s="284"/>
      <c r="M62" s="284"/>
      <c r="N62" s="284"/>
      <c r="O62" s="284"/>
      <c r="P62" s="494" t="s">
        <v>3</v>
      </c>
      <c r="Q62" s="494" t="s">
        <v>3</v>
      </c>
      <c r="R62" s="284"/>
      <c r="S62" s="284"/>
      <c r="T62" s="284"/>
      <c r="U62" s="284"/>
      <c r="V62" s="302">
        <v>2</v>
      </c>
      <c r="W62" s="302">
        <v>2</v>
      </c>
      <c r="X62" s="277"/>
      <c r="Y62" s="527">
        <f t="shared" si="13"/>
        <v>0</v>
      </c>
      <c r="Z62" s="31"/>
    </row>
    <row r="63" spans="1:26" ht="15" customHeight="1" x14ac:dyDescent="0.25">
      <c r="A63" s="459">
        <v>56</v>
      </c>
      <c r="B63" s="796" t="s">
        <v>803</v>
      </c>
      <c r="C63" s="796" t="s">
        <v>826</v>
      </c>
      <c r="D63" s="216" t="s">
        <v>467</v>
      </c>
      <c r="E63" s="284"/>
      <c r="F63" s="494" t="s">
        <v>3</v>
      </c>
      <c r="G63" s="284"/>
      <c r="H63" s="284"/>
      <c r="I63" s="284"/>
      <c r="J63" s="284"/>
      <c r="K63" s="284"/>
      <c r="L63" s="284"/>
      <c r="M63" s="284"/>
      <c r="N63" s="284"/>
      <c r="O63" s="284"/>
      <c r="P63" s="494"/>
      <c r="Q63" s="494"/>
      <c r="R63" s="284"/>
      <c r="S63" s="284"/>
      <c r="T63" s="284"/>
      <c r="U63" s="284"/>
      <c r="V63" s="494">
        <v>52</v>
      </c>
      <c r="W63" s="302">
        <v>1</v>
      </c>
      <c r="X63" s="364"/>
      <c r="Y63" s="528"/>
      <c r="Z63" s="31"/>
    </row>
    <row r="64" spans="1:26" ht="15" customHeight="1" x14ac:dyDescent="0.25">
      <c r="A64" s="459">
        <v>57</v>
      </c>
      <c r="B64" s="796"/>
      <c r="C64" s="796"/>
      <c r="D64" s="216" t="s">
        <v>419</v>
      </c>
      <c r="E64" s="284"/>
      <c r="F64" s="284"/>
      <c r="G64" s="284"/>
      <c r="H64" s="284"/>
      <c r="I64" s="284"/>
      <c r="J64" s="284"/>
      <c r="K64" s="284"/>
      <c r="L64" s="284"/>
      <c r="M64" s="284"/>
      <c r="N64" s="284"/>
      <c r="O64" s="284"/>
      <c r="P64" s="494" t="s">
        <v>3</v>
      </c>
      <c r="Q64" s="494" t="s">
        <v>3</v>
      </c>
      <c r="R64" s="284"/>
      <c r="S64" s="284"/>
      <c r="T64" s="284"/>
      <c r="U64" s="284"/>
      <c r="V64" s="302">
        <v>2</v>
      </c>
      <c r="W64" s="302">
        <v>1</v>
      </c>
      <c r="X64" s="277"/>
      <c r="Y64" s="527">
        <f t="shared" ref="Y64:Y67" si="14">V64*W64*ROUND(X64,2)</f>
        <v>0</v>
      </c>
      <c r="Z64" s="31"/>
    </row>
    <row r="65" spans="1:26" ht="15" customHeight="1" x14ac:dyDescent="0.25">
      <c r="A65" s="459">
        <v>58</v>
      </c>
      <c r="B65" s="796"/>
      <c r="C65" s="796"/>
      <c r="D65" s="216" t="s">
        <v>795</v>
      </c>
      <c r="E65" s="284"/>
      <c r="F65" s="284"/>
      <c r="G65" s="284"/>
      <c r="H65" s="284"/>
      <c r="I65" s="284"/>
      <c r="J65" s="284"/>
      <c r="K65" s="284"/>
      <c r="L65" s="284"/>
      <c r="M65" s="284"/>
      <c r="N65" s="284"/>
      <c r="O65" s="284"/>
      <c r="P65" s="494" t="s">
        <v>3</v>
      </c>
      <c r="Q65" s="494" t="s">
        <v>3</v>
      </c>
      <c r="R65" s="284"/>
      <c r="S65" s="284"/>
      <c r="T65" s="284"/>
      <c r="U65" s="284"/>
      <c r="V65" s="302">
        <v>2</v>
      </c>
      <c r="W65" s="302">
        <v>1</v>
      </c>
      <c r="X65" s="277"/>
      <c r="Y65" s="527">
        <f t="shared" si="14"/>
        <v>0</v>
      </c>
      <c r="Z65" s="31"/>
    </row>
    <row r="66" spans="1:26" ht="15" customHeight="1" x14ac:dyDescent="0.25">
      <c r="A66" s="459">
        <v>59</v>
      </c>
      <c r="B66" s="796"/>
      <c r="C66" s="796"/>
      <c r="D66" s="216" t="s">
        <v>53</v>
      </c>
      <c r="E66" s="284"/>
      <c r="F66" s="284"/>
      <c r="G66" s="284"/>
      <c r="H66" s="284"/>
      <c r="I66" s="284"/>
      <c r="J66" s="284"/>
      <c r="K66" s="284"/>
      <c r="L66" s="284"/>
      <c r="M66" s="284"/>
      <c r="N66" s="284"/>
      <c r="O66" s="284"/>
      <c r="P66" s="494" t="s">
        <v>3</v>
      </c>
      <c r="Q66" s="494" t="s">
        <v>3</v>
      </c>
      <c r="R66" s="284"/>
      <c r="S66" s="284"/>
      <c r="T66" s="284"/>
      <c r="U66" s="284"/>
      <c r="V66" s="302">
        <v>2</v>
      </c>
      <c r="W66" s="302">
        <v>1</v>
      </c>
      <c r="X66" s="277"/>
      <c r="Y66" s="527">
        <f t="shared" si="14"/>
        <v>0</v>
      </c>
      <c r="Z66" s="31"/>
    </row>
    <row r="67" spans="1:26" ht="15" customHeight="1" x14ac:dyDescent="0.25">
      <c r="A67" s="459">
        <v>60</v>
      </c>
      <c r="B67" s="796"/>
      <c r="C67" s="796"/>
      <c r="D67" s="216" t="s">
        <v>796</v>
      </c>
      <c r="E67" s="284"/>
      <c r="F67" s="284"/>
      <c r="G67" s="284"/>
      <c r="H67" s="284"/>
      <c r="I67" s="284"/>
      <c r="J67" s="284"/>
      <c r="K67" s="284"/>
      <c r="L67" s="284"/>
      <c r="M67" s="284"/>
      <c r="N67" s="284"/>
      <c r="O67" s="284"/>
      <c r="P67" s="494" t="s">
        <v>3</v>
      </c>
      <c r="Q67" s="494" t="s">
        <v>3</v>
      </c>
      <c r="R67" s="284"/>
      <c r="S67" s="284"/>
      <c r="T67" s="284"/>
      <c r="U67" s="284"/>
      <c r="V67" s="302">
        <v>2</v>
      </c>
      <c r="W67" s="302">
        <v>1</v>
      </c>
      <c r="X67" s="277"/>
      <c r="Y67" s="527">
        <f t="shared" si="14"/>
        <v>0</v>
      </c>
      <c r="Z67" s="31"/>
    </row>
    <row r="68" spans="1:26" ht="15" customHeight="1" x14ac:dyDescent="0.25">
      <c r="A68" s="459">
        <v>61</v>
      </c>
      <c r="B68" s="796" t="s">
        <v>804</v>
      </c>
      <c r="C68" s="796" t="s">
        <v>827</v>
      </c>
      <c r="D68" s="216" t="s">
        <v>467</v>
      </c>
      <c r="E68" s="284"/>
      <c r="F68" s="494" t="s">
        <v>3</v>
      </c>
      <c r="G68" s="284"/>
      <c r="H68" s="284"/>
      <c r="I68" s="284"/>
      <c r="J68" s="284"/>
      <c r="K68" s="284"/>
      <c r="L68" s="284"/>
      <c r="M68" s="284"/>
      <c r="N68" s="284"/>
      <c r="O68" s="284"/>
      <c r="P68" s="494"/>
      <c r="Q68" s="494"/>
      <c r="R68" s="284"/>
      <c r="S68" s="284"/>
      <c r="T68" s="284"/>
      <c r="U68" s="284"/>
      <c r="V68" s="494">
        <v>52</v>
      </c>
      <c r="W68" s="302">
        <v>1</v>
      </c>
      <c r="X68" s="364"/>
      <c r="Y68" s="528"/>
      <c r="Z68" s="31"/>
    </row>
    <row r="69" spans="1:26" ht="15" customHeight="1" x14ac:dyDescent="0.25">
      <c r="A69" s="459">
        <v>62</v>
      </c>
      <c r="B69" s="796"/>
      <c r="C69" s="796"/>
      <c r="D69" s="216" t="s">
        <v>419</v>
      </c>
      <c r="E69" s="284"/>
      <c r="F69" s="284"/>
      <c r="G69" s="284"/>
      <c r="H69" s="284"/>
      <c r="I69" s="284"/>
      <c r="J69" s="284"/>
      <c r="K69" s="284"/>
      <c r="L69" s="284"/>
      <c r="M69" s="284"/>
      <c r="N69" s="284"/>
      <c r="O69" s="284"/>
      <c r="P69" s="494" t="s">
        <v>3</v>
      </c>
      <c r="Q69" s="494" t="s">
        <v>3</v>
      </c>
      <c r="R69" s="284"/>
      <c r="S69" s="284"/>
      <c r="T69" s="284"/>
      <c r="U69" s="284"/>
      <c r="V69" s="302">
        <v>2</v>
      </c>
      <c r="W69" s="302">
        <v>1</v>
      </c>
      <c r="X69" s="277"/>
      <c r="Y69" s="527">
        <f t="shared" ref="Y69:Y72" si="15">V69*W69*ROUND(X69,2)</f>
        <v>0</v>
      </c>
      <c r="Z69" s="31"/>
    </row>
    <row r="70" spans="1:26" ht="15" customHeight="1" x14ac:dyDescent="0.25">
      <c r="A70" s="459">
        <v>63</v>
      </c>
      <c r="B70" s="796"/>
      <c r="C70" s="796"/>
      <c r="D70" s="216" t="s">
        <v>795</v>
      </c>
      <c r="E70" s="284"/>
      <c r="F70" s="284"/>
      <c r="G70" s="284"/>
      <c r="H70" s="284"/>
      <c r="I70" s="284"/>
      <c r="J70" s="284"/>
      <c r="K70" s="284"/>
      <c r="L70" s="284"/>
      <c r="M70" s="284"/>
      <c r="N70" s="284"/>
      <c r="O70" s="284"/>
      <c r="P70" s="494" t="s">
        <v>3</v>
      </c>
      <c r="Q70" s="494" t="s">
        <v>3</v>
      </c>
      <c r="R70" s="284"/>
      <c r="S70" s="284"/>
      <c r="T70" s="284"/>
      <c r="U70" s="284"/>
      <c r="V70" s="302">
        <v>2</v>
      </c>
      <c r="W70" s="302">
        <v>1</v>
      </c>
      <c r="X70" s="277"/>
      <c r="Y70" s="527">
        <f t="shared" si="15"/>
        <v>0</v>
      </c>
      <c r="Z70" s="31"/>
    </row>
    <row r="71" spans="1:26" ht="15" customHeight="1" x14ac:dyDescent="0.25">
      <c r="A71" s="459">
        <v>64</v>
      </c>
      <c r="B71" s="796"/>
      <c r="C71" s="796"/>
      <c r="D71" s="216" t="s">
        <v>53</v>
      </c>
      <c r="E71" s="284"/>
      <c r="F71" s="284"/>
      <c r="G71" s="284"/>
      <c r="H71" s="284"/>
      <c r="I71" s="284"/>
      <c r="J71" s="284"/>
      <c r="K71" s="284"/>
      <c r="L71" s="284"/>
      <c r="M71" s="284"/>
      <c r="N71" s="284"/>
      <c r="O71" s="284"/>
      <c r="P71" s="494" t="s">
        <v>3</v>
      </c>
      <c r="Q71" s="494" t="s">
        <v>3</v>
      </c>
      <c r="R71" s="284"/>
      <c r="S71" s="284"/>
      <c r="T71" s="284"/>
      <c r="U71" s="284"/>
      <c r="V71" s="302">
        <v>2</v>
      </c>
      <c r="W71" s="302">
        <v>1</v>
      </c>
      <c r="X71" s="277"/>
      <c r="Y71" s="527">
        <f t="shared" si="15"/>
        <v>0</v>
      </c>
      <c r="Z71" s="31"/>
    </row>
    <row r="72" spans="1:26" ht="15" customHeight="1" x14ac:dyDescent="0.25">
      <c r="A72" s="459">
        <v>65</v>
      </c>
      <c r="B72" s="796"/>
      <c r="C72" s="796"/>
      <c r="D72" s="216" t="s">
        <v>796</v>
      </c>
      <c r="E72" s="284"/>
      <c r="F72" s="284"/>
      <c r="G72" s="284"/>
      <c r="H72" s="284"/>
      <c r="I72" s="284"/>
      <c r="J72" s="284"/>
      <c r="K72" s="284"/>
      <c r="L72" s="284"/>
      <c r="M72" s="284"/>
      <c r="N72" s="284"/>
      <c r="O72" s="284"/>
      <c r="P72" s="494" t="s">
        <v>3</v>
      </c>
      <c r="Q72" s="494" t="s">
        <v>3</v>
      </c>
      <c r="R72" s="284"/>
      <c r="S72" s="284"/>
      <c r="T72" s="284"/>
      <c r="U72" s="284"/>
      <c r="V72" s="302">
        <v>2</v>
      </c>
      <c r="W72" s="302">
        <v>1</v>
      </c>
      <c r="X72" s="277"/>
      <c r="Y72" s="527">
        <f t="shared" si="15"/>
        <v>0</v>
      </c>
      <c r="Z72" s="31"/>
    </row>
    <row r="73" spans="1:26" ht="15" customHeight="1" x14ac:dyDescent="0.25">
      <c r="A73" s="459">
        <v>66</v>
      </c>
      <c r="B73" s="814" t="s">
        <v>805</v>
      </c>
      <c r="C73" s="814" t="s">
        <v>828</v>
      </c>
      <c r="D73" s="216" t="s">
        <v>467</v>
      </c>
      <c r="E73" s="284"/>
      <c r="F73" s="494" t="s">
        <v>3</v>
      </c>
      <c r="G73" s="284"/>
      <c r="H73" s="284"/>
      <c r="I73" s="284"/>
      <c r="J73" s="284"/>
      <c r="K73" s="284"/>
      <c r="L73" s="284"/>
      <c r="M73" s="284"/>
      <c r="N73" s="284"/>
      <c r="O73" s="284"/>
      <c r="P73" s="494"/>
      <c r="Q73" s="494"/>
      <c r="R73" s="284"/>
      <c r="S73" s="284"/>
      <c r="T73" s="284"/>
      <c r="U73" s="284"/>
      <c r="V73" s="494">
        <v>52</v>
      </c>
      <c r="W73" s="302">
        <v>1</v>
      </c>
      <c r="X73" s="364"/>
      <c r="Y73" s="528"/>
      <c r="Z73" s="31"/>
    </row>
    <row r="74" spans="1:26" ht="15" customHeight="1" x14ac:dyDescent="0.25">
      <c r="A74" s="459">
        <v>67</v>
      </c>
      <c r="B74" s="798"/>
      <c r="C74" s="798"/>
      <c r="D74" s="216" t="s">
        <v>419</v>
      </c>
      <c r="E74" s="284"/>
      <c r="F74" s="284"/>
      <c r="G74" s="284"/>
      <c r="H74" s="284"/>
      <c r="I74" s="284"/>
      <c r="J74" s="284"/>
      <c r="K74" s="284"/>
      <c r="L74" s="284"/>
      <c r="M74" s="284"/>
      <c r="N74" s="284"/>
      <c r="O74" s="284"/>
      <c r="P74" s="494" t="s">
        <v>3</v>
      </c>
      <c r="Q74" s="494" t="s">
        <v>3</v>
      </c>
      <c r="R74" s="284"/>
      <c r="S74" s="284"/>
      <c r="T74" s="284"/>
      <c r="U74" s="284"/>
      <c r="V74" s="302">
        <v>2</v>
      </c>
      <c r="W74" s="302">
        <v>1</v>
      </c>
      <c r="X74" s="277"/>
      <c r="Y74" s="527">
        <f t="shared" ref="Y74:Y77" si="16">V74*W74*ROUND(X74,2)</f>
        <v>0</v>
      </c>
      <c r="Z74" s="31"/>
    </row>
    <row r="75" spans="1:26" ht="15" customHeight="1" x14ac:dyDescent="0.25">
      <c r="A75" s="459">
        <v>68</v>
      </c>
      <c r="B75" s="798"/>
      <c r="C75" s="798"/>
      <c r="D75" s="216" t="s">
        <v>795</v>
      </c>
      <c r="E75" s="284"/>
      <c r="F75" s="284"/>
      <c r="G75" s="284"/>
      <c r="H75" s="284"/>
      <c r="I75" s="284"/>
      <c r="J75" s="284"/>
      <c r="K75" s="284"/>
      <c r="L75" s="284"/>
      <c r="M75" s="284"/>
      <c r="N75" s="284"/>
      <c r="O75" s="284"/>
      <c r="P75" s="494" t="s">
        <v>3</v>
      </c>
      <c r="Q75" s="494" t="s">
        <v>3</v>
      </c>
      <c r="R75" s="284"/>
      <c r="S75" s="284"/>
      <c r="T75" s="284"/>
      <c r="U75" s="284"/>
      <c r="V75" s="302">
        <v>2</v>
      </c>
      <c r="W75" s="302">
        <v>1</v>
      </c>
      <c r="X75" s="277"/>
      <c r="Y75" s="527">
        <f t="shared" si="16"/>
        <v>0</v>
      </c>
      <c r="Z75" s="31"/>
    </row>
    <row r="76" spans="1:26" ht="15" customHeight="1" x14ac:dyDescent="0.25">
      <c r="A76" s="459">
        <v>69</v>
      </c>
      <c r="B76" s="798"/>
      <c r="C76" s="798"/>
      <c r="D76" s="216" t="s">
        <v>53</v>
      </c>
      <c r="E76" s="284"/>
      <c r="F76" s="284"/>
      <c r="G76" s="284"/>
      <c r="H76" s="284"/>
      <c r="I76" s="284"/>
      <c r="J76" s="284"/>
      <c r="K76" s="284"/>
      <c r="L76" s="284"/>
      <c r="M76" s="284"/>
      <c r="N76" s="284"/>
      <c r="O76" s="284"/>
      <c r="P76" s="494" t="s">
        <v>3</v>
      </c>
      <c r="Q76" s="494" t="s">
        <v>3</v>
      </c>
      <c r="R76" s="284"/>
      <c r="S76" s="284"/>
      <c r="T76" s="284"/>
      <c r="U76" s="284"/>
      <c r="V76" s="302">
        <v>2</v>
      </c>
      <c r="W76" s="302">
        <v>1</v>
      </c>
      <c r="X76" s="277"/>
      <c r="Y76" s="527">
        <f t="shared" si="16"/>
        <v>0</v>
      </c>
      <c r="Z76" s="31"/>
    </row>
    <row r="77" spans="1:26" ht="15" customHeight="1" x14ac:dyDescent="0.25">
      <c r="A77" s="459">
        <v>70</v>
      </c>
      <c r="B77" s="795"/>
      <c r="C77" s="795"/>
      <c r="D77" s="216" t="s">
        <v>796</v>
      </c>
      <c r="E77" s="284"/>
      <c r="F77" s="284"/>
      <c r="G77" s="284"/>
      <c r="H77" s="284"/>
      <c r="I77" s="284"/>
      <c r="J77" s="284"/>
      <c r="K77" s="284"/>
      <c r="L77" s="284"/>
      <c r="M77" s="284"/>
      <c r="N77" s="284"/>
      <c r="O77" s="284"/>
      <c r="P77" s="494" t="s">
        <v>3</v>
      </c>
      <c r="Q77" s="494" t="s">
        <v>3</v>
      </c>
      <c r="R77" s="284"/>
      <c r="S77" s="284"/>
      <c r="T77" s="284"/>
      <c r="U77" s="284"/>
      <c r="V77" s="302">
        <v>2</v>
      </c>
      <c r="W77" s="302">
        <v>1</v>
      </c>
      <c r="X77" s="277"/>
      <c r="Y77" s="527">
        <f t="shared" si="16"/>
        <v>0</v>
      </c>
      <c r="Z77" s="31"/>
    </row>
    <row r="78" spans="1:26" ht="15" customHeight="1" x14ac:dyDescent="0.25">
      <c r="A78" s="459">
        <v>71</v>
      </c>
      <c r="B78" s="796" t="s">
        <v>806</v>
      </c>
      <c r="C78" s="796" t="s">
        <v>829</v>
      </c>
      <c r="D78" s="216" t="s">
        <v>467</v>
      </c>
      <c r="E78" s="284"/>
      <c r="F78" s="494" t="s">
        <v>3</v>
      </c>
      <c r="G78" s="284"/>
      <c r="H78" s="284"/>
      <c r="I78" s="284"/>
      <c r="J78" s="284"/>
      <c r="K78" s="284"/>
      <c r="L78" s="284"/>
      <c r="M78" s="284"/>
      <c r="N78" s="284"/>
      <c r="O78" s="284"/>
      <c r="P78" s="494"/>
      <c r="Q78" s="494"/>
      <c r="R78" s="284"/>
      <c r="S78" s="284"/>
      <c r="T78" s="284"/>
      <c r="U78" s="284"/>
      <c r="V78" s="494">
        <v>52</v>
      </c>
      <c r="W78" s="302">
        <v>1</v>
      </c>
      <c r="X78" s="364"/>
      <c r="Y78" s="528"/>
      <c r="Z78" s="31"/>
    </row>
    <row r="79" spans="1:26" ht="15" customHeight="1" x14ac:dyDescent="0.25">
      <c r="A79" s="459">
        <v>72</v>
      </c>
      <c r="B79" s="796"/>
      <c r="C79" s="796"/>
      <c r="D79" s="216" t="s">
        <v>419</v>
      </c>
      <c r="E79" s="284"/>
      <c r="F79" s="284"/>
      <c r="G79" s="284"/>
      <c r="H79" s="284"/>
      <c r="I79" s="284"/>
      <c r="J79" s="284"/>
      <c r="K79" s="284"/>
      <c r="L79" s="284"/>
      <c r="M79" s="284"/>
      <c r="N79" s="284"/>
      <c r="O79" s="284"/>
      <c r="P79" s="494" t="s">
        <v>3</v>
      </c>
      <c r="Q79" s="494" t="s">
        <v>3</v>
      </c>
      <c r="R79" s="284"/>
      <c r="S79" s="284"/>
      <c r="T79" s="284"/>
      <c r="U79" s="284"/>
      <c r="V79" s="302">
        <v>2</v>
      </c>
      <c r="W79" s="302">
        <v>1</v>
      </c>
      <c r="X79" s="277"/>
      <c r="Y79" s="527">
        <f>V79*W79*ROUND(X79,2)</f>
        <v>0</v>
      </c>
      <c r="Z79" s="31"/>
    </row>
    <row r="80" spans="1:26" ht="15" customHeight="1" x14ac:dyDescent="0.25">
      <c r="A80" s="459">
        <v>73</v>
      </c>
      <c r="B80" s="796"/>
      <c r="C80" s="796"/>
      <c r="D80" s="216" t="s">
        <v>795</v>
      </c>
      <c r="E80" s="284"/>
      <c r="F80" s="284"/>
      <c r="G80" s="284"/>
      <c r="H80" s="284"/>
      <c r="I80" s="284"/>
      <c r="J80" s="284"/>
      <c r="K80" s="284"/>
      <c r="L80" s="284"/>
      <c r="M80" s="284"/>
      <c r="N80" s="284"/>
      <c r="O80" s="284"/>
      <c r="P80" s="494" t="s">
        <v>3</v>
      </c>
      <c r="Q80" s="494" t="s">
        <v>3</v>
      </c>
      <c r="R80" s="284"/>
      <c r="S80" s="284"/>
      <c r="T80" s="284"/>
      <c r="U80" s="284"/>
      <c r="V80" s="302">
        <v>2</v>
      </c>
      <c r="W80" s="302">
        <v>1</v>
      </c>
      <c r="X80" s="277"/>
      <c r="Y80" s="527">
        <f>V80*W80*ROUND(X80,2)</f>
        <v>0</v>
      </c>
      <c r="Z80" s="31"/>
    </row>
    <row r="81" spans="1:27" ht="15" customHeight="1" x14ac:dyDescent="0.25">
      <c r="A81" s="459">
        <v>74</v>
      </c>
      <c r="B81" s="796"/>
      <c r="C81" s="796"/>
      <c r="D81" s="216" t="s">
        <v>53</v>
      </c>
      <c r="E81" s="284"/>
      <c r="F81" s="284"/>
      <c r="G81" s="284"/>
      <c r="H81" s="284"/>
      <c r="I81" s="284"/>
      <c r="J81" s="284"/>
      <c r="K81" s="284"/>
      <c r="L81" s="284"/>
      <c r="M81" s="284"/>
      <c r="N81" s="284"/>
      <c r="O81" s="284"/>
      <c r="P81" s="494" t="s">
        <v>3</v>
      </c>
      <c r="Q81" s="494" t="s">
        <v>3</v>
      </c>
      <c r="R81" s="284"/>
      <c r="S81" s="284"/>
      <c r="T81" s="284"/>
      <c r="U81" s="284"/>
      <c r="V81" s="302">
        <v>2</v>
      </c>
      <c r="W81" s="302">
        <v>1</v>
      </c>
      <c r="X81" s="277"/>
      <c r="Y81" s="527">
        <f t="shared" ref="Y81:Y82" si="17">V81*W81*ROUND(X81,2)</f>
        <v>0</v>
      </c>
      <c r="Z81" s="31"/>
    </row>
    <row r="82" spans="1:27" ht="15" customHeight="1" x14ac:dyDescent="0.25">
      <c r="A82" s="459">
        <v>75</v>
      </c>
      <c r="B82" s="796"/>
      <c r="C82" s="796"/>
      <c r="D82" s="216" t="s">
        <v>796</v>
      </c>
      <c r="E82" s="284"/>
      <c r="F82" s="284"/>
      <c r="G82" s="284"/>
      <c r="H82" s="284"/>
      <c r="I82" s="284"/>
      <c r="J82" s="284"/>
      <c r="K82" s="284"/>
      <c r="L82" s="284"/>
      <c r="M82" s="284"/>
      <c r="N82" s="284"/>
      <c r="O82" s="284"/>
      <c r="P82" s="494" t="s">
        <v>3</v>
      </c>
      <c r="Q82" s="494" t="s">
        <v>3</v>
      </c>
      <c r="R82" s="284"/>
      <c r="S82" s="284"/>
      <c r="T82" s="284"/>
      <c r="U82" s="284"/>
      <c r="V82" s="302">
        <v>2</v>
      </c>
      <c r="W82" s="302">
        <v>1</v>
      </c>
      <c r="X82" s="277"/>
      <c r="Y82" s="527">
        <f t="shared" si="17"/>
        <v>0</v>
      </c>
      <c r="Z82" s="31"/>
    </row>
    <row r="83" spans="1:27" ht="15" customHeight="1" x14ac:dyDescent="0.25">
      <c r="A83" s="459">
        <v>76</v>
      </c>
      <c r="B83" s="796" t="s">
        <v>807</v>
      </c>
      <c r="C83" s="796" t="s">
        <v>830</v>
      </c>
      <c r="D83" s="216" t="s">
        <v>467</v>
      </c>
      <c r="E83" s="284"/>
      <c r="F83" s="494" t="s">
        <v>3</v>
      </c>
      <c r="G83" s="284"/>
      <c r="H83" s="284"/>
      <c r="I83" s="284"/>
      <c r="J83" s="284"/>
      <c r="K83" s="284"/>
      <c r="L83" s="284"/>
      <c r="M83" s="284"/>
      <c r="N83" s="284"/>
      <c r="O83" s="284"/>
      <c r="P83" s="494"/>
      <c r="Q83" s="494"/>
      <c r="R83" s="284"/>
      <c r="S83" s="284"/>
      <c r="T83" s="284"/>
      <c r="U83" s="284"/>
      <c r="V83" s="494">
        <v>52</v>
      </c>
      <c r="W83" s="302">
        <v>1</v>
      </c>
      <c r="X83" s="364"/>
      <c r="Y83" s="528"/>
      <c r="Z83" s="31"/>
    </row>
    <row r="84" spans="1:27" ht="15" customHeight="1" x14ac:dyDescent="0.25">
      <c r="A84" s="459">
        <v>77</v>
      </c>
      <c r="B84" s="796"/>
      <c r="C84" s="796"/>
      <c r="D84" s="216" t="s">
        <v>419</v>
      </c>
      <c r="E84" s="284"/>
      <c r="F84" s="284"/>
      <c r="G84" s="284"/>
      <c r="H84" s="284"/>
      <c r="I84" s="284"/>
      <c r="J84" s="284"/>
      <c r="K84" s="284"/>
      <c r="L84" s="284"/>
      <c r="M84" s="284"/>
      <c r="N84" s="284"/>
      <c r="O84" s="284"/>
      <c r="P84" s="494" t="s">
        <v>3</v>
      </c>
      <c r="Q84" s="494" t="s">
        <v>3</v>
      </c>
      <c r="R84" s="284"/>
      <c r="S84" s="284"/>
      <c r="T84" s="284"/>
      <c r="U84" s="284"/>
      <c r="V84" s="302">
        <v>2</v>
      </c>
      <c r="W84" s="302">
        <v>1</v>
      </c>
      <c r="X84" s="277"/>
      <c r="Y84" s="527">
        <f t="shared" ref="Y84:Y87" si="18">V84*W84*ROUND(X84,2)</f>
        <v>0</v>
      </c>
      <c r="Z84" s="31"/>
    </row>
    <row r="85" spans="1:27" ht="15" customHeight="1" x14ac:dyDescent="0.25">
      <c r="A85" s="459">
        <v>78</v>
      </c>
      <c r="B85" s="796"/>
      <c r="C85" s="796"/>
      <c r="D85" s="216" t="s">
        <v>795</v>
      </c>
      <c r="E85" s="284"/>
      <c r="F85" s="284"/>
      <c r="G85" s="284"/>
      <c r="H85" s="284"/>
      <c r="I85" s="284"/>
      <c r="J85" s="284"/>
      <c r="K85" s="284"/>
      <c r="L85" s="284"/>
      <c r="M85" s="284"/>
      <c r="N85" s="284"/>
      <c r="O85" s="284"/>
      <c r="P85" s="494" t="s">
        <v>3</v>
      </c>
      <c r="Q85" s="494" t="s">
        <v>3</v>
      </c>
      <c r="R85" s="284"/>
      <c r="S85" s="284"/>
      <c r="T85" s="284"/>
      <c r="U85" s="284"/>
      <c r="V85" s="302">
        <v>2</v>
      </c>
      <c r="W85" s="302">
        <v>1</v>
      </c>
      <c r="X85" s="277"/>
      <c r="Y85" s="527">
        <f t="shared" si="18"/>
        <v>0</v>
      </c>
      <c r="Z85" s="31"/>
    </row>
    <row r="86" spans="1:27" ht="15" customHeight="1" x14ac:dyDescent="0.25">
      <c r="A86" s="459">
        <v>79</v>
      </c>
      <c r="B86" s="796"/>
      <c r="C86" s="796"/>
      <c r="D86" s="216" t="s">
        <v>53</v>
      </c>
      <c r="E86" s="284"/>
      <c r="F86" s="284"/>
      <c r="G86" s="284"/>
      <c r="H86" s="284"/>
      <c r="I86" s="284"/>
      <c r="J86" s="284"/>
      <c r="K86" s="284"/>
      <c r="L86" s="284"/>
      <c r="M86" s="284"/>
      <c r="N86" s="284"/>
      <c r="O86" s="284"/>
      <c r="P86" s="494" t="s">
        <v>3</v>
      </c>
      <c r="Q86" s="494" t="s">
        <v>3</v>
      </c>
      <c r="R86" s="284"/>
      <c r="S86" s="284"/>
      <c r="T86" s="284"/>
      <c r="U86" s="284"/>
      <c r="V86" s="302">
        <v>2</v>
      </c>
      <c r="W86" s="302">
        <v>1</v>
      </c>
      <c r="X86" s="277"/>
      <c r="Y86" s="527">
        <f t="shared" si="18"/>
        <v>0</v>
      </c>
      <c r="Z86" s="31"/>
    </row>
    <row r="87" spans="1:27" ht="15" customHeight="1" x14ac:dyDescent="0.25">
      <c r="A87" s="459">
        <v>80</v>
      </c>
      <c r="B87" s="796"/>
      <c r="C87" s="796"/>
      <c r="D87" s="216" t="s">
        <v>796</v>
      </c>
      <c r="E87" s="284"/>
      <c r="F87" s="284"/>
      <c r="G87" s="284"/>
      <c r="H87" s="284"/>
      <c r="I87" s="284"/>
      <c r="J87" s="284"/>
      <c r="K87" s="284"/>
      <c r="L87" s="284"/>
      <c r="M87" s="284"/>
      <c r="N87" s="284"/>
      <c r="O87" s="284"/>
      <c r="P87" s="494" t="s">
        <v>3</v>
      </c>
      <c r="Q87" s="494" t="s">
        <v>3</v>
      </c>
      <c r="R87" s="284"/>
      <c r="S87" s="284"/>
      <c r="T87" s="284"/>
      <c r="U87" s="284"/>
      <c r="V87" s="302">
        <v>2</v>
      </c>
      <c r="W87" s="302">
        <v>1</v>
      </c>
      <c r="X87" s="277"/>
      <c r="Y87" s="527">
        <f t="shared" si="18"/>
        <v>0</v>
      </c>
      <c r="Z87" s="31"/>
    </row>
    <row r="88" spans="1:27" ht="15" customHeight="1" x14ac:dyDescent="0.25">
      <c r="A88" s="459">
        <v>81</v>
      </c>
      <c r="B88" s="796" t="s">
        <v>808</v>
      </c>
      <c r="C88" s="796" t="s">
        <v>831</v>
      </c>
      <c r="D88" s="216" t="s">
        <v>467</v>
      </c>
      <c r="E88" s="284"/>
      <c r="F88" s="494" t="s">
        <v>3</v>
      </c>
      <c r="G88" s="284"/>
      <c r="H88" s="284"/>
      <c r="I88" s="284"/>
      <c r="J88" s="284"/>
      <c r="K88" s="284"/>
      <c r="L88" s="284"/>
      <c r="M88" s="284"/>
      <c r="N88" s="284"/>
      <c r="O88" s="284"/>
      <c r="P88" s="494"/>
      <c r="Q88" s="494"/>
      <c r="R88" s="284"/>
      <c r="S88" s="284"/>
      <c r="T88" s="284"/>
      <c r="U88" s="284"/>
      <c r="V88" s="494">
        <v>52</v>
      </c>
      <c r="W88" s="302">
        <v>1</v>
      </c>
      <c r="X88" s="364"/>
      <c r="Y88" s="528"/>
      <c r="Z88" s="31"/>
    </row>
    <row r="89" spans="1:27" ht="15" customHeight="1" x14ac:dyDescent="0.25">
      <c r="A89" s="459">
        <v>82</v>
      </c>
      <c r="B89" s="796"/>
      <c r="C89" s="796"/>
      <c r="D89" s="216" t="s">
        <v>419</v>
      </c>
      <c r="E89" s="284"/>
      <c r="F89" s="284"/>
      <c r="G89" s="284"/>
      <c r="H89" s="284"/>
      <c r="I89" s="284"/>
      <c r="J89" s="284"/>
      <c r="K89" s="284"/>
      <c r="L89" s="284"/>
      <c r="M89" s="284"/>
      <c r="N89" s="284"/>
      <c r="O89" s="284"/>
      <c r="P89" s="494" t="s">
        <v>3</v>
      </c>
      <c r="Q89" s="494" t="s">
        <v>3</v>
      </c>
      <c r="R89" s="284"/>
      <c r="S89" s="284"/>
      <c r="T89" s="284"/>
      <c r="U89" s="284"/>
      <c r="V89" s="302">
        <v>2</v>
      </c>
      <c r="W89" s="302">
        <v>1</v>
      </c>
      <c r="X89" s="277"/>
      <c r="Y89" s="527">
        <f t="shared" ref="Y89:Y92" si="19">V89*W89*ROUND(X89,2)</f>
        <v>0</v>
      </c>
      <c r="Z89" s="31"/>
    </row>
    <row r="90" spans="1:27" ht="15" customHeight="1" x14ac:dyDescent="0.25">
      <c r="A90" s="459">
        <v>83</v>
      </c>
      <c r="B90" s="796"/>
      <c r="C90" s="796"/>
      <c r="D90" s="216" t="s">
        <v>795</v>
      </c>
      <c r="E90" s="284"/>
      <c r="F90" s="284"/>
      <c r="G90" s="284"/>
      <c r="H90" s="284"/>
      <c r="I90" s="284"/>
      <c r="J90" s="284"/>
      <c r="K90" s="284"/>
      <c r="L90" s="284"/>
      <c r="M90" s="284"/>
      <c r="N90" s="284"/>
      <c r="O90" s="284"/>
      <c r="P90" s="494" t="s">
        <v>3</v>
      </c>
      <c r="Q90" s="494" t="s">
        <v>3</v>
      </c>
      <c r="R90" s="284"/>
      <c r="S90" s="284"/>
      <c r="T90" s="284"/>
      <c r="U90" s="284"/>
      <c r="V90" s="302">
        <v>2</v>
      </c>
      <c r="W90" s="302">
        <v>1</v>
      </c>
      <c r="X90" s="277"/>
      <c r="Y90" s="527">
        <f t="shared" si="19"/>
        <v>0</v>
      </c>
      <c r="Z90" s="31"/>
    </row>
    <row r="91" spans="1:27" ht="15" customHeight="1" x14ac:dyDescent="0.25">
      <c r="A91" s="459">
        <v>84</v>
      </c>
      <c r="B91" s="796"/>
      <c r="C91" s="796"/>
      <c r="D91" s="216" t="s">
        <v>53</v>
      </c>
      <c r="E91" s="284"/>
      <c r="F91" s="284"/>
      <c r="G91" s="284"/>
      <c r="H91" s="284"/>
      <c r="I91" s="284"/>
      <c r="J91" s="284"/>
      <c r="K91" s="284"/>
      <c r="L91" s="284"/>
      <c r="M91" s="284"/>
      <c r="N91" s="284"/>
      <c r="O91" s="284"/>
      <c r="P91" s="494" t="s">
        <v>3</v>
      </c>
      <c r="Q91" s="494" t="s">
        <v>3</v>
      </c>
      <c r="R91" s="284"/>
      <c r="S91" s="284"/>
      <c r="T91" s="284"/>
      <c r="U91" s="284"/>
      <c r="V91" s="302">
        <v>2</v>
      </c>
      <c r="W91" s="302">
        <v>1</v>
      </c>
      <c r="X91" s="277"/>
      <c r="Y91" s="527">
        <f t="shared" si="19"/>
        <v>0</v>
      </c>
      <c r="Z91" s="169"/>
      <c r="AA91" s="31"/>
    </row>
    <row r="92" spans="1:27" ht="15" customHeight="1" x14ac:dyDescent="0.25">
      <c r="A92" s="459">
        <v>85</v>
      </c>
      <c r="B92" s="796"/>
      <c r="C92" s="796"/>
      <c r="D92" s="216" t="s">
        <v>796</v>
      </c>
      <c r="E92" s="284"/>
      <c r="F92" s="284"/>
      <c r="G92" s="284"/>
      <c r="H92" s="284"/>
      <c r="I92" s="284"/>
      <c r="J92" s="284"/>
      <c r="K92" s="284"/>
      <c r="L92" s="284"/>
      <c r="M92" s="284"/>
      <c r="N92" s="284"/>
      <c r="O92" s="284"/>
      <c r="P92" s="494" t="s">
        <v>3</v>
      </c>
      <c r="Q92" s="494" t="s">
        <v>3</v>
      </c>
      <c r="R92" s="284"/>
      <c r="S92" s="284"/>
      <c r="T92" s="284"/>
      <c r="U92" s="284"/>
      <c r="V92" s="302">
        <v>2</v>
      </c>
      <c r="W92" s="302">
        <v>1</v>
      </c>
      <c r="X92" s="277"/>
      <c r="Y92" s="527">
        <f t="shared" si="19"/>
        <v>0</v>
      </c>
      <c r="Z92" s="169"/>
      <c r="AA92" s="31"/>
    </row>
    <row r="93" spans="1:27" ht="15" customHeight="1" x14ac:dyDescent="0.25">
      <c r="A93" s="459">
        <v>86</v>
      </c>
      <c r="B93" s="796" t="s">
        <v>809</v>
      </c>
      <c r="C93" s="796" t="s">
        <v>832</v>
      </c>
      <c r="D93" s="216" t="s">
        <v>467</v>
      </c>
      <c r="E93" s="284"/>
      <c r="F93" s="494" t="s">
        <v>3</v>
      </c>
      <c r="G93" s="284"/>
      <c r="H93" s="284"/>
      <c r="I93" s="284"/>
      <c r="J93" s="284"/>
      <c r="K93" s="284"/>
      <c r="L93" s="284"/>
      <c r="M93" s="284"/>
      <c r="N93" s="284"/>
      <c r="O93" s="284"/>
      <c r="P93" s="494"/>
      <c r="Q93" s="494"/>
      <c r="R93" s="284"/>
      <c r="S93" s="284"/>
      <c r="T93" s="284"/>
      <c r="U93" s="284"/>
      <c r="V93" s="494">
        <v>52</v>
      </c>
      <c r="W93" s="302">
        <v>1</v>
      </c>
      <c r="X93" s="364"/>
      <c r="Y93" s="528"/>
      <c r="Z93" s="169"/>
      <c r="AA93" s="31"/>
    </row>
    <row r="94" spans="1:27" ht="15" customHeight="1" x14ac:dyDescent="0.25">
      <c r="A94" s="459">
        <v>87</v>
      </c>
      <c r="B94" s="796"/>
      <c r="C94" s="796"/>
      <c r="D94" s="216" t="s">
        <v>419</v>
      </c>
      <c r="E94" s="284"/>
      <c r="F94" s="284"/>
      <c r="G94" s="284"/>
      <c r="H94" s="284"/>
      <c r="I94" s="284"/>
      <c r="J94" s="284"/>
      <c r="K94" s="284"/>
      <c r="L94" s="284"/>
      <c r="M94" s="284"/>
      <c r="N94" s="284"/>
      <c r="O94" s="284"/>
      <c r="P94" s="494" t="s">
        <v>3</v>
      </c>
      <c r="Q94" s="494" t="s">
        <v>3</v>
      </c>
      <c r="R94" s="284"/>
      <c r="S94" s="284"/>
      <c r="T94" s="284"/>
      <c r="U94" s="284"/>
      <c r="V94" s="302">
        <v>2</v>
      </c>
      <c r="W94" s="302">
        <v>1</v>
      </c>
      <c r="X94" s="277"/>
      <c r="Y94" s="527">
        <f t="shared" ref="Y94:Y97" si="20">V94*W94*ROUND(X94,2)</f>
        <v>0</v>
      </c>
      <c r="Z94" s="31"/>
      <c r="AA94" s="31"/>
    </row>
    <row r="95" spans="1:27" ht="15" customHeight="1" x14ac:dyDescent="0.25">
      <c r="A95" s="459">
        <v>88</v>
      </c>
      <c r="B95" s="796"/>
      <c r="C95" s="796"/>
      <c r="D95" s="216" t="s">
        <v>795</v>
      </c>
      <c r="E95" s="284"/>
      <c r="F95" s="284"/>
      <c r="G95" s="284"/>
      <c r="H95" s="284"/>
      <c r="I95" s="284"/>
      <c r="J95" s="284"/>
      <c r="K95" s="284"/>
      <c r="L95" s="284"/>
      <c r="M95" s="284"/>
      <c r="N95" s="284"/>
      <c r="O95" s="284"/>
      <c r="P95" s="494" t="s">
        <v>3</v>
      </c>
      <c r="Q95" s="494" t="s">
        <v>3</v>
      </c>
      <c r="R95" s="284"/>
      <c r="S95" s="284"/>
      <c r="T95" s="284"/>
      <c r="U95" s="284"/>
      <c r="V95" s="302">
        <v>2</v>
      </c>
      <c r="W95" s="302">
        <v>1</v>
      </c>
      <c r="X95" s="277"/>
      <c r="Y95" s="527">
        <f t="shared" si="20"/>
        <v>0</v>
      </c>
      <c r="Z95" s="31"/>
      <c r="AA95" s="31"/>
    </row>
    <row r="96" spans="1:27" ht="15" customHeight="1" x14ac:dyDescent="0.25">
      <c r="A96" s="459">
        <v>89</v>
      </c>
      <c r="B96" s="796"/>
      <c r="C96" s="796"/>
      <c r="D96" s="216" t="s">
        <v>53</v>
      </c>
      <c r="E96" s="284"/>
      <c r="F96" s="284"/>
      <c r="G96" s="284"/>
      <c r="H96" s="284"/>
      <c r="I96" s="284"/>
      <c r="J96" s="284"/>
      <c r="K96" s="284"/>
      <c r="L96" s="284"/>
      <c r="M96" s="284"/>
      <c r="N96" s="284"/>
      <c r="O96" s="284"/>
      <c r="P96" s="494" t="s">
        <v>3</v>
      </c>
      <c r="Q96" s="494" t="s">
        <v>3</v>
      </c>
      <c r="R96" s="284"/>
      <c r="S96" s="284"/>
      <c r="T96" s="284"/>
      <c r="U96" s="284"/>
      <c r="V96" s="302">
        <v>2</v>
      </c>
      <c r="W96" s="302">
        <v>1</v>
      </c>
      <c r="X96" s="277"/>
      <c r="Y96" s="527">
        <f t="shared" si="20"/>
        <v>0</v>
      </c>
      <c r="Z96" s="169"/>
      <c r="AA96" s="31"/>
    </row>
    <row r="97" spans="1:27" ht="15" customHeight="1" x14ac:dyDescent="0.25">
      <c r="A97" s="459">
        <v>90</v>
      </c>
      <c r="B97" s="796"/>
      <c r="C97" s="796"/>
      <c r="D97" s="216" t="s">
        <v>796</v>
      </c>
      <c r="E97" s="284"/>
      <c r="F97" s="284"/>
      <c r="G97" s="284"/>
      <c r="H97" s="284"/>
      <c r="I97" s="284"/>
      <c r="J97" s="284"/>
      <c r="K97" s="284"/>
      <c r="L97" s="284"/>
      <c r="M97" s="284"/>
      <c r="N97" s="284"/>
      <c r="O97" s="284"/>
      <c r="P97" s="494" t="s">
        <v>3</v>
      </c>
      <c r="Q97" s="494" t="s">
        <v>3</v>
      </c>
      <c r="R97" s="284"/>
      <c r="S97" s="284"/>
      <c r="T97" s="284"/>
      <c r="U97" s="284"/>
      <c r="V97" s="302">
        <v>2</v>
      </c>
      <c r="W97" s="302">
        <v>1</v>
      </c>
      <c r="X97" s="277"/>
      <c r="Y97" s="527">
        <f t="shared" si="20"/>
        <v>0</v>
      </c>
      <c r="Z97" s="169"/>
      <c r="AA97" s="31"/>
    </row>
    <row r="98" spans="1:27" ht="15" customHeight="1" x14ac:dyDescent="0.25">
      <c r="A98" s="459">
        <v>91</v>
      </c>
      <c r="B98" s="796" t="s">
        <v>810</v>
      </c>
      <c r="C98" s="796" t="s">
        <v>833</v>
      </c>
      <c r="D98" s="216" t="s">
        <v>467</v>
      </c>
      <c r="E98" s="284"/>
      <c r="F98" s="494" t="s">
        <v>3</v>
      </c>
      <c r="G98" s="284"/>
      <c r="H98" s="284"/>
      <c r="I98" s="284"/>
      <c r="J98" s="284"/>
      <c r="K98" s="284"/>
      <c r="L98" s="284"/>
      <c r="M98" s="284"/>
      <c r="N98" s="284"/>
      <c r="O98" s="284"/>
      <c r="P98" s="494"/>
      <c r="Q98" s="494"/>
      <c r="R98" s="284"/>
      <c r="S98" s="284"/>
      <c r="T98" s="284"/>
      <c r="U98" s="284"/>
      <c r="V98" s="494">
        <v>52</v>
      </c>
      <c r="W98" s="302">
        <v>1</v>
      </c>
      <c r="X98" s="364"/>
      <c r="Y98" s="528"/>
      <c r="Z98" s="169"/>
      <c r="AA98" s="31"/>
    </row>
    <row r="99" spans="1:27" ht="15" customHeight="1" x14ac:dyDescent="0.25">
      <c r="A99" s="459">
        <v>92</v>
      </c>
      <c r="B99" s="796"/>
      <c r="C99" s="796"/>
      <c r="D99" s="216" t="s">
        <v>419</v>
      </c>
      <c r="E99" s="284"/>
      <c r="F99" s="284"/>
      <c r="G99" s="284"/>
      <c r="H99" s="284"/>
      <c r="I99" s="284"/>
      <c r="J99" s="284"/>
      <c r="K99" s="284"/>
      <c r="L99" s="284"/>
      <c r="M99" s="284"/>
      <c r="N99" s="284"/>
      <c r="O99" s="284"/>
      <c r="P99" s="494" t="s">
        <v>3</v>
      </c>
      <c r="Q99" s="494" t="s">
        <v>3</v>
      </c>
      <c r="R99" s="284"/>
      <c r="S99" s="284"/>
      <c r="T99" s="284"/>
      <c r="U99" s="284"/>
      <c r="V99" s="302">
        <v>2</v>
      </c>
      <c r="W99" s="302">
        <v>1</v>
      </c>
      <c r="X99" s="277"/>
      <c r="Y99" s="527">
        <f t="shared" ref="Y99:Y102" si="21">V99*W99*ROUND(X99,2)</f>
        <v>0</v>
      </c>
      <c r="Z99" s="169"/>
      <c r="AA99" s="31"/>
    </row>
    <row r="100" spans="1:27" ht="15" customHeight="1" x14ac:dyDescent="0.25">
      <c r="A100" s="459">
        <v>93</v>
      </c>
      <c r="B100" s="796"/>
      <c r="C100" s="796"/>
      <c r="D100" s="216" t="s">
        <v>795</v>
      </c>
      <c r="E100" s="284"/>
      <c r="F100" s="284"/>
      <c r="G100" s="284"/>
      <c r="H100" s="284"/>
      <c r="I100" s="284"/>
      <c r="J100" s="284"/>
      <c r="K100" s="284"/>
      <c r="L100" s="284"/>
      <c r="M100" s="284"/>
      <c r="N100" s="284"/>
      <c r="O100" s="284"/>
      <c r="P100" s="494" t="s">
        <v>3</v>
      </c>
      <c r="Q100" s="494" t="s">
        <v>3</v>
      </c>
      <c r="R100" s="284"/>
      <c r="S100" s="284"/>
      <c r="T100" s="284"/>
      <c r="U100" s="284"/>
      <c r="V100" s="302">
        <v>2</v>
      </c>
      <c r="W100" s="302">
        <v>1</v>
      </c>
      <c r="X100" s="277"/>
      <c r="Y100" s="527">
        <f t="shared" si="21"/>
        <v>0</v>
      </c>
      <c r="Z100" s="169"/>
      <c r="AA100" s="31"/>
    </row>
    <row r="101" spans="1:27" ht="15" customHeight="1" x14ac:dyDescent="0.25">
      <c r="A101" s="459">
        <v>94</v>
      </c>
      <c r="B101" s="796"/>
      <c r="C101" s="796"/>
      <c r="D101" s="216" t="s">
        <v>53</v>
      </c>
      <c r="E101" s="284"/>
      <c r="F101" s="284"/>
      <c r="G101" s="284"/>
      <c r="H101" s="284"/>
      <c r="I101" s="284"/>
      <c r="J101" s="284"/>
      <c r="K101" s="284"/>
      <c r="L101" s="284"/>
      <c r="M101" s="284"/>
      <c r="N101" s="284"/>
      <c r="O101" s="284"/>
      <c r="P101" s="494" t="s">
        <v>3</v>
      </c>
      <c r="Q101" s="494" t="s">
        <v>3</v>
      </c>
      <c r="R101" s="284"/>
      <c r="S101" s="284"/>
      <c r="T101" s="284"/>
      <c r="U101" s="284"/>
      <c r="V101" s="302">
        <v>2</v>
      </c>
      <c r="W101" s="302">
        <v>1</v>
      </c>
      <c r="X101" s="277"/>
      <c r="Y101" s="527">
        <f t="shared" si="21"/>
        <v>0</v>
      </c>
      <c r="Z101" s="169"/>
      <c r="AA101" s="31"/>
    </row>
    <row r="102" spans="1:27" ht="15" customHeight="1" x14ac:dyDescent="0.25">
      <c r="A102" s="459">
        <v>95</v>
      </c>
      <c r="B102" s="796"/>
      <c r="C102" s="796"/>
      <c r="D102" s="216" t="s">
        <v>796</v>
      </c>
      <c r="E102" s="284"/>
      <c r="F102" s="284"/>
      <c r="G102" s="284"/>
      <c r="H102" s="284"/>
      <c r="I102" s="284"/>
      <c r="J102" s="284"/>
      <c r="K102" s="284"/>
      <c r="L102" s="284"/>
      <c r="M102" s="284"/>
      <c r="N102" s="284"/>
      <c r="O102" s="284"/>
      <c r="P102" s="494" t="s">
        <v>3</v>
      </c>
      <c r="Q102" s="494" t="s">
        <v>3</v>
      </c>
      <c r="R102" s="284"/>
      <c r="S102" s="284"/>
      <c r="T102" s="284"/>
      <c r="U102" s="284"/>
      <c r="V102" s="302">
        <v>2</v>
      </c>
      <c r="W102" s="302">
        <v>1</v>
      </c>
      <c r="X102" s="277"/>
      <c r="Y102" s="527">
        <f t="shared" si="21"/>
        <v>0</v>
      </c>
      <c r="Z102" s="169"/>
      <c r="AA102" s="31"/>
    </row>
    <row r="103" spans="1:27" ht="15" customHeight="1" x14ac:dyDescent="0.25">
      <c r="A103" s="459">
        <v>96</v>
      </c>
      <c r="B103" s="796" t="s">
        <v>811</v>
      </c>
      <c r="C103" s="796" t="s">
        <v>834</v>
      </c>
      <c r="D103" s="216" t="s">
        <v>467</v>
      </c>
      <c r="E103" s="284"/>
      <c r="F103" s="494" t="s">
        <v>3</v>
      </c>
      <c r="G103" s="284"/>
      <c r="H103" s="284"/>
      <c r="I103" s="284"/>
      <c r="J103" s="284"/>
      <c r="K103" s="284"/>
      <c r="L103" s="284"/>
      <c r="M103" s="284"/>
      <c r="N103" s="284"/>
      <c r="O103" s="284"/>
      <c r="P103" s="494"/>
      <c r="Q103" s="494"/>
      <c r="R103" s="284"/>
      <c r="S103" s="284"/>
      <c r="T103" s="284"/>
      <c r="U103" s="284"/>
      <c r="V103" s="494">
        <v>52</v>
      </c>
      <c r="W103" s="302">
        <v>1</v>
      </c>
      <c r="X103" s="364"/>
      <c r="Y103" s="528"/>
      <c r="Z103" s="169"/>
      <c r="AA103" s="31"/>
    </row>
    <row r="104" spans="1:27" ht="15" customHeight="1" x14ac:dyDescent="0.25">
      <c r="A104" s="459">
        <v>97</v>
      </c>
      <c r="B104" s="796"/>
      <c r="C104" s="796"/>
      <c r="D104" s="216" t="s">
        <v>419</v>
      </c>
      <c r="E104" s="284"/>
      <c r="F104" s="284"/>
      <c r="G104" s="284"/>
      <c r="H104" s="284"/>
      <c r="I104" s="284"/>
      <c r="J104" s="284"/>
      <c r="K104" s="284"/>
      <c r="L104" s="284"/>
      <c r="M104" s="284"/>
      <c r="N104" s="284"/>
      <c r="O104" s="284"/>
      <c r="P104" s="494" t="s">
        <v>3</v>
      </c>
      <c r="Q104" s="494" t="s">
        <v>3</v>
      </c>
      <c r="R104" s="284"/>
      <c r="S104" s="284"/>
      <c r="T104" s="284"/>
      <c r="U104" s="284"/>
      <c r="V104" s="302">
        <v>2</v>
      </c>
      <c r="W104" s="302">
        <v>1</v>
      </c>
      <c r="X104" s="277"/>
      <c r="Y104" s="527">
        <f t="shared" ref="Y104:Y107" si="22">V104*W104*ROUND(X104,2)</f>
        <v>0</v>
      </c>
      <c r="Z104" s="169"/>
      <c r="AA104" s="31"/>
    </row>
    <row r="105" spans="1:27" ht="15" customHeight="1" x14ac:dyDescent="0.25">
      <c r="A105" s="459">
        <v>98</v>
      </c>
      <c r="B105" s="796"/>
      <c r="C105" s="796"/>
      <c r="D105" s="216" t="s">
        <v>795</v>
      </c>
      <c r="E105" s="284"/>
      <c r="F105" s="284"/>
      <c r="G105" s="284"/>
      <c r="H105" s="284"/>
      <c r="I105" s="284"/>
      <c r="J105" s="284"/>
      <c r="K105" s="284"/>
      <c r="L105" s="284"/>
      <c r="M105" s="284"/>
      <c r="N105" s="284"/>
      <c r="O105" s="284"/>
      <c r="P105" s="494" t="s">
        <v>3</v>
      </c>
      <c r="Q105" s="494" t="s">
        <v>3</v>
      </c>
      <c r="R105" s="284"/>
      <c r="S105" s="284"/>
      <c r="T105" s="284"/>
      <c r="U105" s="284"/>
      <c r="V105" s="302">
        <v>2</v>
      </c>
      <c r="W105" s="302">
        <v>1</v>
      </c>
      <c r="X105" s="277"/>
      <c r="Y105" s="527">
        <f t="shared" si="22"/>
        <v>0</v>
      </c>
      <c r="Z105" s="169"/>
      <c r="AA105" s="31"/>
    </row>
    <row r="106" spans="1:27" ht="15" customHeight="1" x14ac:dyDescent="0.25">
      <c r="A106" s="459">
        <v>99</v>
      </c>
      <c r="B106" s="796"/>
      <c r="C106" s="796"/>
      <c r="D106" s="216" t="s">
        <v>53</v>
      </c>
      <c r="E106" s="284"/>
      <c r="F106" s="284"/>
      <c r="G106" s="284"/>
      <c r="H106" s="284"/>
      <c r="I106" s="284"/>
      <c r="J106" s="284"/>
      <c r="K106" s="284"/>
      <c r="L106" s="284"/>
      <c r="M106" s="284"/>
      <c r="N106" s="284"/>
      <c r="O106" s="284"/>
      <c r="P106" s="494" t="s">
        <v>3</v>
      </c>
      <c r="Q106" s="494" t="s">
        <v>3</v>
      </c>
      <c r="R106" s="284"/>
      <c r="S106" s="284"/>
      <c r="T106" s="284"/>
      <c r="U106" s="284"/>
      <c r="V106" s="302">
        <v>2</v>
      </c>
      <c r="W106" s="302">
        <v>1</v>
      </c>
      <c r="X106" s="277"/>
      <c r="Y106" s="527">
        <f t="shared" si="22"/>
        <v>0</v>
      </c>
      <c r="Z106" s="169"/>
      <c r="AA106" s="31"/>
    </row>
    <row r="107" spans="1:27" ht="15" customHeight="1" x14ac:dyDescent="0.25">
      <c r="A107" s="459">
        <v>100</v>
      </c>
      <c r="B107" s="796"/>
      <c r="C107" s="796"/>
      <c r="D107" s="216" t="s">
        <v>796</v>
      </c>
      <c r="E107" s="284"/>
      <c r="F107" s="284"/>
      <c r="G107" s="284"/>
      <c r="H107" s="284"/>
      <c r="I107" s="284"/>
      <c r="J107" s="284"/>
      <c r="K107" s="284"/>
      <c r="L107" s="284"/>
      <c r="M107" s="284"/>
      <c r="N107" s="284"/>
      <c r="O107" s="284"/>
      <c r="P107" s="494" t="s">
        <v>3</v>
      </c>
      <c r="Q107" s="494" t="s">
        <v>3</v>
      </c>
      <c r="R107" s="284"/>
      <c r="S107" s="284"/>
      <c r="T107" s="284"/>
      <c r="U107" s="284"/>
      <c r="V107" s="302">
        <v>2</v>
      </c>
      <c r="W107" s="302">
        <v>1</v>
      </c>
      <c r="X107" s="277"/>
      <c r="Y107" s="527">
        <f t="shared" si="22"/>
        <v>0</v>
      </c>
      <c r="Z107" s="169"/>
      <c r="AA107" s="31"/>
    </row>
    <row r="108" spans="1:27" ht="15" customHeight="1" x14ac:dyDescent="0.25">
      <c r="A108" s="459">
        <v>101</v>
      </c>
      <c r="B108" s="796" t="s">
        <v>812</v>
      </c>
      <c r="C108" s="796" t="s">
        <v>835</v>
      </c>
      <c r="D108" s="216" t="s">
        <v>467</v>
      </c>
      <c r="E108" s="284"/>
      <c r="F108" s="494" t="s">
        <v>3</v>
      </c>
      <c r="G108" s="284"/>
      <c r="H108" s="284"/>
      <c r="I108" s="284"/>
      <c r="J108" s="284"/>
      <c r="K108" s="284"/>
      <c r="L108" s="284"/>
      <c r="M108" s="284"/>
      <c r="N108" s="284"/>
      <c r="O108" s="284"/>
      <c r="P108" s="494"/>
      <c r="Q108" s="494"/>
      <c r="R108" s="284"/>
      <c r="S108" s="284"/>
      <c r="T108" s="284"/>
      <c r="U108" s="284"/>
      <c r="V108" s="494">
        <v>52</v>
      </c>
      <c r="W108" s="302">
        <v>2</v>
      </c>
      <c r="X108" s="364"/>
      <c r="Y108" s="528"/>
      <c r="Z108" s="169"/>
      <c r="AA108" s="31"/>
    </row>
    <row r="109" spans="1:27" ht="15" customHeight="1" x14ac:dyDescent="0.25">
      <c r="A109" s="459">
        <v>102</v>
      </c>
      <c r="B109" s="796"/>
      <c r="C109" s="796"/>
      <c r="D109" s="216" t="s">
        <v>419</v>
      </c>
      <c r="E109" s="284"/>
      <c r="F109" s="284"/>
      <c r="G109" s="284"/>
      <c r="H109" s="284"/>
      <c r="I109" s="284"/>
      <c r="J109" s="284"/>
      <c r="K109" s="284"/>
      <c r="L109" s="284"/>
      <c r="M109" s="284"/>
      <c r="N109" s="284"/>
      <c r="O109" s="284"/>
      <c r="P109" s="494" t="s">
        <v>3</v>
      </c>
      <c r="Q109" s="494" t="s">
        <v>3</v>
      </c>
      <c r="R109" s="284"/>
      <c r="S109" s="284"/>
      <c r="T109" s="284"/>
      <c r="U109" s="284"/>
      <c r="V109" s="302">
        <v>2</v>
      </c>
      <c r="W109" s="302">
        <v>2</v>
      </c>
      <c r="X109" s="277"/>
      <c r="Y109" s="527">
        <f t="shared" ref="Y109:Y111" si="23">V109*W109*ROUND(X109,2)</f>
        <v>0</v>
      </c>
      <c r="Z109" s="169"/>
      <c r="AA109" s="31"/>
    </row>
    <row r="110" spans="1:27" ht="15" customHeight="1" x14ac:dyDescent="0.25">
      <c r="A110" s="459">
        <v>103</v>
      </c>
      <c r="B110" s="796"/>
      <c r="C110" s="796"/>
      <c r="D110" s="216" t="s">
        <v>795</v>
      </c>
      <c r="E110" s="284"/>
      <c r="F110" s="284"/>
      <c r="G110" s="284"/>
      <c r="H110" s="284"/>
      <c r="I110" s="284"/>
      <c r="J110" s="284"/>
      <c r="K110" s="284"/>
      <c r="L110" s="284"/>
      <c r="M110" s="284"/>
      <c r="N110" s="284"/>
      <c r="O110" s="284"/>
      <c r="P110" s="494" t="s">
        <v>3</v>
      </c>
      <c r="Q110" s="494" t="s">
        <v>3</v>
      </c>
      <c r="R110" s="284"/>
      <c r="S110" s="284"/>
      <c r="T110" s="284"/>
      <c r="U110" s="284"/>
      <c r="V110" s="302">
        <v>2</v>
      </c>
      <c r="W110" s="302">
        <v>2</v>
      </c>
      <c r="X110" s="277"/>
      <c r="Y110" s="527">
        <f t="shared" si="23"/>
        <v>0</v>
      </c>
      <c r="Z110" s="169"/>
      <c r="AA110" s="31"/>
    </row>
    <row r="111" spans="1:27" ht="15" customHeight="1" x14ac:dyDescent="0.25">
      <c r="A111" s="459">
        <v>104</v>
      </c>
      <c r="B111" s="796"/>
      <c r="C111" s="796"/>
      <c r="D111" s="216" t="s">
        <v>796</v>
      </c>
      <c r="E111" s="284"/>
      <c r="F111" s="284"/>
      <c r="G111" s="284"/>
      <c r="H111" s="284"/>
      <c r="I111" s="284"/>
      <c r="J111" s="284"/>
      <c r="K111" s="284"/>
      <c r="L111" s="284"/>
      <c r="M111" s="284"/>
      <c r="N111" s="284"/>
      <c r="O111" s="284"/>
      <c r="P111" s="494" t="s">
        <v>3</v>
      </c>
      <c r="Q111" s="494" t="s">
        <v>3</v>
      </c>
      <c r="R111" s="284"/>
      <c r="S111" s="284"/>
      <c r="T111" s="284"/>
      <c r="U111" s="284"/>
      <c r="V111" s="302">
        <v>2</v>
      </c>
      <c r="W111" s="302">
        <v>2</v>
      </c>
      <c r="X111" s="277"/>
      <c r="Y111" s="527">
        <f t="shared" si="23"/>
        <v>0</v>
      </c>
      <c r="Z111" s="169"/>
      <c r="AA111" s="31"/>
    </row>
    <row r="112" spans="1:27" ht="15" customHeight="1" x14ac:dyDescent="0.25">
      <c r="A112" s="459">
        <v>105</v>
      </c>
      <c r="B112" s="796" t="s">
        <v>813</v>
      </c>
      <c r="C112" s="796" t="s">
        <v>836</v>
      </c>
      <c r="D112" s="216" t="s">
        <v>467</v>
      </c>
      <c r="E112" s="284"/>
      <c r="F112" s="494" t="s">
        <v>3</v>
      </c>
      <c r="G112" s="284"/>
      <c r="H112" s="284"/>
      <c r="I112" s="284"/>
      <c r="J112" s="284"/>
      <c r="K112" s="284"/>
      <c r="L112" s="284"/>
      <c r="M112" s="284"/>
      <c r="N112" s="284"/>
      <c r="O112" s="284"/>
      <c r="P112" s="494"/>
      <c r="Q112" s="494"/>
      <c r="R112" s="284"/>
      <c r="S112" s="284"/>
      <c r="T112" s="284"/>
      <c r="U112" s="284"/>
      <c r="V112" s="494">
        <v>52</v>
      </c>
      <c r="W112" s="302">
        <v>2</v>
      </c>
      <c r="X112" s="364"/>
      <c r="Y112" s="528"/>
      <c r="Z112" s="169"/>
      <c r="AA112" s="31"/>
    </row>
    <row r="113" spans="1:27" ht="15" customHeight="1" x14ac:dyDescent="0.25">
      <c r="A113" s="459">
        <v>106</v>
      </c>
      <c r="B113" s="796"/>
      <c r="C113" s="796"/>
      <c r="D113" s="216" t="s">
        <v>419</v>
      </c>
      <c r="E113" s="284"/>
      <c r="F113" s="284"/>
      <c r="G113" s="284"/>
      <c r="H113" s="284"/>
      <c r="I113" s="284"/>
      <c r="J113" s="284"/>
      <c r="K113" s="284"/>
      <c r="L113" s="284"/>
      <c r="M113" s="284"/>
      <c r="N113" s="284"/>
      <c r="O113" s="284"/>
      <c r="P113" s="494" t="s">
        <v>3</v>
      </c>
      <c r="Q113" s="494" t="s">
        <v>3</v>
      </c>
      <c r="R113" s="284"/>
      <c r="S113" s="284"/>
      <c r="T113" s="284"/>
      <c r="U113" s="284"/>
      <c r="V113" s="302">
        <v>2</v>
      </c>
      <c r="W113" s="302">
        <v>2</v>
      </c>
      <c r="X113" s="277"/>
      <c r="Y113" s="527">
        <f t="shared" ref="Y113:Y116" si="24">V113*W113*ROUND(X113,2)</f>
        <v>0</v>
      </c>
      <c r="Z113" s="169"/>
      <c r="AA113" s="31"/>
    </row>
    <row r="114" spans="1:27" ht="15" customHeight="1" x14ac:dyDescent="0.25">
      <c r="A114" s="459">
        <v>107</v>
      </c>
      <c r="B114" s="796"/>
      <c r="C114" s="796"/>
      <c r="D114" s="216" t="s">
        <v>795</v>
      </c>
      <c r="E114" s="284"/>
      <c r="F114" s="284"/>
      <c r="G114" s="284"/>
      <c r="H114" s="284"/>
      <c r="I114" s="284"/>
      <c r="J114" s="284"/>
      <c r="K114" s="284"/>
      <c r="L114" s="284"/>
      <c r="M114" s="284"/>
      <c r="N114" s="284"/>
      <c r="O114" s="284"/>
      <c r="P114" s="494" t="s">
        <v>3</v>
      </c>
      <c r="Q114" s="494" t="s">
        <v>3</v>
      </c>
      <c r="R114" s="284"/>
      <c r="S114" s="284"/>
      <c r="T114" s="284"/>
      <c r="U114" s="284"/>
      <c r="V114" s="302">
        <v>2</v>
      </c>
      <c r="W114" s="302">
        <v>2</v>
      </c>
      <c r="X114" s="277"/>
      <c r="Y114" s="527">
        <f t="shared" si="24"/>
        <v>0</v>
      </c>
      <c r="Z114" s="169"/>
      <c r="AA114" s="31"/>
    </row>
    <row r="115" spans="1:27" ht="15" customHeight="1" x14ac:dyDescent="0.25">
      <c r="A115" s="459">
        <v>108</v>
      </c>
      <c r="B115" s="796"/>
      <c r="C115" s="796"/>
      <c r="D115" s="216" t="s">
        <v>796</v>
      </c>
      <c r="E115" s="284"/>
      <c r="F115" s="284"/>
      <c r="G115" s="284"/>
      <c r="H115" s="284"/>
      <c r="I115" s="284"/>
      <c r="J115" s="284"/>
      <c r="K115" s="284"/>
      <c r="L115" s="284"/>
      <c r="M115" s="284"/>
      <c r="N115" s="284"/>
      <c r="O115" s="284"/>
      <c r="P115" s="494" t="s">
        <v>3</v>
      </c>
      <c r="Q115" s="494" t="s">
        <v>3</v>
      </c>
      <c r="R115" s="284"/>
      <c r="S115" s="284"/>
      <c r="T115" s="284"/>
      <c r="U115" s="284"/>
      <c r="V115" s="302">
        <v>2</v>
      </c>
      <c r="W115" s="302">
        <v>2</v>
      </c>
      <c r="X115" s="277"/>
      <c r="Y115" s="527">
        <f t="shared" si="24"/>
        <v>0</v>
      </c>
      <c r="Z115" s="169"/>
      <c r="AA115" s="31"/>
    </row>
    <row r="116" spans="1:27" ht="15" customHeight="1" x14ac:dyDescent="0.25">
      <c r="A116" s="459">
        <v>109</v>
      </c>
      <c r="B116" s="796" t="s">
        <v>814</v>
      </c>
      <c r="C116" s="796" t="s">
        <v>837</v>
      </c>
      <c r="D116" s="216" t="s">
        <v>467</v>
      </c>
      <c r="E116" s="284"/>
      <c r="F116" s="494" t="s">
        <v>3</v>
      </c>
      <c r="G116" s="284"/>
      <c r="H116" s="284"/>
      <c r="I116" s="284"/>
      <c r="J116" s="284"/>
      <c r="K116" s="284"/>
      <c r="L116" s="284"/>
      <c r="M116" s="284"/>
      <c r="N116" s="284"/>
      <c r="O116" s="284"/>
      <c r="P116" s="494"/>
      <c r="Q116" s="494"/>
      <c r="R116" s="284"/>
      <c r="S116" s="284"/>
      <c r="T116" s="284"/>
      <c r="U116" s="284"/>
      <c r="V116" s="494">
        <v>52</v>
      </c>
      <c r="W116" s="302">
        <v>16</v>
      </c>
      <c r="X116" s="364"/>
      <c r="Y116" s="528">
        <f t="shared" si="24"/>
        <v>0</v>
      </c>
      <c r="Z116" s="169"/>
      <c r="AA116" s="31"/>
    </row>
    <row r="117" spans="1:27" ht="15" customHeight="1" x14ac:dyDescent="0.25">
      <c r="A117" s="459">
        <v>110</v>
      </c>
      <c r="B117" s="796"/>
      <c r="C117" s="796"/>
      <c r="D117" s="216" t="s">
        <v>419</v>
      </c>
      <c r="E117" s="284"/>
      <c r="F117" s="284"/>
      <c r="G117" s="284"/>
      <c r="H117" s="284"/>
      <c r="I117" s="284"/>
      <c r="J117" s="284"/>
      <c r="K117" s="284"/>
      <c r="L117" s="284"/>
      <c r="M117" s="284"/>
      <c r="N117" s="284"/>
      <c r="O117" s="284"/>
      <c r="P117" s="494" t="s">
        <v>3</v>
      </c>
      <c r="Q117" s="494" t="s">
        <v>3</v>
      </c>
      <c r="R117" s="284"/>
      <c r="S117" s="284"/>
      <c r="T117" s="284"/>
      <c r="U117" s="284"/>
      <c r="V117" s="302">
        <v>2</v>
      </c>
      <c r="W117" s="302">
        <v>16</v>
      </c>
      <c r="X117" s="277"/>
      <c r="Y117" s="527">
        <f t="shared" ref="Y117:Y119" si="25">V117*W117*ROUND(X117,2)</f>
        <v>0</v>
      </c>
      <c r="Z117" s="169"/>
      <c r="AA117" s="31"/>
    </row>
    <row r="118" spans="1:27" ht="15" customHeight="1" x14ac:dyDescent="0.25">
      <c r="A118" s="459">
        <v>111</v>
      </c>
      <c r="B118" s="796"/>
      <c r="C118" s="796"/>
      <c r="D118" s="216" t="s">
        <v>795</v>
      </c>
      <c r="E118" s="284"/>
      <c r="F118" s="284"/>
      <c r="G118" s="284"/>
      <c r="H118" s="284"/>
      <c r="I118" s="284"/>
      <c r="J118" s="284"/>
      <c r="K118" s="284"/>
      <c r="L118" s="284"/>
      <c r="M118" s="284"/>
      <c r="N118" s="284"/>
      <c r="O118" s="284"/>
      <c r="P118" s="494" t="s">
        <v>3</v>
      </c>
      <c r="Q118" s="494" t="s">
        <v>3</v>
      </c>
      <c r="R118" s="284"/>
      <c r="S118" s="284"/>
      <c r="T118" s="284"/>
      <c r="U118" s="284"/>
      <c r="V118" s="302">
        <v>2</v>
      </c>
      <c r="W118" s="302">
        <v>16</v>
      </c>
      <c r="X118" s="277"/>
      <c r="Y118" s="527">
        <f t="shared" si="25"/>
        <v>0</v>
      </c>
      <c r="Z118" s="169"/>
      <c r="AA118" s="31"/>
    </row>
    <row r="119" spans="1:27" ht="15" customHeight="1" x14ac:dyDescent="0.25">
      <c r="A119" s="459">
        <v>112</v>
      </c>
      <c r="B119" s="796"/>
      <c r="C119" s="796"/>
      <c r="D119" s="216" t="s">
        <v>796</v>
      </c>
      <c r="E119" s="284"/>
      <c r="F119" s="284"/>
      <c r="G119" s="284"/>
      <c r="H119" s="284"/>
      <c r="I119" s="284"/>
      <c r="J119" s="284"/>
      <c r="K119" s="284"/>
      <c r="L119" s="284"/>
      <c r="M119" s="284"/>
      <c r="N119" s="284"/>
      <c r="O119" s="284"/>
      <c r="P119" s="494" t="s">
        <v>3</v>
      </c>
      <c r="Q119" s="494" t="s">
        <v>3</v>
      </c>
      <c r="R119" s="284"/>
      <c r="S119" s="284"/>
      <c r="T119" s="284"/>
      <c r="U119" s="284"/>
      <c r="V119" s="302">
        <v>2</v>
      </c>
      <c r="W119" s="302">
        <v>16</v>
      </c>
      <c r="X119" s="277"/>
      <c r="Y119" s="527">
        <f t="shared" si="25"/>
        <v>0</v>
      </c>
      <c r="Z119" s="169"/>
      <c r="AA119" s="31"/>
    </row>
    <row r="120" spans="1:27" ht="26.25" customHeight="1" x14ac:dyDescent="0.25">
      <c r="A120" s="459">
        <v>113</v>
      </c>
      <c r="B120" s="796" t="s">
        <v>815</v>
      </c>
      <c r="C120" s="796" t="s">
        <v>820</v>
      </c>
      <c r="D120" s="216" t="s">
        <v>838</v>
      </c>
      <c r="E120" s="284"/>
      <c r="F120" s="284"/>
      <c r="G120" s="284"/>
      <c r="H120" s="284"/>
      <c r="I120" s="284"/>
      <c r="J120" s="284"/>
      <c r="K120" s="284"/>
      <c r="L120" s="284"/>
      <c r="M120" s="284"/>
      <c r="N120" s="284"/>
      <c r="O120" s="284"/>
      <c r="P120" s="494" t="s">
        <v>3</v>
      </c>
      <c r="Q120" s="494" t="s">
        <v>3</v>
      </c>
      <c r="R120" s="284"/>
      <c r="S120" s="284"/>
      <c r="T120" s="284"/>
      <c r="U120" s="284"/>
      <c r="V120" s="302">
        <v>2</v>
      </c>
      <c r="W120" s="494">
        <v>1</v>
      </c>
      <c r="X120" s="277"/>
      <c r="Y120" s="527">
        <f t="shared" ref="Y120:Y122" si="26">V120*W120*ROUND(X120,2)</f>
        <v>0</v>
      </c>
      <c r="Z120" s="169"/>
      <c r="AA120" s="31"/>
    </row>
    <row r="121" spans="1:27" ht="15" customHeight="1" x14ac:dyDescent="0.25">
      <c r="A121" s="459">
        <v>114</v>
      </c>
      <c r="B121" s="796"/>
      <c r="C121" s="799"/>
      <c r="D121" s="216" t="s">
        <v>552</v>
      </c>
      <c r="E121" s="284"/>
      <c r="F121" s="284"/>
      <c r="G121" s="284"/>
      <c r="H121" s="284"/>
      <c r="I121" s="284"/>
      <c r="J121" s="284"/>
      <c r="K121" s="284"/>
      <c r="L121" s="284"/>
      <c r="M121" s="284"/>
      <c r="N121" s="284"/>
      <c r="O121" s="284"/>
      <c r="P121" s="494" t="s">
        <v>3</v>
      </c>
      <c r="Q121" s="494" t="s">
        <v>3</v>
      </c>
      <c r="R121" s="284"/>
      <c r="S121" s="284"/>
      <c r="T121" s="284"/>
      <c r="U121" s="284"/>
      <c r="V121" s="302">
        <v>2</v>
      </c>
      <c r="W121" s="494">
        <v>1</v>
      </c>
      <c r="X121" s="277"/>
      <c r="Y121" s="527">
        <f t="shared" si="26"/>
        <v>0</v>
      </c>
      <c r="Z121" s="169"/>
      <c r="AA121" s="31"/>
    </row>
    <row r="122" spans="1:27" ht="15" customHeight="1" x14ac:dyDescent="0.25">
      <c r="A122" s="459">
        <v>115</v>
      </c>
      <c r="B122" s="796"/>
      <c r="C122" s="799"/>
      <c r="D122" s="216" t="s">
        <v>839</v>
      </c>
      <c r="E122" s="284"/>
      <c r="F122" s="284"/>
      <c r="G122" s="284"/>
      <c r="H122" s="284"/>
      <c r="I122" s="284"/>
      <c r="J122" s="284"/>
      <c r="K122" s="284"/>
      <c r="L122" s="284"/>
      <c r="M122" s="284"/>
      <c r="N122" s="284"/>
      <c r="O122" s="284"/>
      <c r="P122" s="494" t="s">
        <v>3</v>
      </c>
      <c r="Q122" s="494" t="s">
        <v>3</v>
      </c>
      <c r="R122" s="284"/>
      <c r="S122" s="284"/>
      <c r="T122" s="284"/>
      <c r="U122" s="284"/>
      <c r="V122" s="302">
        <v>2</v>
      </c>
      <c r="W122" s="494">
        <v>1</v>
      </c>
      <c r="X122" s="277"/>
      <c r="Y122" s="527">
        <f t="shared" si="26"/>
        <v>0</v>
      </c>
      <c r="Z122" s="169"/>
      <c r="AA122" s="31"/>
    </row>
    <row r="123" spans="1:27" ht="15" customHeight="1" x14ac:dyDescent="0.25">
      <c r="A123" s="461">
        <v>116</v>
      </c>
      <c r="B123" s="814" t="s">
        <v>816</v>
      </c>
      <c r="C123" s="823" t="s">
        <v>840</v>
      </c>
      <c r="D123" s="216" t="s">
        <v>62</v>
      </c>
      <c r="E123" s="519"/>
      <c r="F123" s="494" t="s">
        <v>3</v>
      </c>
      <c r="G123" s="284"/>
      <c r="H123" s="284"/>
      <c r="I123" s="284"/>
      <c r="J123" s="284"/>
      <c r="K123" s="284"/>
      <c r="L123" s="284"/>
      <c r="M123" s="284"/>
      <c r="N123" s="284"/>
      <c r="O123" s="284"/>
      <c r="P123" s="494"/>
      <c r="Q123" s="494"/>
      <c r="R123" s="284"/>
      <c r="S123" s="284"/>
      <c r="T123" s="284"/>
      <c r="U123" s="284"/>
      <c r="V123" s="494">
        <v>52</v>
      </c>
      <c r="W123" s="302">
        <v>2</v>
      </c>
      <c r="X123" s="364"/>
      <c r="Y123" s="528"/>
      <c r="Z123" s="169"/>
      <c r="AA123" s="31"/>
    </row>
    <row r="124" spans="1:27" ht="27.6" customHeight="1" x14ac:dyDescent="0.25">
      <c r="A124" s="461">
        <v>117</v>
      </c>
      <c r="B124" s="814"/>
      <c r="C124" s="823"/>
      <c r="D124" s="216" t="s">
        <v>817</v>
      </c>
      <c r="E124" s="284"/>
      <c r="F124" s="825" t="s">
        <v>818</v>
      </c>
      <c r="G124" s="825"/>
      <c r="H124" s="284"/>
      <c r="I124" s="284"/>
      <c r="J124" s="284"/>
      <c r="K124" s="284"/>
      <c r="L124" s="284"/>
      <c r="M124" s="284"/>
      <c r="N124" s="284"/>
      <c r="O124" s="284"/>
      <c r="P124" s="284"/>
      <c r="Q124" s="284"/>
      <c r="R124" s="284"/>
      <c r="S124" s="284"/>
      <c r="T124" s="284"/>
      <c r="U124" s="284"/>
      <c r="V124" s="494">
        <v>26</v>
      </c>
      <c r="W124" s="302">
        <v>2</v>
      </c>
      <c r="X124" s="364"/>
      <c r="Y124" s="528"/>
      <c r="Z124" s="169"/>
      <c r="AA124" s="31"/>
    </row>
    <row r="125" spans="1:27" ht="25.5" x14ac:dyDescent="0.25">
      <c r="A125" s="461">
        <v>118</v>
      </c>
      <c r="B125" s="814"/>
      <c r="C125" s="823"/>
      <c r="D125" s="216" t="s">
        <v>995</v>
      </c>
      <c r="E125" s="284"/>
      <c r="F125" s="284"/>
      <c r="G125" s="284"/>
      <c r="H125" s="284"/>
      <c r="I125" s="284"/>
      <c r="J125" s="284"/>
      <c r="K125" s="284"/>
      <c r="L125" s="284"/>
      <c r="M125" s="284"/>
      <c r="N125" s="284"/>
      <c r="O125" s="284"/>
      <c r="P125" s="284"/>
      <c r="Q125" s="284"/>
      <c r="R125" s="284"/>
      <c r="S125" s="284"/>
      <c r="T125" s="284"/>
      <c r="U125" s="494" t="s">
        <v>3</v>
      </c>
      <c r="V125" s="284">
        <v>1</v>
      </c>
      <c r="W125" s="284">
        <v>2</v>
      </c>
      <c r="X125" s="277"/>
      <c r="Y125" s="527">
        <f t="shared" ref="Y125:Y126" si="27">V125*W125*ROUND(X125,2)</f>
        <v>0</v>
      </c>
      <c r="Z125" s="169"/>
      <c r="AA125" s="31"/>
    </row>
    <row r="126" spans="1:27" ht="25.5" x14ac:dyDescent="0.25">
      <c r="A126" s="461">
        <v>119</v>
      </c>
      <c r="B126" s="814"/>
      <c r="C126" s="823"/>
      <c r="D126" s="216" t="s">
        <v>998</v>
      </c>
      <c r="E126" s="284"/>
      <c r="F126" s="284"/>
      <c r="G126" s="284"/>
      <c r="H126" s="284"/>
      <c r="I126" s="284"/>
      <c r="J126" s="284"/>
      <c r="K126" s="284"/>
      <c r="L126" s="284"/>
      <c r="M126" s="284"/>
      <c r="N126" s="284"/>
      <c r="O126" s="284"/>
      <c r="P126" s="284"/>
      <c r="Q126" s="284"/>
      <c r="R126" s="284"/>
      <c r="S126" s="284"/>
      <c r="T126" s="284"/>
      <c r="U126" s="494" t="s">
        <v>3</v>
      </c>
      <c r="V126" s="284">
        <v>1</v>
      </c>
      <c r="W126" s="284">
        <v>2</v>
      </c>
      <c r="X126" s="277"/>
      <c r="Y126" s="527">
        <f t="shared" si="27"/>
        <v>0</v>
      </c>
      <c r="Z126" s="169"/>
      <c r="AA126" s="31"/>
    </row>
    <row r="127" spans="1:27" ht="25.5" x14ac:dyDescent="0.25">
      <c r="A127" s="461">
        <v>120</v>
      </c>
      <c r="B127" s="814"/>
      <c r="C127" s="823"/>
      <c r="D127" s="216" t="s">
        <v>996</v>
      </c>
      <c r="E127" s="284"/>
      <c r="F127" s="284"/>
      <c r="G127" s="284"/>
      <c r="H127" s="284"/>
      <c r="I127" s="284"/>
      <c r="J127" s="284"/>
      <c r="K127" s="284"/>
      <c r="L127" s="284"/>
      <c r="M127" s="284"/>
      <c r="N127" s="284"/>
      <c r="O127" s="284"/>
      <c r="P127" s="494" t="s">
        <v>3</v>
      </c>
      <c r="Q127" s="494" t="s">
        <v>3</v>
      </c>
      <c r="R127" s="284"/>
      <c r="S127" s="284"/>
      <c r="T127" s="284"/>
      <c r="U127" s="284"/>
      <c r="V127" s="302">
        <v>2</v>
      </c>
      <c r="W127" s="284">
        <v>2</v>
      </c>
      <c r="X127" s="277"/>
      <c r="Y127" s="527">
        <f>V127*W127*ROUND(X127,2)</f>
        <v>0</v>
      </c>
      <c r="Z127" s="169"/>
      <c r="AA127" s="31"/>
    </row>
    <row r="128" spans="1:27" ht="25.5" x14ac:dyDescent="0.25">
      <c r="A128" s="461">
        <v>121</v>
      </c>
      <c r="B128" s="814"/>
      <c r="C128" s="823"/>
      <c r="D128" s="216" t="s">
        <v>999</v>
      </c>
      <c r="E128" s="284"/>
      <c r="F128" s="284"/>
      <c r="G128" s="284"/>
      <c r="H128" s="284"/>
      <c r="I128" s="284"/>
      <c r="J128" s="284"/>
      <c r="K128" s="284"/>
      <c r="L128" s="284"/>
      <c r="M128" s="284"/>
      <c r="N128" s="284"/>
      <c r="O128" s="284"/>
      <c r="P128" s="284"/>
      <c r="Q128" s="284"/>
      <c r="R128" s="284"/>
      <c r="S128" s="284"/>
      <c r="T128" s="284"/>
      <c r="U128" s="494" t="s">
        <v>3</v>
      </c>
      <c r="V128" s="284">
        <v>1</v>
      </c>
      <c r="W128" s="284">
        <v>2</v>
      </c>
      <c r="X128" s="277"/>
      <c r="Y128" s="527">
        <f t="shared" ref="Y128:Y132" si="28">V128*W128*ROUND(X128,2)</f>
        <v>0</v>
      </c>
      <c r="Z128" s="169"/>
      <c r="AA128" s="31"/>
    </row>
    <row r="129" spans="1:27" ht="25.5" x14ac:dyDescent="0.25">
      <c r="A129" s="461">
        <v>122</v>
      </c>
      <c r="B129" s="814"/>
      <c r="C129" s="823"/>
      <c r="D129" s="216" t="s">
        <v>1000</v>
      </c>
      <c r="E129" s="284"/>
      <c r="F129" s="284"/>
      <c r="G129" s="284"/>
      <c r="H129" s="284"/>
      <c r="I129" s="284"/>
      <c r="J129" s="284"/>
      <c r="K129" s="284"/>
      <c r="L129" s="284"/>
      <c r="M129" s="284"/>
      <c r="N129" s="284"/>
      <c r="O129" s="284"/>
      <c r="P129" s="284"/>
      <c r="Q129" s="284"/>
      <c r="R129" s="284"/>
      <c r="S129" s="284"/>
      <c r="T129" s="284"/>
      <c r="U129" s="494" t="s">
        <v>3</v>
      </c>
      <c r="V129" s="284">
        <v>0.5</v>
      </c>
      <c r="W129" s="284">
        <v>2</v>
      </c>
      <c r="X129" s="277"/>
      <c r="Y129" s="527">
        <f t="shared" si="28"/>
        <v>0</v>
      </c>
      <c r="Z129" s="169"/>
      <c r="AA129" s="31"/>
    </row>
    <row r="130" spans="1:27" ht="25.5" x14ac:dyDescent="0.25">
      <c r="A130" s="461">
        <v>123</v>
      </c>
      <c r="B130" s="814"/>
      <c r="C130" s="823"/>
      <c r="D130" s="216" t="s">
        <v>1001</v>
      </c>
      <c r="E130" s="284"/>
      <c r="F130" s="284"/>
      <c r="G130" s="284"/>
      <c r="H130" s="284"/>
      <c r="I130" s="284"/>
      <c r="J130" s="284"/>
      <c r="K130" s="284"/>
      <c r="L130" s="284"/>
      <c r="M130" s="284"/>
      <c r="N130" s="284"/>
      <c r="O130" s="284"/>
      <c r="P130" s="494" t="s">
        <v>3</v>
      </c>
      <c r="Q130" s="494" t="s">
        <v>3</v>
      </c>
      <c r="R130" s="284"/>
      <c r="S130" s="284"/>
      <c r="T130" s="284"/>
      <c r="U130" s="284"/>
      <c r="V130" s="302">
        <v>2</v>
      </c>
      <c r="W130" s="284">
        <v>2</v>
      </c>
      <c r="X130" s="277"/>
      <c r="Y130" s="527">
        <f t="shared" si="28"/>
        <v>0</v>
      </c>
      <c r="Z130" s="169"/>
      <c r="AA130" s="31"/>
    </row>
    <row r="131" spans="1:27" ht="25.5" x14ac:dyDescent="0.25">
      <c r="A131" s="461">
        <v>124</v>
      </c>
      <c r="B131" s="814"/>
      <c r="C131" s="823"/>
      <c r="D131" s="216" t="s">
        <v>1002</v>
      </c>
      <c r="E131" s="284"/>
      <c r="F131" s="284"/>
      <c r="G131" s="284"/>
      <c r="H131" s="284"/>
      <c r="I131" s="284"/>
      <c r="J131" s="284"/>
      <c r="K131" s="284"/>
      <c r="L131" s="284"/>
      <c r="M131" s="284"/>
      <c r="N131" s="284"/>
      <c r="O131" s="284"/>
      <c r="P131" s="494" t="s">
        <v>3</v>
      </c>
      <c r="Q131" s="494" t="s">
        <v>3</v>
      </c>
      <c r="R131" s="284"/>
      <c r="S131" s="284"/>
      <c r="T131" s="284"/>
      <c r="U131" s="284"/>
      <c r="V131" s="302">
        <v>2</v>
      </c>
      <c r="W131" s="284">
        <v>2</v>
      </c>
      <c r="X131" s="277"/>
      <c r="Y131" s="527">
        <f t="shared" si="28"/>
        <v>0</v>
      </c>
      <c r="Z131" s="169"/>
      <c r="AA131" s="31"/>
    </row>
    <row r="132" spans="1:27" x14ac:dyDescent="0.25">
      <c r="A132" s="461">
        <v>125</v>
      </c>
      <c r="B132" s="814"/>
      <c r="C132" s="823"/>
      <c r="D132" s="216" t="s">
        <v>997</v>
      </c>
      <c r="E132" s="284"/>
      <c r="F132" s="284"/>
      <c r="G132" s="284"/>
      <c r="H132" s="284"/>
      <c r="I132" s="284"/>
      <c r="J132" s="284"/>
      <c r="K132" s="284"/>
      <c r="L132" s="284"/>
      <c r="M132" s="284"/>
      <c r="N132" s="284"/>
      <c r="O132" s="284"/>
      <c r="P132" s="494" t="s">
        <v>3</v>
      </c>
      <c r="Q132" s="494" t="s">
        <v>3</v>
      </c>
      <c r="R132" s="284"/>
      <c r="S132" s="284"/>
      <c r="T132" s="284"/>
      <c r="U132" s="284"/>
      <c r="V132" s="302">
        <v>2</v>
      </c>
      <c r="W132" s="284">
        <v>2</v>
      </c>
      <c r="X132" s="277"/>
      <c r="Y132" s="527">
        <f t="shared" si="28"/>
        <v>0</v>
      </c>
      <c r="Z132" s="169"/>
      <c r="AA132" s="31"/>
    </row>
    <row r="133" spans="1:27" ht="25.5" x14ac:dyDescent="0.25">
      <c r="A133" s="461">
        <v>126</v>
      </c>
      <c r="B133" s="814"/>
      <c r="C133" s="823"/>
      <c r="D133" s="216" t="s">
        <v>1003</v>
      </c>
      <c r="E133" s="284"/>
      <c r="F133" s="284"/>
      <c r="G133" s="284"/>
      <c r="H133" s="284"/>
      <c r="I133" s="284"/>
      <c r="J133" s="284"/>
      <c r="K133" s="284"/>
      <c r="L133" s="284"/>
      <c r="M133" s="284"/>
      <c r="N133" s="284"/>
      <c r="O133" s="284"/>
      <c r="P133" s="284"/>
      <c r="Q133" s="284"/>
      <c r="R133" s="284"/>
      <c r="S133" s="284"/>
      <c r="T133" s="284"/>
      <c r="U133" s="494" t="s">
        <v>3</v>
      </c>
      <c r="V133" s="284">
        <v>0.5</v>
      </c>
      <c r="W133" s="284">
        <v>2</v>
      </c>
      <c r="X133" s="277"/>
      <c r="Y133" s="527">
        <f>V133*W133*ROUND(X133,2)</f>
        <v>0</v>
      </c>
      <c r="Z133" s="169"/>
      <c r="AA133" s="31"/>
    </row>
    <row r="134" spans="1:27" ht="25.5" x14ac:dyDescent="0.25">
      <c r="A134" s="461">
        <v>127</v>
      </c>
      <c r="B134" s="814"/>
      <c r="C134" s="823"/>
      <c r="D134" s="216" t="s">
        <v>1004</v>
      </c>
      <c r="E134" s="284"/>
      <c r="F134" s="284"/>
      <c r="G134" s="284"/>
      <c r="H134" s="284"/>
      <c r="I134" s="284"/>
      <c r="J134" s="284"/>
      <c r="K134" s="284"/>
      <c r="L134" s="284"/>
      <c r="M134" s="284"/>
      <c r="N134" s="284"/>
      <c r="O134" s="284"/>
      <c r="P134" s="284"/>
      <c r="Q134" s="284"/>
      <c r="R134" s="284"/>
      <c r="S134" s="284"/>
      <c r="T134" s="284"/>
      <c r="U134" s="494" t="s">
        <v>3</v>
      </c>
      <c r="V134" s="284">
        <v>0.5</v>
      </c>
      <c r="W134" s="284">
        <v>2</v>
      </c>
      <c r="X134" s="277"/>
      <c r="Y134" s="527">
        <f t="shared" ref="Y134:Y138" si="29">V134*W134*ROUND(X134,2)</f>
        <v>0</v>
      </c>
      <c r="Z134" s="169"/>
      <c r="AA134" s="31"/>
    </row>
    <row r="135" spans="1:27" ht="25.5" x14ac:dyDescent="0.25">
      <c r="A135" s="461">
        <v>128</v>
      </c>
      <c r="B135" s="814"/>
      <c r="C135" s="823"/>
      <c r="D135" s="216" t="s">
        <v>1005</v>
      </c>
      <c r="E135" s="284"/>
      <c r="F135" s="284"/>
      <c r="G135" s="284"/>
      <c r="H135" s="284"/>
      <c r="I135" s="284"/>
      <c r="J135" s="284"/>
      <c r="K135" s="284"/>
      <c r="L135" s="284"/>
      <c r="M135" s="284"/>
      <c r="N135" s="284"/>
      <c r="O135" s="284"/>
      <c r="P135" s="284"/>
      <c r="Q135" s="284"/>
      <c r="R135" s="284"/>
      <c r="S135" s="284"/>
      <c r="T135" s="284"/>
      <c r="U135" s="494" t="s">
        <v>3</v>
      </c>
      <c r="V135" s="284">
        <v>0.5</v>
      </c>
      <c r="W135" s="284">
        <v>2</v>
      </c>
      <c r="X135" s="277"/>
      <c r="Y135" s="527">
        <f t="shared" si="29"/>
        <v>0</v>
      </c>
      <c r="Z135" s="169"/>
      <c r="AA135" s="31"/>
    </row>
    <row r="136" spans="1:27" ht="25.5" x14ac:dyDescent="0.25">
      <c r="A136" s="461">
        <v>129</v>
      </c>
      <c r="B136" s="814"/>
      <c r="C136" s="823"/>
      <c r="D136" s="216" t="s">
        <v>1006</v>
      </c>
      <c r="E136" s="284"/>
      <c r="F136" s="284"/>
      <c r="G136" s="284"/>
      <c r="H136" s="284"/>
      <c r="I136" s="284"/>
      <c r="J136" s="284"/>
      <c r="K136" s="284"/>
      <c r="L136" s="284"/>
      <c r="M136" s="284"/>
      <c r="N136" s="284"/>
      <c r="O136" s="284"/>
      <c r="P136" s="284"/>
      <c r="Q136" s="284"/>
      <c r="R136" s="284"/>
      <c r="S136" s="284"/>
      <c r="T136" s="284"/>
      <c r="U136" s="494" t="s">
        <v>3</v>
      </c>
      <c r="V136" s="284">
        <v>0.5</v>
      </c>
      <c r="W136" s="284">
        <v>2</v>
      </c>
      <c r="X136" s="277"/>
      <c r="Y136" s="527">
        <f t="shared" si="29"/>
        <v>0</v>
      </c>
      <c r="Z136" s="169"/>
      <c r="AA136" s="31"/>
    </row>
    <row r="137" spans="1:27" ht="25.5" x14ac:dyDescent="0.25">
      <c r="A137" s="461">
        <v>130</v>
      </c>
      <c r="B137" s="814"/>
      <c r="C137" s="823"/>
      <c r="D137" s="216" t="s">
        <v>1007</v>
      </c>
      <c r="E137" s="284"/>
      <c r="F137" s="284"/>
      <c r="G137" s="284"/>
      <c r="H137" s="284"/>
      <c r="I137" s="284"/>
      <c r="J137" s="284"/>
      <c r="K137" s="284"/>
      <c r="L137" s="284"/>
      <c r="M137" s="284"/>
      <c r="N137" s="284"/>
      <c r="O137" s="284"/>
      <c r="P137" s="284"/>
      <c r="Q137" s="284"/>
      <c r="R137" s="284"/>
      <c r="S137" s="284"/>
      <c r="T137" s="284"/>
      <c r="U137" s="494" t="s">
        <v>3</v>
      </c>
      <c r="V137" s="284">
        <v>0.5</v>
      </c>
      <c r="W137" s="284">
        <v>2</v>
      </c>
      <c r="X137" s="277"/>
      <c r="Y137" s="527">
        <f t="shared" si="29"/>
        <v>0</v>
      </c>
      <c r="Z137" s="169"/>
      <c r="AA137" s="31"/>
    </row>
    <row r="138" spans="1:27" ht="25.5" x14ac:dyDescent="0.25">
      <c r="A138" s="461">
        <v>131</v>
      </c>
      <c r="B138" s="814"/>
      <c r="C138" s="823"/>
      <c r="D138" s="216" t="s">
        <v>1008</v>
      </c>
      <c r="E138" s="284"/>
      <c r="F138" s="284"/>
      <c r="G138" s="284"/>
      <c r="H138" s="284"/>
      <c r="I138" s="284"/>
      <c r="J138" s="284"/>
      <c r="K138" s="284"/>
      <c r="L138" s="284"/>
      <c r="M138" s="284"/>
      <c r="N138" s="284"/>
      <c r="O138" s="284"/>
      <c r="P138" s="284"/>
      <c r="Q138" s="284"/>
      <c r="R138" s="284"/>
      <c r="S138" s="284"/>
      <c r="T138" s="284"/>
      <c r="U138" s="494" t="s">
        <v>3</v>
      </c>
      <c r="V138" s="284">
        <v>0.5</v>
      </c>
      <c r="W138" s="284">
        <v>2</v>
      </c>
      <c r="X138" s="277"/>
      <c r="Y138" s="527">
        <f t="shared" si="29"/>
        <v>0</v>
      </c>
      <c r="Z138" s="169"/>
      <c r="AA138" s="31"/>
    </row>
    <row r="139" spans="1:27" ht="25.5" x14ac:dyDescent="0.25">
      <c r="A139" s="461">
        <v>132</v>
      </c>
      <c r="B139" s="814"/>
      <c r="C139" s="823"/>
      <c r="D139" s="216" t="s">
        <v>1009</v>
      </c>
      <c r="E139" s="284"/>
      <c r="F139" s="284"/>
      <c r="G139" s="284"/>
      <c r="H139" s="284"/>
      <c r="I139" s="284"/>
      <c r="J139" s="284"/>
      <c r="K139" s="284"/>
      <c r="L139" s="284"/>
      <c r="M139" s="284"/>
      <c r="N139" s="284"/>
      <c r="O139" s="284"/>
      <c r="P139" s="284"/>
      <c r="Q139" s="284"/>
      <c r="R139" s="284"/>
      <c r="S139" s="284"/>
      <c r="T139" s="284"/>
      <c r="U139" s="494" t="s">
        <v>3</v>
      </c>
      <c r="V139" s="284">
        <v>0.5</v>
      </c>
      <c r="W139" s="284">
        <v>2</v>
      </c>
      <c r="X139" s="277"/>
      <c r="Y139" s="527">
        <f>V139*W139*ROUND(X139,2)</f>
        <v>0</v>
      </c>
      <c r="Z139" s="169"/>
      <c r="AA139" s="31"/>
    </row>
    <row r="140" spans="1:27" ht="25.5" x14ac:dyDescent="0.25">
      <c r="A140" s="461">
        <v>133</v>
      </c>
      <c r="B140" s="814"/>
      <c r="C140" s="823"/>
      <c r="D140" s="216" t="s">
        <v>1010</v>
      </c>
      <c r="E140" s="284"/>
      <c r="F140" s="284"/>
      <c r="G140" s="284"/>
      <c r="H140" s="284"/>
      <c r="I140" s="284"/>
      <c r="J140" s="284"/>
      <c r="K140" s="284"/>
      <c r="L140" s="284"/>
      <c r="M140" s="284"/>
      <c r="N140" s="284"/>
      <c r="O140" s="284"/>
      <c r="P140" s="284"/>
      <c r="Q140" s="284"/>
      <c r="R140" s="284"/>
      <c r="S140" s="284"/>
      <c r="T140" s="284"/>
      <c r="U140" s="494" t="s">
        <v>3</v>
      </c>
      <c r="V140" s="284">
        <v>0.5</v>
      </c>
      <c r="W140" s="284">
        <v>2</v>
      </c>
      <c r="X140" s="277"/>
      <c r="Y140" s="527">
        <f t="shared" ref="Y140:Y142" si="30">V140*W140*ROUND(X140,2)</f>
        <v>0</v>
      </c>
      <c r="Z140" s="169"/>
      <c r="AA140" s="31"/>
    </row>
    <row r="141" spans="1:27" ht="25.5" x14ac:dyDescent="0.25">
      <c r="A141" s="461">
        <v>134</v>
      </c>
      <c r="B141" s="814"/>
      <c r="C141" s="823"/>
      <c r="D141" s="216" t="s">
        <v>1011</v>
      </c>
      <c r="E141" s="284"/>
      <c r="F141" s="284"/>
      <c r="G141" s="284"/>
      <c r="H141" s="284"/>
      <c r="I141" s="284"/>
      <c r="J141" s="284"/>
      <c r="K141" s="284"/>
      <c r="L141" s="284"/>
      <c r="M141" s="284"/>
      <c r="N141" s="284"/>
      <c r="O141" s="284"/>
      <c r="P141" s="284"/>
      <c r="Q141" s="284"/>
      <c r="R141" s="284"/>
      <c r="S141" s="284"/>
      <c r="T141" s="284"/>
      <c r="U141" s="494" t="s">
        <v>3</v>
      </c>
      <c r="V141" s="284">
        <v>0.5</v>
      </c>
      <c r="W141" s="284">
        <v>2</v>
      </c>
      <c r="X141" s="277"/>
      <c r="Y141" s="527">
        <f t="shared" si="30"/>
        <v>0</v>
      </c>
      <c r="Z141" s="169"/>
      <c r="AA141" s="31"/>
    </row>
    <row r="142" spans="1:27" ht="26.25" thickBot="1" x14ac:dyDescent="0.3">
      <c r="A142" s="462">
        <v>135</v>
      </c>
      <c r="B142" s="822"/>
      <c r="C142" s="824"/>
      <c r="D142" s="529" t="s">
        <v>1012</v>
      </c>
      <c r="E142" s="530"/>
      <c r="F142" s="530"/>
      <c r="G142" s="530"/>
      <c r="H142" s="530"/>
      <c r="I142" s="530"/>
      <c r="J142" s="530"/>
      <c r="K142" s="530"/>
      <c r="L142" s="530"/>
      <c r="M142" s="530"/>
      <c r="N142" s="530"/>
      <c r="O142" s="530"/>
      <c r="P142" s="530"/>
      <c r="Q142" s="530"/>
      <c r="R142" s="530"/>
      <c r="S142" s="530"/>
      <c r="T142" s="530"/>
      <c r="U142" s="531" t="s">
        <v>3</v>
      </c>
      <c r="V142" s="530">
        <v>0.5</v>
      </c>
      <c r="W142" s="530">
        <v>2</v>
      </c>
      <c r="X142" s="277"/>
      <c r="Y142" s="532">
        <f t="shared" si="30"/>
        <v>0</v>
      </c>
      <c r="Z142" s="169"/>
      <c r="AA142" s="31"/>
    </row>
    <row r="143" spans="1:27" ht="15" customHeight="1" thickBot="1" x14ac:dyDescent="0.3">
      <c r="X143" s="16" t="s">
        <v>4</v>
      </c>
      <c r="Y143" s="17">
        <f>SUM(Y8:Y142)</f>
        <v>0</v>
      </c>
      <c r="AA143" s="31"/>
    </row>
    <row r="144" spans="1:27" ht="14.25" customHeight="1" thickTop="1" x14ac:dyDescent="0.25"/>
    <row r="145" spans="1:25" x14ac:dyDescent="0.25">
      <c r="A145" s="435"/>
      <c r="B145" s="81"/>
      <c r="Y145" s="710"/>
    </row>
    <row r="146" spans="1:25" x14ac:dyDescent="0.25">
      <c r="A146" s="435"/>
      <c r="B146" s="81"/>
    </row>
  </sheetData>
  <sheetProtection algorithmName="SHA-512" hashValue="pTNDH0A4wRqvp2HuJUnXs7o+8i3FZbkHI5QyX+jsmdqcBz2I03Xtmg53oo8bVlQWsxu97pEO5LX6BLYdMdZ7Ow==" saltValue="WdArSDNWYys20w4kP/6C1w==" spinCount="100000" sheet="1" objects="1" scenarios="1"/>
  <mergeCells count="65">
    <mergeCell ref="K5:O6"/>
    <mergeCell ref="P5:W6"/>
    <mergeCell ref="X5:X7"/>
    <mergeCell ref="Y5:Y7"/>
    <mergeCell ref="A1:E1"/>
    <mergeCell ref="F1:Y1"/>
    <mergeCell ref="A2:Y2"/>
    <mergeCell ref="A3:Y3"/>
    <mergeCell ref="A4:Y4"/>
    <mergeCell ref="A5:A7"/>
    <mergeCell ref="B5:B7"/>
    <mergeCell ref="C5:C7"/>
    <mergeCell ref="D5:D7"/>
    <mergeCell ref="E5:J6"/>
    <mergeCell ref="B12:B15"/>
    <mergeCell ref="C12:C15"/>
    <mergeCell ref="B16:B19"/>
    <mergeCell ref="C16:C19"/>
    <mergeCell ref="B20:B23"/>
    <mergeCell ref="C20:C23"/>
    <mergeCell ref="B24:B27"/>
    <mergeCell ref="C24:C27"/>
    <mergeCell ref="B28:B32"/>
    <mergeCell ref="C28:C32"/>
    <mergeCell ref="B33:B37"/>
    <mergeCell ref="C33:C37"/>
    <mergeCell ref="B38:B42"/>
    <mergeCell ref="C38:C42"/>
    <mergeCell ref="B43:B47"/>
    <mergeCell ref="C43:C47"/>
    <mergeCell ref="B48:B52"/>
    <mergeCell ref="C48:C52"/>
    <mergeCell ref="B68:B72"/>
    <mergeCell ref="C68:C72"/>
    <mergeCell ref="B73:B77"/>
    <mergeCell ref="C73:C77"/>
    <mergeCell ref="B53:B57"/>
    <mergeCell ref="C53:C57"/>
    <mergeCell ref="B58:B62"/>
    <mergeCell ref="C58:C62"/>
    <mergeCell ref="B63:B67"/>
    <mergeCell ref="C63:C67"/>
    <mergeCell ref="B78:B82"/>
    <mergeCell ref="C78:C82"/>
    <mergeCell ref="B83:B87"/>
    <mergeCell ref="C83:C87"/>
    <mergeCell ref="B88:B92"/>
    <mergeCell ref="C88:C92"/>
    <mergeCell ref="B93:B97"/>
    <mergeCell ref="C93:C97"/>
    <mergeCell ref="B98:B102"/>
    <mergeCell ref="C98:C102"/>
    <mergeCell ref="B103:B107"/>
    <mergeCell ref="C103:C107"/>
    <mergeCell ref="B108:B111"/>
    <mergeCell ref="C108:C111"/>
    <mergeCell ref="B112:B115"/>
    <mergeCell ref="C112:C115"/>
    <mergeCell ref="B116:B119"/>
    <mergeCell ref="C116:C119"/>
    <mergeCell ref="B120:B122"/>
    <mergeCell ref="C120:C122"/>
    <mergeCell ref="B123:B142"/>
    <mergeCell ref="C123:C142"/>
    <mergeCell ref="F124:G124"/>
  </mergeCells>
  <printOptions horizontalCentered="1"/>
  <pageMargins left="0.39370078740157483" right="0.39370078740157483" top="0.39370078740157483" bottom="0.39370078740157483" header="0.19685039370078741" footer="0.19685039370078741"/>
  <pageSetup paperSize="9" scale="53" fitToHeight="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A143"/>
  <sheetViews>
    <sheetView view="pageLayout" topLeftCell="H9" zoomScaleNormal="90" workbookViewId="0">
      <selection activeCell="X57" sqref="X9:X57"/>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1338</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663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39.200000000000003" customHeight="1" thickTop="1" x14ac:dyDescent="0.25">
      <c r="A8" s="174">
        <v>1</v>
      </c>
      <c r="B8" s="830" t="s">
        <v>713</v>
      </c>
      <c r="C8" s="449" t="s">
        <v>714</v>
      </c>
      <c r="D8" s="307" t="s">
        <v>715</v>
      </c>
      <c r="E8" s="308"/>
      <c r="F8" s="308"/>
      <c r="G8" s="308"/>
      <c r="H8" s="308"/>
      <c r="I8" s="308"/>
      <c r="J8" s="308"/>
      <c r="K8" s="309">
        <v>10</v>
      </c>
      <c r="L8" s="308"/>
      <c r="M8" s="309" t="s">
        <v>3</v>
      </c>
      <c r="N8" s="308"/>
      <c r="O8" s="309">
        <v>1</v>
      </c>
      <c r="P8" s="308"/>
      <c r="Q8" s="308"/>
      <c r="R8" s="308"/>
      <c r="S8" s="308"/>
      <c r="T8" s="308"/>
      <c r="U8" s="308"/>
      <c r="V8" s="308"/>
      <c r="W8" s="308"/>
      <c r="X8" s="310"/>
      <c r="Y8" s="178"/>
    </row>
    <row r="9" spans="1:27" ht="39.200000000000003" customHeight="1" x14ac:dyDescent="0.25">
      <c r="A9" s="173">
        <v>2</v>
      </c>
      <c r="B9" s="799"/>
      <c r="C9" s="426" t="s">
        <v>714</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39.200000000000003" customHeight="1" x14ac:dyDescent="0.25">
      <c r="A10" s="173">
        <v>3</v>
      </c>
      <c r="B10" s="799"/>
      <c r="C10" s="426" t="s">
        <v>714</v>
      </c>
      <c r="D10" s="216" t="s">
        <v>716</v>
      </c>
      <c r="E10" s="284"/>
      <c r="F10" s="284"/>
      <c r="G10" s="284"/>
      <c r="H10" s="284"/>
      <c r="I10" s="284"/>
      <c r="J10" s="284"/>
      <c r="K10" s="284"/>
      <c r="L10" s="284"/>
      <c r="M10" s="284"/>
      <c r="N10" s="284">
        <v>0.25</v>
      </c>
      <c r="O10" s="284">
        <v>1</v>
      </c>
      <c r="P10" s="284"/>
      <c r="Q10" s="284"/>
      <c r="R10" s="284"/>
      <c r="S10" s="284"/>
      <c r="T10" s="284"/>
      <c r="U10" s="284"/>
      <c r="V10" s="284"/>
      <c r="W10" s="284"/>
      <c r="X10" s="277"/>
      <c r="Y10" s="287">
        <f>N10*O10*ROUND(X10,2)</f>
        <v>0</v>
      </c>
    </row>
    <row r="11" spans="1:27" ht="15" customHeight="1" x14ac:dyDescent="0.25">
      <c r="A11" s="173">
        <v>4</v>
      </c>
      <c r="B11" s="796" t="s">
        <v>665</v>
      </c>
      <c r="C11" s="426" t="s">
        <v>666</v>
      </c>
      <c r="D11" s="216" t="s">
        <v>667</v>
      </c>
      <c r="E11" s="284"/>
      <c r="F11" s="284"/>
      <c r="G11" s="284"/>
      <c r="H11" s="284"/>
      <c r="I11" s="284"/>
      <c r="J11" s="284"/>
      <c r="K11" s="284"/>
      <c r="L11" s="284"/>
      <c r="M11" s="284"/>
      <c r="N11" s="284"/>
      <c r="O11" s="284"/>
      <c r="P11" s="285" t="s">
        <v>3</v>
      </c>
      <c r="Q11" s="285" t="s">
        <v>3</v>
      </c>
      <c r="R11" s="284"/>
      <c r="S11" s="284"/>
      <c r="T11" s="284"/>
      <c r="U11" s="284"/>
      <c r="V11" s="302">
        <v>2</v>
      </c>
      <c r="W11" s="302">
        <v>1</v>
      </c>
      <c r="X11" s="277"/>
      <c r="Y11" s="287">
        <f t="shared" ref="Y11" si="0">V11*W11*ROUND(X11,2)</f>
        <v>0</v>
      </c>
      <c r="Z11" s="31"/>
      <c r="AA11" s="31"/>
    </row>
    <row r="12" spans="1:27" ht="15" customHeight="1" x14ac:dyDescent="0.25">
      <c r="A12" s="173">
        <v>5</v>
      </c>
      <c r="B12" s="796"/>
      <c r="C12" s="426" t="s">
        <v>668</v>
      </c>
      <c r="D12" s="216" t="s">
        <v>667</v>
      </c>
      <c r="E12" s="284"/>
      <c r="F12" s="284"/>
      <c r="G12" s="284"/>
      <c r="H12" s="284"/>
      <c r="I12" s="284"/>
      <c r="J12" s="284"/>
      <c r="K12" s="284"/>
      <c r="L12" s="284"/>
      <c r="M12" s="284"/>
      <c r="N12" s="284"/>
      <c r="O12" s="284"/>
      <c r="P12" s="285" t="s">
        <v>3</v>
      </c>
      <c r="Q12" s="285" t="s">
        <v>3</v>
      </c>
      <c r="R12" s="284"/>
      <c r="S12" s="284"/>
      <c r="T12" s="284"/>
      <c r="U12" s="284"/>
      <c r="V12" s="302">
        <v>2</v>
      </c>
      <c r="W12" s="302">
        <v>1</v>
      </c>
      <c r="X12" s="277"/>
      <c r="Y12" s="287">
        <f t="shared" ref="Y12:Y16" si="1">V12*W12*ROUND(X12,2)</f>
        <v>0</v>
      </c>
      <c r="Z12" s="31"/>
      <c r="AA12" s="31"/>
    </row>
    <row r="13" spans="1:27" ht="15" customHeight="1" x14ac:dyDescent="0.25">
      <c r="A13" s="173">
        <v>6</v>
      </c>
      <c r="B13" s="796"/>
      <c r="C13" s="426" t="s">
        <v>669</v>
      </c>
      <c r="D13" s="216" t="s">
        <v>667</v>
      </c>
      <c r="E13" s="284"/>
      <c r="F13" s="284"/>
      <c r="G13" s="284"/>
      <c r="H13" s="284"/>
      <c r="I13" s="284"/>
      <c r="J13" s="284"/>
      <c r="K13" s="284"/>
      <c r="L13" s="284"/>
      <c r="M13" s="284"/>
      <c r="N13" s="284"/>
      <c r="O13" s="284"/>
      <c r="P13" s="285" t="s">
        <v>3</v>
      </c>
      <c r="Q13" s="285" t="s">
        <v>3</v>
      </c>
      <c r="R13" s="284"/>
      <c r="S13" s="284"/>
      <c r="T13" s="284"/>
      <c r="U13" s="284"/>
      <c r="V13" s="302">
        <v>2</v>
      </c>
      <c r="W13" s="302">
        <v>1</v>
      </c>
      <c r="X13" s="277"/>
      <c r="Y13" s="287">
        <f t="shared" ref="Y13" si="2">V13*W13*ROUND(X13,2)</f>
        <v>0</v>
      </c>
      <c r="Z13" s="31"/>
    </row>
    <row r="14" spans="1:27" ht="15" customHeight="1" x14ac:dyDescent="0.25">
      <c r="A14" s="173">
        <v>7</v>
      </c>
      <c r="B14" s="796"/>
      <c r="C14" s="426" t="s">
        <v>670</v>
      </c>
      <c r="D14" s="216" t="s">
        <v>667</v>
      </c>
      <c r="E14" s="284"/>
      <c r="F14" s="284"/>
      <c r="G14" s="284"/>
      <c r="H14" s="284"/>
      <c r="I14" s="284"/>
      <c r="J14" s="284"/>
      <c r="K14" s="284"/>
      <c r="L14" s="284"/>
      <c r="M14" s="284"/>
      <c r="N14" s="284"/>
      <c r="O14" s="284"/>
      <c r="P14" s="285" t="s">
        <v>3</v>
      </c>
      <c r="Q14" s="285" t="s">
        <v>3</v>
      </c>
      <c r="R14" s="284"/>
      <c r="S14" s="284"/>
      <c r="T14" s="284"/>
      <c r="U14" s="284"/>
      <c r="V14" s="302">
        <v>2</v>
      </c>
      <c r="W14" s="302">
        <v>1</v>
      </c>
      <c r="X14" s="277"/>
      <c r="Y14" s="287">
        <f t="shared" si="1"/>
        <v>0</v>
      </c>
      <c r="Z14" s="31"/>
    </row>
    <row r="15" spans="1:27" ht="15" customHeight="1" x14ac:dyDescent="0.25">
      <c r="A15" s="173">
        <v>8</v>
      </c>
      <c r="B15" s="796"/>
      <c r="C15" s="426" t="s">
        <v>471</v>
      </c>
      <c r="D15" s="216" t="s">
        <v>667</v>
      </c>
      <c r="E15" s="284"/>
      <c r="F15" s="284"/>
      <c r="G15" s="284"/>
      <c r="H15" s="284"/>
      <c r="I15" s="284"/>
      <c r="J15" s="284"/>
      <c r="K15" s="284"/>
      <c r="L15" s="284"/>
      <c r="M15" s="284"/>
      <c r="N15" s="284"/>
      <c r="O15" s="284"/>
      <c r="P15" s="285" t="s">
        <v>3</v>
      </c>
      <c r="Q15" s="285" t="s">
        <v>3</v>
      </c>
      <c r="R15" s="284"/>
      <c r="S15" s="284"/>
      <c r="T15" s="284"/>
      <c r="U15" s="284"/>
      <c r="V15" s="302">
        <v>2</v>
      </c>
      <c r="W15" s="302">
        <v>1</v>
      </c>
      <c r="X15" s="277"/>
      <c r="Y15" s="287">
        <f t="shared" si="1"/>
        <v>0</v>
      </c>
      <c r="Z15" s="31"/>
    </row>
    <row r="16" spans="1:27" ht="15" customHeight="1" x14ac:dyDescent="0.25">
      <c r="A16" s="173">
        <v>9</v>
      </c>
      <c r="B16" s="796"/>
      <c r="C16" s="426" t="s">
        <v>671</v>
      </c>
      <c r="D16" s="216" t="s">
        <v>667</v>
      </c>
      <c r="E16" s="284"/>
      <c r="F16" s="284"/>
      <c r="G16" s="284"/>
      <c r="H16" s="284"/>
      <c r="I16" s="284"/>
      <c r="J16" s="284"/>
      <c r="K16" s="284"/>
      <c r="L16" s="284"/>
      <c r="M16" s="284"/>
      <c r="N16" s="284"/>
      <c r="O16" s="284"/>
      <c r="P16" s="285" t="s">
        <v>3</v>
      </c>
      <c r="Q16" s="285" t="s">
        <v>3</v>
      </c>
      <c r="R16" s="284"/>
      <c r="S16" s="284"/>
      <c r="T16" s="284"/>
      <c r="U16" s="284"/>
      <c r="V16" s="302">
        <v>2</v>
      </c>
      <c r="W16" s="302">
        <v>1</v>
      </c>
      <c r="X16" s="277"/>
      <c r="Y16" s="287">
        <f t="shared" si="1"/>
        <v>0</v>
      </c>
      <c r="Z16" s="31"/>
    </row>
    <row r="17" spans="1:26" ht="15" customHeight="1" x14ac:dyDescent="0.25">
      <c r="A17" s="173">
        <v>10</v>
      </c>
      <c r="B17" s="796"/>
      <c r="C17" s="426" t="s">
        <v>672</v>
      </c>
      <c r="D17" s="216" t="s">
        <v>667</v>
      </c>
      <c r="E17" s="284"/>
      <c r="F17" s="284"/>
      <c r="G17" s="284"/>
      <c r="H17" s="284"/>
      <c r="I17" s="284"/>
      <c r="J17" s="284"/>
      <c r="K17" s="284"/>
      <c r="L17" s="284"/>
      <c r="M17" s="284"/>
      <c r="N17" s="284"/>
      <c r="O17" s="284"/>
      <c r="P17" s="285" t="s">
        <v>3</v>
      </c>
      <c r="Q17" s="285" t="s">
        <v>3</v>
      </c>
      <c r="R17" s="284"/>
      <c r="S17" s="284"/>
      <c r="T17" s="284"/>
      <c r="U17" s="284"/>
      <c r="V17" s="302">
        <v>2</v>
      </c>
      <c r="W17" s="302">
        <v>1</v>
      </c>
      <c r="X17" s="277"/>
      <c r="Y17" s="287">
        <f>V17*W17*ROUND(X17,2)</f>
        <v>0</v>
      </c>
      <c r="Z17" s="31"/>
    </row>
    <row r="18" spans="1:26" ht="15" customHeight="1" x14ac:dyDescent="0.25">
      <c r="A18" s="173">
        <v>11</v>
      </c>
      <c r="B18" s="796"/>
      <c r="C18" s="426" t="s">
        <v>673</v>
      </c>
      <c r="D18" s="216" t="s">
        <v>667</v>
      </c>
      <c r="E18" s="284"/>
      <c r="F18" s="284"/>
      <c r="G18" s="284"/>
      <c r="H18" s="284"/>
      <c r="I18" s="284"/>
      <c r="J18" s="284"/>
      <c r="K18" s="284"/>
      <c r="L18" s="284"/>
      <c r="M18" s="284"/>
      <c r="N18" s="284"/>
      <c r="O18" s="284"/>
      <c r="P18" s="285" t="s">
        <v>3</v>
      </c>
      <c r="Q18" s="285" t="s">
        <v>3</v>
      </c>
      <c r="R18" s="284"/>
      <c r="S18" s="284"/>
      <c r="T18" s="284"/>
      <c r="U18" s="284"/>
      <c r="V18" s="302">
        <v>2</v>
      </c>
      <c r="W18" s="302">
        <v>1</v>
      </c>
      <c r="X18" s="277"/>
      <c r="Y18" s="287">
        <f t="shared" ref="Y18:Y23" si="3">V18*W18*ROUND(X18,2)</f>
        <v>0</v>
      </c>
      <c r="Z18" s="31"/>
    </row>
    <row r="19" spans="1:26" ht="15" customHeight="1" x14ac:dyDescent="0.25">
      <c r="A19" s="173">
        <v>12</v>
      </c>
      <c r="B19" s="796"/>
      <c r="C19" s="426" t="s">
        <v>674</v>
      </c>
      <c r="D19" s="216" t="s">
        <v>667</v>
      </c>
      <c r="E19" s="284"/>
      <c r="F19" s="284"/>
      <c r="G19" s="284"/>
      <c r="H19" s="284"/>
      <c r="I19" s="284"/>
      <c r="J19" s="284"/>
      <c r="K19" s="284"/>
      <c r="L19" s="284"/>
      <c r="M19" s="284"/>
      <c r="N19" s="284"/>
      <c r="O19" s="284"/>
      <c r="P19" s="285" t="s">
        <v>3</v>
      </c>
      <c r="Q19" s="285" t="s">
        <v>3</v>
      </c>
      <c r="R19" s="284"/>
      <c r="S19" s="284"/>
      <c r="T19" s="284"/>
      <c r="U19" s="284"/>
      <c r="V19" s="302">
        <v>2</v>
      </c>
      <c r="W19" s="302">
        <v>1</v>
      </c>
      <c r="X19" s="277"/>
      <c r="Y19" s="287">
        <f t="shared" si="3"/>
        <v>0</v>
      </c>
      <c r="Z19" s="31"/>
    </row>
    <row r="20" spans="1:26" ht="15" customHeight="1" x14ac:dyDescent="0.25">
      <c r="A20" s="173">
        <v>13</v>
      </c>
      <c r="B20" s="796"/>
      <c r="C20" s="426" t="s">
        <v>675</v>
      </c>
      <c r="D20" s="216" t="s">
        <v>667</v>
      </c>
      <c r="E20" s="284"/>
      <c r="F20" s="284"/>
      <c r="G20" s="284"/>
      <c r="H20" s="284"/>
      <c r="I20" s="284"/>
      <c r="J20" s="284"/>
      <c r="K20" s="284"/>
      <c r="L20" s="284"/>
      <c r="M20" s="284"/>
      <c r="N20" s="284"/>
      <c r="O20" s="284"/>
      <c r="P20" s="285" t="s">
        <v>3</v>
      </c>
      <c r="Q20" s="285" t="s">
        <v>3</v>
      </c>
      <c r="R20" s="284"/>
      <c r="S20" s="284"/>
      <c r="T20" s="284"/>
      <c r="U20" s="284"/>
      <c r="V20" s="302">
        <v>2</v>
      </c>
      <c r="W20" s="302">
        <v>1</v>
      </c>
      <c r="X20" s="277"/>
      <c r="Y20" s="287">
        <f t="shared" si="3"/>
        <v>0</v>
      </c>
      <c r="Z20" s="31"/>
    </row>
    <row r="21" spans="1:26" ht="15" customHeight="1" x14ac:dyDescent="0.25">
      <c r="A21" s="173">
        <v>14</v>
      </c>
      <c r="B21" s="796"/>
      <c r="C21" s="426" t="s">
        <v>676</v>
      </c>
      <c r="D21" s="216" t="s">
        <v>667</v>
      </c>
      <c r="E21" s="284"/>
      <c r="F21" s="284"/>
      <c r="G21" s="284"/>
      <c r="H21" s="284"/>
      <c r="I21" s="284"/>
      <c r="J21" s="284"/>
      <c r="K21" s="284"/>
      <c r="L21" s="284"/>
      <c r="M21" s="284"/>
      <c r="N21" s="284"/>
      <c r="O21" s="284"/>
      <c r="P21" s="285" t="s">
        <v>3</v>
      </c>
      <c r="Q21" s="285" t="s">
        <v>3</v>
      </c>
      <c r="R21" s="284"/>
      <c r="S21" s="284"/>
      <c r="T21" s="284"/>
      <c r="U21" s="284"/>
      <c r="V21" s="302">
        <v>2</v>
      </c>
      <c r="W21" s="302">
        <v>1</v>
      </c>
      <c r="X21" s="277"/>
      <c r="Y21" s="287">
        <f t="shared" si="3"/>
        <v>0</v>
      </c>
      <c r="Z21" s="31"/>
    </row>
    <row r="22" spans="1:26" ht="15" customHeight="1" x14ac:dyDescent="0.25">
      <c r="A22" s="173">
        <v>15</v>
      </c>
      <c r="B22" s="796"/>
      <c r="C22" s="426" t="s">
        <v>677</v>
      </c>
      <c r="D22" s="216" t="s">
        <v>667</v>
      </c>
      <c r="E22" s="284"/>
      <c r="F22" s="284"/>
      <c r="G22" s="284"/>
      <c r="H22" s="284"/>
      <c r="I22" s="284"/>
      <c r="J22" s="284"/>
      <c r="K22" s="284"/>
      <c r="L22" s="284"/>
      <c r="M22" s="284"/>
      <c r="N22" s="284"/>
      <c r="O22" s="284"/>
      <c r="P22" s="285" t="s">
        <v>3</v>
      </c>
      <c r="Q22" s="285" t="s">
        <v>3</v>
      </c>
      <c r="R22" s="284"/>
      <c r="S22" s="284"/>
      <c r="T22" s="284"/>
      <c r="U22" s="284"/>
      <c r="V22" s="302">
        <v>2</v>
      </c>
      <c r="W22" s="302">
        <v>1</v>
      </c>
      <c r="X22" s="277"/>
      <c r="Y22" s="287">
        <f t="shared" si="3"/>
        <v>0</v>
      </c>
      <c r="Z22" s="31"/>
    </row>
    <row r="23" spans="1:26" ht="15" customHeight="1" x14ac:dyDescent="0.25">
      <c r="A23" s="173">
        <v>16</v>
      </c>
      <c r="B23" s="796"/>
      <c r="C23" s="426" t="s">
        <v>678</v>
      </c>
      <c r="D23" s="216" t="s">
        <v>667</v>
      </c>
      <c r="E23" s="284"/>
      <c r="F23" s="284"/>
      <c r="G23" s="284"/>
      <c r="H23" s="284"/>
      <c r="I23" s="284"/>
      <c r="J23" s="284"/>
      <c r="K23" s="284"/>
      <c r="L23" s="284"/>
      <c r="M23" s="284"/>
      <c r="N23" s="284"/>
      <c r="O23" s="284"/>
      <c r="P23" s="285" t="s">
        <v>3</v>
      </c>
      <c r="Q23" s="285" t="s">
        <v>3</v>
      </c>
      <c r="R23" s="284"/>
      <c r="S23" s="284"/>
      <c r="T23" s="284"/>
      <c r="U23" s="284"/>
      <c r="V23" s="302">
        <v>2</v>
      </c>
      <c r="W23" s="302">
        <v>1</v>
      </c>
      <c r="X23" s="277"/>
      <c r="Y23" s="287">
        <f t="shared" si="3"/>
        <v>0</v>
      </c>
      <c r="Z23" s="31"/>
    </row>
    <row r="24" spans="1:26" s="415" customFormat="1" ht="15" customHeight="1" x14ac:dyDescent="0.25">
      <c r="A24" s="173">
        <v>17</v>
      </c>
      <c r="B24" s="796"/>
      <c r="C24" s="426" t="s">
        <v>679</v>
      </c>
      <c r="D24" s="216" t="s">
        <v>667</v>
      </c>
      <c r="E24" s="284"/>
      <c r="F24" s="284"/>
      <c r="G24" s="284"/>
      <c r="H24" s="284"/>
      <c r="I24" s="284"/>
      <c r="J24" s="284"/>
      <c r="K24" s="284"/>
      <c r="L24" s="284"/>
      <c r="M24" s="284"/>
      <c r="N24" s="284"/>
      <c r="O24" s="284"/>
      <c r="P24" s="285" t="s">
        <v>3</v>
      </c>
      <c r="Q24" s="285" t="s">
        <v>3</v>
      </c>
      <c r="R24" s="284"/>
      <c r="S24" s="284"/>
      <c r="T24" s="284"/>
      <c r="U24" s="284"/>
      <c r="V24" s="302">
        <v>2</v>
      </c>
      <c r="W24" s="302">
        <v>1</v>
      </c>
      <c r="X24" s="277"/>
      <c r="Y24" s="287">
        <f t="shared" ref="Y24:Y28" si="4">V24*W24*ROUND(X24,2)</f>
        <v>0</v>
      </c>
      <c r="Z24" s="31"/>
    </row>
    <row r="25" spans="1:26" ht="15" customHeight="1" x14ac:dyDescent="0.25">
      <c r="A25" s="173">
        <v>18</v>
      </c>
      <c r="B25" s="796"/>
      <c r="C25" s="426" t="s">
        <v>680</v>
      </c>
      <c r="D25" s="216" t="s">
        <v>667</v>
      </c>
      <c r="E25" s="284"/>
      <c r="F25" s="284"/>
      <c r="G25" s="284"/>
      <c r="H25" s="284"/>
      <c r="I25" s="284"/>
      <c r="J25" s="284"/>
      <c r="K25" s="284"/>
      <c r="L25" s="284"/>
      <c r="M25" s="284"/>
      <c r="N25" s="284"/>
      <c r="O25" s="284"/>
      <c r="P25" s="285" t="s">
        <v>3</v>
      </c>
      <c r="Q25" s="285" t="s">
        <v>3</v>
      </c>
      <c r="R25" s="284"/>
      <c r="S25" s="284"/>
      <c r="T25" s="284"/>
      <c r="U25" s="284"/>
      <c r="V25" s="302">
        <v>2</v>
      </c>
      <c r="W25" s="302">
        <v>1</v>
      </c>
      <c r="X25" s="277"/>
      <c r="Y25" s="287">
        <f t="shared" si="4"/>
        <v>0</v>
      </c>
      <c r="Z25" s="31"/>
    </row>
    <row r="26" spans="1:26" ht="15" customHeight="1" x14ac:dyDescent="0.25">
      <c r="A26" s="173">
        <v>19</v>
      </c>
      <c r="B26" s="796"/>
      <c r="C26" s="426" t="s">
        <v>681</v>
      </c>
      <c r="D26" s="216" t="s">
        <v>667</v>
      </c>
      <c r="E26" s="284"/>
      <c r="F26" s="284"/>
      <c r="G26" s="284"/>
      <c r="H26" s="284"/>
      <c r="I26" s="284"/>
      <c r="J26" s="284"/>
      <c r="K26" s="284"/>
      <c r="L26" s="284"/>
      <c r="M26" s="284"/>
      <c r="N26" s="284"/>
      <c r="O26" s="284"/>
      <c r="P26" s="285" t="s">
        <v>3</v>
      </c>
      <c r="Q26" s="285" t="s">
        <v>3</v>
      </c>
      <c r="R26" s="284"/>
      <c r="S26" s="284"/>
      <c r="T26" s="284"/>
      <c r="U26" s="284"/>
      <c r="V26" s="302">
        <v>2</v>
      </c>
      <c r="W26" s="302">
        <v>1</v>
      </c>
      <c r="X26" s="277"/>
      <c r="Y26" s="287">
        <f t="shared" si="4"/>
        <v>0</v>
      </c>
      <c r="Z26" s="31"/>
    </row>
    <row r="27" spans="1:26" ht="15" customHeight="1" x14ac:dyDescent="0.25">
      <c r="A27" s="173">
        <v>20</v>
      </c>
      <c r="B27" s="796"/>
      <c r="C27" s="426" t="s">
        <v>682</v>
      </c>
      <c r="D27" s="216" t="s">
        <v>667</v>
      </c>
      <c r="E27" s="284"/>
      <c r="F27" s="284"/>
      <c r="G27" s="284"/>
      <c r="H27" s="284"/>
      <c r="I27" s="284"/>
      <c r="J27" s="284"/>
      <c r="K27" s="284"/>
      <c r="L27" s="284"/>
      <c r="M27" s="284"/>
      <c r="N27" s="284"/>
      <c r="O27" s="284"/>
      <c r="P27" s="285" t="s">
        <v>3</v>
      </c>
      <c r="Q27" s="285" t="s">
        <v>3</v>
      </c>
      <c r="R27" s="284"/>
      <c r="S27" s="284"/>
      <c r="T27" s="284"/>
      <c r="U27" s="284"/>
      <c r="V27" s="302">
        <v>2</v>
      </c>
      <c r="W27" s="302">
        <v>1</v>
      </c>
      <c r="X27" s="277"/>
      <c r="Y27" s="287">
        <f t="shared" si="4"/>
        <v>0</v>
      </c>
      <c r="Z27" s="31"/>
    </row>
    <row r="28" spans="1:26" ht="15" customHeight="1" x14ac:dyDescent="0.25">
      <c r="A28" s="173">
        <v>21</v>
      </c>
      <c r="B28" s="796"/>
      <c r="C28" s="426" t="s">
        <v>683</v>
      </c>
      <c r="D28" s="216" t="s">
        <v>667</v>
      </c>
      <c r="E28" s="284"/>
      <c r="F28" s="284"/>
      <c r="G28" s="284"/>
      <c r="H28" s="284"/>
      <c r="I28" s="284"/>
      <c r="J28" s="284"/>
      <c r="K28" s="284"/>
      <c r="L28" s="284"/>
      <c r="M28" s="284"/>
      <c r="N28" s="284"/>
      <c r="O28" s="284"/>
      <c r="P28" s="285" t="s">
        <v>3</v>
      </c>
      <c r="Q28" s="285" t="s">
        <v>3</v>
      </c>
      <c r="R28" s="284"/>
      <c r="S28" s="284"/>
      <c r="T28" s="284"/>
      <c r="U28" s="284"/>
      <c r="V28" s="302">
        <v>2</v>
      </c>
      <c r="W28" s="302">
        <v>1</v>
      </c>
      <c r="X28" s="277"/>
      <c r="Y28" s="287">
        <f t="shared" si="4"/>
        <v>0</v>
      </c>
      <c r="Z28" s="31"/>
    </row>
    <row r="29" spans="1:26" ht="15" customHeight="1" x14ac:dyDescent="0.25">
      <c r="A29" s="173">
        <v>22</v>
      </c>
      <c r="B29" s="796"/>
      <c r="C29" s="426" t="s">
        <v>684</v>
      </c>
      <c r="D29" s="216" t="s">
        <v>667</v>
      </c>
      <c r="E29" s="284"/>
      <c r="F29" s="284"/>
      <c r="G29" s="284"/>
      <c r="H29" s="284"/>
      <c r="I29" s="284"/>
      <c r="J29" s="284"/>
      <c r="K29" s="284"/>
      <c r="L29" s="284"/>
      <c r="M29" s="284"/>
      <c r="N29" s="284"/>
      <c r="O29" s="284"/>
      <c r="P29" s="285" t="s">
        <v>3</v>
      </c>
      <c r="Q29" s="285" t="s">
        <v>3</v>
      </c>
      <c r="R29" s="284"/>
      <c r="S29" s="284"/>
      <c r="T29" s="284"/>
      <c r="U29" s="284"/>
      <c r="V29" s="302">
        <v>2</v>
      </c>
      <c r="W29" s="302">
        <v>1</v>
      </c>
      <c r="X29" s="277"/>
      <c r="Y29" s="287">
        <f>V29*W29*ROUND(X29,2)</f>
        <v>0</v>
      </c>
      <c r="Z29" s="31"/>
    </row>
    <row r="30" spans="1:26" ht="15" customHeight="1" x14ac:dyDescent="0.25">
      <c r="A30" s="173">
        <v>23</v>
      </c>
      <c r="B30" s="796"/>
      <c r="C30" s="426" t="s">
        <v>685</v>
      </c>
      <c r="D30" s="216" t="s">
        <v>667</v>
      </c>
      <c r="E30" s="284"/>
      <c r="F30" s="284"/>
      <c r="G30" s="284"/>
      <c r="H30" s="284"/>
      <c r="I30" s="284"/>
      <c r="J30" s="284"/>
      <c r="K30" s="284"/>
      <c r="L30" s="284"/>
      <c r="M30" s="284"/>
      <c r="N30" s="284"/>
      <c r="O30" s="284"/>
      <c r="P30" s="285" t="s">
        <v>3</v>
      </c>
      <c r="Q30" s="285" t="s">
        <v>3</v>
      </c>
      <c r="R30" s="284"/>
      <c r="S30" s="284"/>
      <c r="T30" s="284"/>
      <c r="U30" s="284"/>
      <c r="V30" s="302">
        <v>2</v>
      </c>
      <c r="W30" s="302">
        <v>1</v>
      </c>
      <c r="X30" s="277"/>
      <c r="Y30" s="287">
        <f t="shared" ref="Y30:Y35" si="5">V30*W30*ROUND(X30,2)</f>
        <v>0</v>
      </c>
      <c r="Z30" s="31"/>
    </row>
    <row r="31" spans="1:26" ht="15" customHeight="1" x14ac:dyDescent="0.25">
      <c r="A31" s="173">
        <v>24</v>
      </c>
      <c r="B31" s="796"/>
      <c r="C31" s="426" t="s">
        <v>686</v>
      </c>
      <c r="D31" s="216" t="s">
        <v>667</v>
      </c>
      <c r="E31" s="284"/>
      <c r="F31" s="284"/>
      <c r="G31" s="284"/>
      <c r="H31" s="284"/>
      <c r="I31" s="284"/>
      <c r="J31" s="284"/>
      <c r="K31" s="284"/>
      <c r="L31" s="284"/>
      <c r="M31" s="284"/>
      <c r="N31" s="284"/>
      <c r="O31" s="284"/>
      <c r="P31" s="285" t="s">
        <v>3</v>
      </c>
      <c r="Q31" s="285" t="s">
        <v>3</v>
      </c>
      <c r="R31" s="284"/>
      <c r="S31" s="284"/>
      <c r="T31" s="284"/>
      <c r="U31" s="284"/>
      <c r="V31" s="302">
        <v>2</v>
      </c>
      <c r="W31" s="302">
        <v>1</v>
      </c>
      <c r="X31" s="277"/>
      <c r="Y31" s="287">
        <f t="shared" si="5"/>
        <v>0</v>
      </c>
      <c r="Z31" s="31"/>
    </row>
    <row r="32" spans="1:26" ht="15" customHeight="1" x14ac:dyDescent="0.25">
      <c r="A32" s="173">
        <v>25</v>
      </c>
      <c r="B32" s="796"/>
      <c r="C32" s="426" t="s">
        <v>687</v>
      </c>
      <c r="D32" s="216" t="s">
        <v>667</v>
      </c>
      <c r="E32" s="284"/>
      <c r="F32" s="284"/>
      <c r="G32" s="284"/>
      <c r="H32" s="284"/>
      <c r="I32" s="284"/>
      <c r="J32" s="284"/>
      <c r="K32" s="284"/>
      <c r="L32" s="284"/>
      <c r="M32" s="284"/>
      <c r="N32" s="284"/>
      <c r="O32" s="284"/>
      <c r="P32" s="285" t="s">
        <v>3</v>
      </c>
      <c r="Q32" s="285" t="s">
        <v>3</v>
      </c>
      <c r="R32" s="284"/>
      <c r="S32" s="284"/>
      <c r="T32" s="284"/>
      <c r="U32" s="284"/>
      <c r="V32" s="302">
        <v>2</v>
      </c>
      <c r="W32" s="302">
        <v>1</v>
      </c>
      <c r="X32" s="277"/>
      <c r="Y32" s="287">
        <f t="shared" si="5"/>
        <v>0</v>
      </c>
      <c r="Z32" s="31"/>
    </row>
    <row r="33" spans="1:26" ht="15" customHeight="1" x14ac:dyDescent="0.25">
      <c r="A33" s="173">
        <v>26</v>
      </c>
      <c r="B33" s="796"/>
      <c r="C33" s="426" t="s">
        <v>688</v>
      </c>
      <c r="D33" s="216" t="s">
        <v>667</v>
      </c>
      <c r="E33" s="284"/>
      <c r="F33" s="284"/>
      <c r="G33" s="284"/>
      <c r="H33" s="284"/>
      <c r="I33" s="284"/>
      <c r="J33" s="284"/>
      <c r="K33" s="284"/>
      <c r="L33" s="284"/>
      <c r="M33" s="284"/>
      <c r="N33" s="284"/>
      <c r="O33" s="284"/>
      <c r="P33" s="285" t="s">
        <v>3</v>
      </c>
      <c r="Q33" s="285" t="s">
        <v>3</v>
      </c>
      <c r="R33" s="284"/>
      <c r="S33" s="284"/>
      <c r="T33" s="284"/>
      <c r="U33" s="284"/>
      <c r="V33" s="302">
        <v>2</v>
      </c>
      <c r="W33" s="302">
        <v>1</v>
      </c>
      <c r="X33" s="277"/>
      <c r="Y33" s="287">
        <f t="shared" si="5"/>
        <v>0</v>
      </c>
      <c r="Z33" s="31"/>
    </row>
    <row r="34" spans="1:26" ht="15" customHeight="1" x14ac:dyDescent="0.25">
      <c r="A34" s="173">
        <v>27</v>
      </c>
      <c r="B34" s="796"/>
      <c r="C34" s="426" t="s">
        <v>689</v>
      </c>
      <c r="D34" s="216" t="s">
        <v>667</v>
      </c>
      <c r="E34" s="284"/>
      <c r="F34" s="284"/>
      <c r="G34" s="284"/>
      <c r="H34" s="284"/>
      <c r="I34" s="284"/>
      <c r="J34" s="284"/>
      <c r="K34" s="284"/>
      <c r="L34" s="284"/>
      <c r="M34" s="284"/>
      <c r="N34" s="284"/>
      <c r="O34" s="284"/>
      <c r="P34" s="285" t="s">
        <v>3</v>
      </c>
      <c r="Q34" s="285" t="s">
        <v>3</v>
      </c>
      <c r="R34" s="284"/>
      <c r="S34" s="284"/>
      <c r="T34" s="284"/>
      <c r="U34" s="284"/>
      <c r="V34" s="302">
        <v>2</v>
      </c>
      <c r="W34" s="302">
        <v>1</v>
      </c>
      <c r="X34" s="277"/>
      <c r="Y34" s="287">
        <f t="shared" si="5"/>
        <v>0</v>
      </c>
      <c r="Z34" s="31"/>
    </row>
    <row r="35" spans="1:26" ht="15" customHeight="1" x14ac:dyDescent="0.25">
      <c r="A35" s="173">
        <v>28</v>
      </c>
      <c r="B35" s="796"/>
      <c r="C35" s="426" t="s">
        <v>690</v>
      </c>
      <c r="D35" s="216" t="s">
        <v>667</v>
      </c>
      <c r="E35" s="284"/>
      <c r="F35" s="284"/>
      <c r="G35" s="284"/>
      <c r="H35" s="284"/>
      <c r="I35" s="284"/>
      <c r="J35" s="284"/>
      <c r="K35" s="284"/>
      <c r="L35" s="284"/>
      <c r="M35" s="284"/>
      <c r="N35" s="284"/>
      <c r="O35" s="284"/>
      <c r="P35" s="285" t="s">
        <v>3</v>
      </c>
      <c r="Q35" s="285" t="s">
        <v>3</v>
      </c>
      <c r="R35" s="284"/>
      <c r="S35" s="284"/>
      <c r="T35" s="284"/>
      <c r="U35" s="284"/>
      <c r="V35" s="302">
        <v>2</v>
      </c>
      <c r="W35" s="302">
        <v>1</v>
      </c>
      <c r="X35" s="277"/>
      <c r="Y35" s="287">
        <f t="shared" si="5"/>
        <v>0</v>
      </c>
      <c r="Z35" s="31"/>
    </row>
    <row r="36" spans="1:26" ht="15" customHeight="1" x14ac:dyDescent="0.25">
      <c r="A36" s="173">
        <v>29</v>
      </c>
      <c r="B36" s="796"/>
      <c r="C36" s="426" t="s">
        <v>691</v>
      </c>
      <c r="D36" s="216" t="s">
        <v>667</v>
      </c>
      <c r="E36" s="284"/>
      <c r="F36" s="284"/>
      <c r="G36" s="284"/>
      <c r="H36" s="284"/>
      <c r="I36" s="284"/>
      <c r="J36" s="284"/>
      <c r="K36" s="284"/>
      <c r="L36" s="284"/>
      <c r="M36" s="284"/>
      <c r="N36" s="284"/>
      <c r="O36" s="284"/>
      <c r="P36" s="285" t="s">
        <v>3</v>
      </c>
      <c r="Q36" s="285" t="s">
        <v>3</v>
      </c>
      <c r="R36" s="284"/>
      <c r="S36" s="284"/>
      <c r="T36" s="284"/>
      <c r="U36" s="284"/>
      <c r="V36" s="302">
        <v>2</v>
      </c>
      <c r="W36" s="302">
        <v>1</v>
      </c>
      <c r="X36" s="277"/>
      <c r="Y36" s="287">
        <f t="shared" ref="Y36:Y40" si="6">V36*W36*ROUND(X36,2)</f>
        <v>0</v>
      </c>
      <c r="Z36" s="31"/>
    </row>
    <row r="37" spans="1:26" ht="15" customHeight="1" x14ac:dyDescent="0.25">
      <c r="A37" s="173">
        <v>30</v>
      </c>
      <c r="B37" s="796"/>
      <c r="C37" s="426" t="s">
        <v>692</v>
      </c>
      <c r="D37" s="216" t="s">
        <v>667</v>
      </c>
      <c r="E37" s="284"/>
      <c r="F37" s="284"/>
      <c r="G37" s="284"/>
      <c r="H37" s="284"/>
      <c r="I37" s="284"/>
      <c r="J37" s="284"/>
      <c r="K37" s="284"/>
      <c r="L37" s="284"/>
      <c r="M37" s="284"/>
      <c r="N37" s="284"/>
      <c r="O37" s="284"/>
      <c r="P37" s="285" t="s">
        <v>3</v>
      </c>
      <c r="Q37" s="285" t="s">
        <v>3</v>
      </c>
      <c r="R37" s="284"/>
      <c r="S37" s="284"/>
      <c r="T37" s="284"/>
      <c r="U37" s="284"/>
      <c r="V37" s="302">
        <v>2</v>
      </c>
      <c r="W37" s="302">
        <v>1</v>
      </c>
      <c r="X37" s="277"/>
      <c r="Y37" s="287">
        <f t="shared" si="6"/>
        <v>0</v>
      </c>
      <c r="Z37" s="31"/>
    </row>
    <row r="38" spans="1:26" ht="15" customHeight="1" x14ac:dyDescent="0.25">
      <c r="A38" s="173">
        <v>31</v>
      </c>
      <c r="B38" s="796"/>
      <c r="C38" s="426" t="s">
        <v>693</v>
      </c>
      <c r="D38" s="216" t="s">
        <v>667</v>
      </c>
      <c r="E38" s="284"/>
      <c r="F38" s="284"/>
      <c r="G38" s="284"/>
      <c r="H38" s="284"/>
      <c r="I38" s="284"/>
      <c r="J38" s="284"/>
      <c r="K38" s="284"/>
      <c r="L38" s="284"/>
      <c r="M38" s="284"/>
      <c r="N38" s="284"/>
      <c r="O38" s="284"/>
      <c r="P38" s="285" t="s">
        <v>3</v>
      </c>
      <c r="Q38" s="285" t="s">
        <v>3</v>
      </c>
      <c r="R38" s="284"/>
      <c r="S38" s="284"/>
      <c r="T38" s="284"/>
      <c r="U38" s="284"/>
      <c r="V38" s="302">
        <v>2</v>
      </c>
      <c r="W38" s="302">
        <v>1</v>
      </c>
      <c r="X38" s="277"/>
      <c r="Y38" s="287">
        <f t="shared" si="6"/>
        <v>0</v>
      </c>
      <c r="Z38" s="31"/>
    </row>
    <row r="39" spans="1:26" ht="15" customHeight="1" x14ac:dyDescent="0.25">
      <c r="A39" s="173">
        <v>32</v>
      </c>
      <c r="B39" s="796"/>
      <c r="C39" s="426" t="s">
        <v>694</v>
      </c>
      <c r="D39" s="216" t="s">
        <v>667</v>
      </c>
      <c r="E39" s="284"/>
      <c r="F39" s="284"/>
      <c r="G39" s="284"/>
      <c r="H39" s="284"/>
      <c r="I39" s="284"/>
      <c r="J39" s="284"/>
      <c r="K39" s="284"/>
      <c r="L39" s="284"/>
      <c r="M39" s="284"/>
      <c r="N39" s="284"/>
      <c r="O39" s="284"/>
      <c r="P39" s="285" t="s">
        <v>3</v>
      </c>
      <c r="Q39" s="285" t="s">
        <v>3</v>
      </c>
      <c r="R39" s="284"/>
      <c r="S39" s="284"/>
      <c r="T39" s="284"/>
      <c r="U39" s="284"/>
      <c r="V39" s="302">
        <v>2</v>
      </c>
      <c r="W39" s="302">
        <v>1</v>
      </c>
      <c r="X39" s="277"/>
      <c r="Y39" s="287">
        <f t="shared" si="6"/>
        <v>0</v>
      </c>
      <c r="Z39" s="31"/>
    </row>
    <row r="40" spans="1:26" ht="15" customHeight="1" x14ac:dyDescent="0.25">
      <c r="A40" s="173">
        <v>33</v>
      </c>
      <c r="B40" s="796"/>
      <c r="C40" s="426" t="s">
        <v>695</v>
      </c>
      <c r="D40" s="216" t="s">
        <v>667</v>
      </c>
      <c r="E40" s="284"/>
      <c r="F40" s="284"/>
      <c r="G40" s="284"/>
      <c r="H40" s="284"/>
      <c r="I40" s="284"/>
      <c r="J40" s="284"/>
      <c r="K40" s="284"/>
      <c r="L40" s="284"/>
      <c r="M40" s="284"/>
      <c r="N40" s="284"/>
      <c r="O40" s="284"/>
      <c r="P40" s="285" t="s">
        <v>3</v>
      </c>
      <c r="Q40" s="285" t="s">
        <v>3</v>
      </c>
      <c r="R40" s="284"/>
      <c r="S40" s="284"/>
      <c r="T40" s="284"/>
      <c r="U40" s="284"/>
      <c r="V40" s="302">
        <v>2</v>
      </c>
      <c r="W40" s="302">
        <v>1</v>
      </c>
      <c r="X40" s="277"/>
      <c r="Y40" s="287">
        <f t="shared" si="6"/>
        <v>0</v>
      </c>
      <c r="Z40" s="31"/>
    </row>
    <row r="41" spans="1:26" ht="15" customHeight="1" x14ac:dyDescent="0.25">
      <c r="A41" s="173">
        <v>34</v>
      </c>
      <c r="B41" s="796"/>
      <c r="C41" s="426" t="s">
        <v>696</v>
      </c>
      <c r="D41" s="216" t="s">
        <v>667</v>
      </c>
      <c r="E41" s="284"/>
      <c r="F41" s="284"/>
      <c r="G41" s="284"/>
      <c r="H41" s="284"/>
      <c r="I41" s="284"/>
      <c r="J41" s="284"/>
      <c r="K41" s="284"/>
      <c r="L41" s="284"/>
      <c r="M41" s="284"/>
      <c r="N41" s="284"/>
      <c r="O41" s="284"/>
      <c r="P41" s="285" t="s">
        <v>3</v>
      </c>
      <c r="Q41" s="285" t="s">
        <v>3</v>
      </c>
      <c r="R41" s="284"/>
      <c r="S41" s="284"/>
      <c r="T41" s="284"/>
      <c r="U41" s="284"/>
      <c r="V41" s="302">
        <v>2</v>
      </c>
      <c r="W41" s="302">
        <v>1</v>
      </c>
      <c r="X41" s="277"/>
      <c r="Y41" s="287">
        <f>V41*W41*ROUND(X41,2)</f>
        <v>0</v>
      </c>
      <c r="Z41" s="31"/>
    </row>
    <row r="42" spans="1:26" ht="15" customHeight="1" x14ac:dyDescent="0.25">
      <c r="A42" s="173">
        <v>35</v>
      </c>
      <c r="B42" s="796"/>
      <c r="C42" s="426" t="s">
        <v>697</v>
      </c>
      <c r="D42" s="216" t="s">
        <v>667</v>
      </c>
      <c r="E42" s="284"/>
      <c r="F42" s="284"/>
      <c r="G42" s="284"/>
      <c r="H42" s="284"/>
      <c r="I42" s="284"/>
      <c r="J42" s="284"/>
      <c r="K42" s="284"/>
      <c r="L42" s="284"/>
      <c r="M42" s="284"/>
      <c r="N42" s="284"/>
      <c r="O42" s="284"/>
      <c r="P42" s="285" t="s">
        <v>3</v>
      </c>
      <c r="Q42" s="285" t="s">
        <v>3</v>
      </c>
      <c r="R42" s="284"/>
      <c r="S42" s="284"/>
      <c r="T42" s="284"/>
      <c r="U42" s="284"/>
      <c r="V42" s="302">
        <v>2</v>
      </c>
      <c r="W42" s="302">
        <v>1</v>
      </c>
      <c r="X42" s="277"/>
      <c r="Y42" s="287">
        <f t="shared" ref="Y42" si="7">V42*W42*ROUND(X42,2)</f>
        <v>0</v>
      </c>
      <c r="Z42" s="31"/>
    </row>
    <row r="43" spans="1:26" ht="15" customHeight="1" x14ac:dyDescent="0.25">
      <c r="A43" s="173">
        <v>36</v>
      </c>
      <c r="B43" s="796"/>
      <c r="C43" s="426" t="s">
        <v>698</v>
      </c>
      <c r="D43" s="216" t="s">
        <v>667</v>
      </c>
      <c r="E43" s="284"/>
      <c r="F43" s="284"/>
      <c r="G43" s="284"/>
      <c r="H43" s="284"/>
      <c r="I43" s="284"/>
      <c r="J43" s="284"/>
      <c r="K43" s="284"/>
      <c r="L43" s="284"/>
      <c r="M43" s="284"/>
      <c r="N43" s="284"/>
      <c r="O43" s="284"/>
      <c r="P43" s="285" t="s">
        <v>3</v>
      </c>
      <c r="Q43" s="285" t="s">
        <v>3</v>
      </c>
      <c r="R43" s="284"/>
      <c r="S43" s="284"/>
      <c r="T43" s="284"/>
      <c r="U43" s="284"/>
      <c r="V43" s="302">
        <v>2</v>
      </c>
      <c r="W43" s="302">
        <v>1</v>
      </c>
      <c r="X43" s="277"/>
      <c r="Y43" s="287">
        <f t="shared" ref="Y43:Y46" si="8">V43*W43*ROUND(X43,2)</f>
        <v>0</v>
      </c>
      <c r="Z43" s="31"/>
    </row>
    <row r="44" spans="1:26" ht="15" customHeight="1" x14ac:dyDescent="0.25">
      <c r="A44" s="173">
        <v>37</v>
      </c>
      <c r="B44" s="796"/>
      <c r="C44" s="426" t="s">
        <v>699</v>
      </c>
      <c r="D44" s="216" t="s">
        <v>667</v>
      </c>
      <c r="E44" s="284"/>
      <c r="F44" s="284"/>
      <c r="G44" s="284"/>
      <c r="H44" s="284"/>
      <c r="I44" s="284"/>
      <c r="J44" s="284"/>
      <c r="K44" s="284"/>
      <c r="L44" s="284"/>
      <c r="M44" s="284"/>
      <c r="N44" s="284"/>
      <c r="O44" s="284"/>
      <c r="P44" s="285" t="s">
        <v>3</v>
      </c>
      <c r="Q44" s="285" t="s">
        <v>3</v>
      </c>
      <c r="R44" s="284"/>
      <c r="S44" s="284"/>
      <c r="T44" s="284"/>
      <c r="U44" s="284"/>
      <c r="V44" s="302">
        <v>2</v>
      </c>
      <c r="W44" s="302">
        <v>1</v>
      </c>
      <c r="X44" s="277"/>
      <c r="Y44" s="287">
        <f t="shared" si="8"/>
        <v>0</v>
      </c>
      <c r="Z44" s="31"/>
    </row>
    <row r="45" spans="1:26" ht="15" customHeight="1" x14ac:dyDescent="0.25">
      <c r="A45" s="173">
        <v>38</v>
      </c>
      <c r="B45" s="796"/>
      <c r="C45" s="426" t="s">
        <v>700</v>
      </c>
      <c r="D45" s="216" t="s">
        <v>667</v>
      </c>
      <c r="E45" s="284"/>
      <c r="F45" s="284"/>
      <c r="G45" s="284"/>
      <c r="H45" s="284"/>
      <c r="I45" s="284"/>
      <c r="J45" s="284"/>
      <c r="K45" s="284"/>
      <c r="L45" s="284"/>
      <c r="M45" s="284"/>
      <c r="N45" s="284"/>
      <c r="O45" s="284"/>
      <c r="P45" s="285" t="s">
        <v>3</v>
      </c>
      <c r="Q45" s="285" t="s">
        <v>3</v>
      </c>
      <c r="R45" s="284"/>
      <c r="S45" s="284"/>
      <c r="T45" s="284"/>
      <c r="U45" s="284"/>
      <c r="V45" s="302">
        <v>2</v>
      </c>
      <c r="W45" s="302">
        <v>1</v>
      </c>
      <c r="X45" s="277"/>
      <c r="Y45" s="287">
        <f t="shared" si="8"/>
        <v>0</v>
      </c>
      <c r="Z45" s="31"/>
    </row>
    <row r="46" spans="1:26" ht="15" customHeight="1" x14ac:dyDescent="0.25">
      <c r="A46" s="173">
        <v>39</v>
      </c>
      <c r="B46" s="796"/>
      <c r="C46" s="426" t="s">
        <v>701</v>
      </c>
      <c r="D46" s="216" t="s">
        <v>667</v>
      </c>
      <c r="E46" s="284"/>
      <c r="F46" s="284"/>
      <c r="G46" s="284"/>
      <c r="H46" s="284"/>
      <c r="I46" s="284"/>
      <c r="J46" s="284"/>
      <c r="K46" s="284"/>
      <c r="L46" s="284"/>
      <c r="M46" s="284"/>
      <c r="N46" s="284"/>
      <c r="O46" s="284"/>
      <c r="P46" s="285" t="s">
        <v>3</v>
      </c>
      <c r="Q46" s="285" t="s">
        <v>3</v>
      </c>
      <c r="R46" s="284"/>
      <c r="S46" s="284"/>
      <c r="T46" s="284"/>
      <c r="U46" s="284"/>
      <c r="V46" s="302">
        <v>2</v>
      </c>
      <c r="W46" s="302">
        <v>1</v>
      </c>
      <c r="X46" s="277"/>
      <c r="Y46" s="287">
        <f t="shared" si="8"/>
        <v>0</v>
      </c>
      <c r="Z46" s="31"/>
    </row>
    <row r="47" spans="1:26" ht="15" customHeight="1" x14ac:dyDescent="0.25">
      <c r="A47" s="173">
        <v>40</v>
      </c>
      <c r="B47" s="796"/>
      <c r="C47" s="426" t="s">
        <v>702</v>
      </c>
      <c r="D47" s="216" t="s">
        <v>667</v>
      </c>
      <c r="E47" s="284"/>
      <c r="F47" s="284"/>
      <c r="G47" s="284"/>
      <c r="H47" s="284"/>
      <c r="I47" s="284"/>
      <c r="J47" s="284"/>
      <c r="K47" s="284"/>
      <c r="L47" s="284"/>
      <c r="M47" s="284"/>
      <c r="N47" s="284"/>
      <c r="O47" s="284"/>
      <c r="P47" s="285" t="s">
        <v>3</v>
      </c>
      <c r="Q47" s="285" t="s">
        <v>3</v>
      </c>
      <c r="R47" s="284"/>
      <c r="S47" s="284"/>
      <c r="T47" s="284"/>
      <c r="U47" s="284"/>
      <c r="V47" s="302">
        <v>2</v>
      </c>
      <c r="W47" s="302">
        <v>1</v>
      </c>
      <c r="X47" s="277"/>
      <c r="Y47" s="287">
        <f>V47*W47*ROUND(X47,2)</f>
        <v>0</v>
      </c>
      <c r="Z47" s="31"/>
    </row>
    <row r="48" spans="1:26" ht="15" customHeight="1" x14ac:dyDescent="0.25">
      <c r="A48" s="173">
        <v>41</v>
      </c>
      <c r="B48" s="796"/>
      <c r="C48" s="426" t="s">
        <v>703</v>
      </c>
      <c r="D48" s="216" t="s">
        <v>667</v>
      </c>
      <c r="E48" s="284"/>
      <c r="F48" s="284"/>
      <c r="G48" s="284"/>
      <c r="H48" s="284"/>
      <c r="I48" s="284"/>
      <c r="J48" s="284"/>
      <c r="K48" s="284"/>
      <c r="L48" s="284"/>
      <c r="M48" s="284"/>
      <c r="N48" s="284"/>
      <c r="O48" s="284"/>
      <c r="P48" s="285" t="s">
        <v>3</v>
      </c>
      <c r="Q48" s="285" t="s">
        <v>3</v>
      </c>
      <c r="R48" s="284"/>
      <c r="S48" s="284"/>
      <c r="T48" s="284"/>
      <c r="U48" s="284"/>
      <c r="V48" s="302">
        <v>2</v>
      </c>
      <c r="W48" s="302">
        <v>1</v>
      </c>
      <c r="X48" s="277"/>
      <c r="Y48" s="287">
        <f t="shared" ref="Y48:Y52" si="9">V48*W48*ROUND(X48,2)</f>
        <v>0</v>
      </c>
      <c r="Z48" s="31"/>
    </row>
    <row r="49" spans="1:27" ht="15" customHeight="1" x14ac:dyDescent="0.25">
      <c r="A49" s="173">
        <v>42</v>
      </c>
      <c r="B49" s="796"/>
      <c r="C49" s="426" t="s">
        <v>704</v>
      </c>
      <c r="D49" s="216" t="s">
        <v>667</v>
      </c>
      <c r="E49" s="284"/>
      <c r="F49" s="284"/>
      <c r="G49" s="284"/>
      <c r="H49" s="284"/>
      <c r="I49" s="284"/>
      <c r="J49" s="284"/>
      <c r="K49" s="284"/>
      <c r="L49" s="284"/>
      <c r="M49" s="284"/>
      <c r="N49" s="284"/>
      <c r="O49" s="284"/>
      <c r="P49" s="285" t="s">
        <v>3</v>
      </c>
      <c r="Q49" s="285" t="s">
        <v>3</v>
      </c>
      <c r="R49" s="284"/>
      <c r="S49" s="284"/>
      <c r="T49" s="284"/>
      <c r="U49" s="284"/>
      <c r="V49" s="302">
        <v>2</v>
      </c>
      <c r="W49" s="302">
        <v>1</v>
      </c>
      <c r="X49" s="277"/>
      <c r="Y49" s="287">
        <f t="shared" si="9"/>
        <v>0</v>
      </c>
      <c r="Z49" s="31"/>
    </row>
    <row r="50" spans="1:27" ht="15" customHeight="1" x14ac:dyDescent="0.25">
      <c r="A50" s="173">
        <v>43</v>
      </c>
      <c r="B50" s="796"/>
      <c r="C50" s="426" t="s">
        <v>705</v>
      </c>
      <c r="D50" s="216" t="s">
        <v>667</v>
      </c>
      <c r="E50" s="284"/>
      <c r="F50" s="284"/>
      <c r="G50" s="284"/>
      <c r="H50" s="284"/>
      <c r="I50" s="284"/>
      <c r="J50" s="284"/>
      <c r="K50" s="284"/>
      <c r="L50" s="284"/>
      <c r="M50" s="284"/>
      <c r="N50" s="284"/>
      <c r="O50" s="284"/>
      <c r="P50" s="285" t="s">
        <v>3</v>
      </c>
      <c r="Q50" s="285" t="s">
        <v>3</v>
      </c>
      <c r="R50" s="284"/>
      <c r="S50" s="284"/>
      <c r="T50" s="284"/>
      <c r="U50" s="284"/>
      <c r="V50" s="302">
        <v>2</v>
      </c>
      <c r="W50" s="302">
        <v>1</v>
      </c>
      <c r="X50" s="277"/>
      <c r="Y50" s="287">
        <f t="shared" si="9"/>
        <v>0</v>
      </c>
      <c r="Z50" s="31"/>
    </row>
    <row r="51" spans="1:27" ht="15" customHeight="1" x14ac:dyDescent="0.25">
      <c r="A51" s="173">
        <v>44</v>
      </c>
      <c r="B51" s="796"/>
      <c r="C51" s="426" t="s">
        <v>706</v>
      </c>
      <c r="D51" s="216" t="s">
        <v>667</v>
      </c>
      <c r="E51" s="284"/>
      <c r="F51" s="284"/>
      <c r="G51" s="284"/>
      <c r="H51" s="284"/>
      <c r="I51" s="284"/>
      <c r="J51" s="284"/>
      <c r="K51" s="284"/>
      <c r="L51" s="284"/>
      <c r="M51" s="284"/>
      <c r="N51" s="284"/>
      <c r="O51" s="284"/>
      <c r="P51" s="285" t="s">
        <v>3</v>
      </c>
      <c r="Q51" s="285" t="s">
        <v>3</v>
      </c>
      <c r="R51" s="284"/>
      <c r="S51" s="284"/>
      <c r="T51" s="284"/>
      <c r="U51" s="284"/>
      <c r="V51" s="302">
        <v>2</v>
      </c>
      <c r="W51" s="302">
        <v>1</v>
      </c>
      <c r="X51" s="277"/>
      <c r="Y51" s="287">
        <f t="shared" si="9"/>
        <v>0</v>
      </c>
      <c r="Z51" s="31"/>
    </row>
    <row r="52" spans="1:27" ht="15" customHeight="1" x14ac:dyDescent="0.25">
      <c r="A52" s="173">
        <v>45</v>
      </c>
      <c r="B52" s="796"/>
      <c r="C52" s="426" t="s">
        <v>707</v>
      </c>
      <c r="D52" s="216" t="s">
        <v>667</v>
      </c>
      <c r="E52" s="284"/>
      <c r="F52" s="284"/>
      <c r="G52" s="284"/>
      <c r="H52" s="284"/>
      <c r="I52" s="284"/>
      <c r="J52" s="284"/>
      <c r="K52" s="284"/>
      <c r="L52" s="284"/>
      <c r="M52" s="284"/>
      <c r="N52" s="284"/>
      <c r="O52" s="284"/>
      <c r="P52" s="285" t="s">
        <v>3</v>
      </c>
      <c r="Q52" s="285" t="s">
        <v>3</v>
      </c>
      <c r="R52" s="284"/>
      <c r="S52" s="284"/>
      <c r="T52" s="284"/>
      <c r="U52" s="284"/>
      <c r="V52" s="302">
        <v>2</v>
      </c>
      <c r="W52" s="302">
        <v>1</v>
      </c>
      <c r="X52" s="277"/>
      <c r="Y52" s="287">
        <f t="shared" si="9"/>
        <v>0</v>
      </c>
      <c r="Z52" s="31"/>
    </row>
    <row r="53" spans="1:27" ht="15" customHeight="1" x14ac:dyDescent="0.25">
      <c r="A53" s="173">
        <v>46</v>
      </c>
      <c r="B53" s="796"/>
      <c r="C53" s="426" t="s">
        <v>708</v>
      </c>
      <c r="D53" s="216" t="s">
        <v>667</v>
      </c>
      <c r="E53" s="284"/>
      <c r="F53" s="284"/>
      <c r="G53" s="284"/>
      <c r="H53" s="284"/>
      <c r="I53" s="284"/>
      <c r="J53" s="284"/>
      <c r="K53" s="284"/>
      <c r="L53" s="284"/>
      <c r="M53" s="284"/>
      <c r="N53" s="284"/>
      <c r="O53" s="284"/>
      <c r="P53" s="285" t="s">
        <v>3</v>
      </c>
      <c r="Q53" s="285" t="s">
        <v>3</v>
      </c>
      <c r="R53" s="284"/>
      <c r="S53" s="284"/>
      <c r="T53" s="284"/>
      <c r="U53" s="284"/>
      <c r="V53" s="302">
        <v>2</v>
      </c>
      <c r="W53" s="302">
        <v>1</v>
      </c>
      <c r="X53" s="277"/>
      <c r="Y53" s="287">
        <f>V53*W53*ROUND(X53,2)</f>
        <v>0</v>
      </c>
      <c r="Z53" s="31"/>
    </row>
    <row r="54" spans="1:27" ht="15" customHeight="1" x14ac:dyDescent="0.25">
      <c r="A54" s="173">
        <v>47</v>
      </c>
      <c r="B54" s="796"/>
      <c r="C54" s="426" t="s">
        <v>709</v>
      </c>
      <c r="D54" s="216" t="s">
        <v>667</v>
      </c>
      <c r="E54" s="284"/>
      <c r="F54" s="284"/>
      <c r="G54" s="284"/>
      <c r="H54" s="284"/>
      <c r="I54" s="284"/>
      <c r="J54" s="284"/>
      <c r="K54" s="284"/>
      <c r="L54" s="284"/>
      <c r="M54" s="284"/>
      <c r="N54" s="284"/>
      <c r="O54" s="284"/>
      <c r="P54" s="285" t="s">
        <v>3</v>
      </c>
      <c r="Q54" s="285" t="s">
        <v>3</v>
      </c>
      <c r="R54" s="284"/>
      <c r="S54" s="284"/>
      <c r="T54" s="284"/>
      <c r="U54" s="284"/>
      <c r="V54" s="302">
        <v>2</v>
      </c>
      <c r="W54" s="302">
        <v>1</v>
      </c>
      <c r="X54" s="277"/>
      <c r="Y54" s="287">
        <f>V54*W54*ROUND(X54,2)</f>
        <v>0</v>
      </c>
      <c r="Z54" s="31"/>
    </row>
    <row r="55" spans="1:27" ht="15" customHeight="1" x14ac:dyDescent="0.25">
      <c r="A55" s="173">
        <v>48</v>
      </c>
      <c r="B55" s="796"/>
      <c r="C55" s="426" t="s">
        <v>710</v>
      </c>
      <c r="D55" s="216" t="s">
        <v>667</v>
      </c>
      <c r="E55" s="284"/>
      <c r="F55" s="284"/>
      <c r="G55" s="284"/>
      <c r="H55" s="284"/>
      <c r="I55" s="284"/>
      <c r="J55" s="284"/>
      <c r="K55" s="284"/>
      <c r="L55" s="284"/>
      <c r="M55" s="284"/>
      <c r="N55" s="284"/>
      <c r="O55" s="284"/>
      <c r="P55" s="285" t="s">
        <v>3</v>
      </c>
      <c r="Q55" s="285" t="s">
        <v>3</v>
      </c>
      <c r="R55" s="284"/>
      <c r="S55" s="284"/>
      <c r="T55" s="284"/>
      <c r="U55" s="284"/>
      <c r="V55" s="302">
        <v>2</v>
      </c>
      <c r="W55" s="302">
        <v>1</v>
      </c>
      <c r="X55" s="277"/>
      <c r="Y55" s="287">
        <f t="shared" ref="Y55:Y57" si="10">V55*W55*ROUND(X55,2)</f>
        <v>0</v>
      </c>
      <c r="Z55" s="31"/>
    </row>
    <row r="56" spans="1:27" ht="15" customHeight="1" x14ac:dyDescent="0.25">
      <c r="A56" s="173">
        <v>49</v>
      </c>
      <c r="B56" s="796"/>
      <c r="C56" s="426" t="s">
        <v>711</v>
      </c>
      <c r="D56" s="216" t="s">
        <v>667</v>
      </c>
      <c r="E56" s="284"/>
      <c r="F56" s="284"/>
      <c r="G56" s="284"/>
      <c r="H56" s="284"/>
      <c r="I56" s="284"/>
      <c r="J56" s="284"/>
      <c r="K56" s="284"/>
      <c r="L56" s="284"/>
      <c r="M56" s="284"/>
      <c r="N56" s="284"/>
      <c r="O56" s="284"/>
      <c r="P56" s="285" t="s">
        <v>3</v>
      </c>
      <c r="Q56" s="285" t="s">
        <v>3</v>
      </c>
      <c r="R56" s="284"/>
      <c r="S56" s="284"/>
      <c r="T56" s="284"/>
      <c r="U56" s="284"/>
      <c r="V56" s="302">
        <v>2</v>
      </c>
      <c r="W56" s="302">
        <v>1</v>
      </c>
      <c r="X56" s="277"/>
      <c r="Y56" s="287">
        <f t="shared" si="10"/>
        <v>0</v>
      </c>
      <c r="Z56" s="31"/>
    </row>
    <row r="57" spans="1:27" ht="15" customHeight="1" thickBot="1" x14ac:dyDescent="0.3">
      <c r="A57" s="65">
        <v>50</v>
      </c>
      <c r="B57" s="797"/>
      <c r="C57" s="428" t="s">
        <v>712</v>
      </c>
      <c r="D57" s="304" t="s">
        <v>667</v>
      </c>
      <c r="E57" s="291"/>
      <c r="F57" s="291"/>
      <c r="G57" s="291"/>
      <c r="H57" s="291"/>
      <c r="I57" s="291"/>
      <c r="J57" s="291"/>
      <c r="K57" s="291"/>
      <c r="L57" s="291"/>
      <c r="M57" s="291"/>
      <c r="N57" s="291"/>
      <c r="O57" s="291"/>
      <c r="P57" s="292" t="s">
        <v>3</v>
      </c>
      <c r="Q57" s="292" t="s">
        <v>3</v>
      </c>
      <c r="R57" s="291"/>
      <c r="S57" s="291"/>
      <c r="T57" s="291"/>
      <c r="U57" s="291"/>
      <c r="V57" s="306">
        <v>2</v>
      </c>
      <c r="W57" s="306">
        <v>1</v>
      </c>
      <c r="X57" s="277"/>
      <c r="Y57" s="294">
        <f t="shared" si="10"/>
        <v>0</v>
      </c>
      <c r="Z57" s="31"/>
    </row>
    <row r="58" spans="1:27" ht="15" customHeight="1" thickTop="1" thickBot="1" x14ac:dyDescent="0.3">
      <c r="X58" s="16" t="s">
        <v>4</v>
      </c>
      <c r="Y58" s="17">
        <f>SUM(Y9:Y57)</f>
        <v>0</v>
      </c>
      <c r="AA58" s="31"/>
    </row>
    <row r="59" spans="1:27" ht="14.25" customHeight="1" thickTop="1" x14ac:dyDescent="0.25"/>
    <row r="60" spans="1:27" x14ac:dyDescent="0.25">
      <c r="A60" s="432"/>
      <c r="B60" s="81"/>
    </row>
    <row r="61" spans="1:27" x14ac:dyDescent="0.25">
      <c r="A61" s="432"/>
      <c r="B61" s="81"/>
    </row>
    <row r="143" spans="25:25" x14ac:dyDescent="0.25">
      <c r="Y143" s="415" t="e">
        <f>SUM(Y10:Y11,Y13:Y15,Y17:Y19,Y21:Y23,Y25:Y27,Y29:Y32,Y34:Y37,Y39:Y42,Y44:Y47,Y49:Y52,Y54:Y57,Y59:Y62,Y64:Y67,Y69:Y72,Y74:Y77,Y79:Y82,Y84:Y87,Y89:Y92,Y94:Y97,Y99:Y102,Y104:'Príloha č.1.12 - SO 420-13'!X91Y107,Y109:Y111,Y113:Y115,Y117:Y122,Y125:Y142)</f>
        <v>#NAME?</v>
      </c>
    </row>
  </sheetData>
  <sheetProtection algorithmName="SHA-512" hashValue="jqu6i4mzJ/zYQbyklu3GCy66waQY9W/xp8+m4yG4Lt+ELl53lPl8JYvavT9gZ3OawKz4kspjA9+Va4R3RZtevg==" saltValue="Najul6uAeMf0Qq8d/CM2cQ==" spinCount="100000" sheet="1" objects="1" scenarios="1"/>
  <mergeCells count="16">
    <mergeCell ref="D5:D7"/>
    <mergeCell ref="E5:J6"/>
    <mergeCell ref="A1:E1"/>
    <mergeCell ref="F1:Y1"/>
    <mergeCell ref="A2:Y2"/>
    <mergeCell ref="A3:Y3"/>
    <mergeCell ref="A4:Y4"/>
    <mergeCell ref="K5:O6"/>
    <mergeCell ref="P5:W6"/>
    <mergeCell ref="X5:X7"/>
    <mergeCell ref="Y5:Y7"/>
    <mergeCell ref="B11:B57"/>
    <mergeCell ref="B8:B10"/>
    <mergeCell ref="A5:A7"/>
    <mergeCell ref="B5:B7"/>
    <mergeCell ref="C5:C7"/>
  </mergeCells>
  <printOptions horizontalCentered="1"/>
  <pageMargins left="0.39370078740157483" right="0.39370078740157483" top="0.39370078740157483" bottom="0.39370078740157483" header="0.19685039370078741" footer="0.19685039370078741"/>
  <pageSetup paperSize="9" scale="53" fitToHeight="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A106"/>
  <sheetViews>
    <sheetView view="pageLayout" topLeftCell="H89" zoomScaleNormal="90" workbookViewId="0">
      <selection activeCell="X67" sqref="X67:X73"/>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1339</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664</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836" t="s">
        <v>754</v>
      </c>
      <c r="C8" s="398" t="s">
        <v>751</v>
      </c>
      <c r="D8" s="399" t="s">
        <v>543</v>
      </c>
      <c r="E8" s="400"/>
      <c r="F8" s="400"/>
      <c r="G8" s="400"/>
      <c r="H8" s="400"/>
      <c r="I8" s="400"/>
      <c r="J8" s="400"/>
      <c r="K8" s="401">
        <v>10</v>
      </c>
      <c r="L8" s="400"/>
      <c r="M8" s="401" t="s">
        <v>3</v>
      </c>
      <c r="N8" s="400"/>
      <c r="O8" s="401">
        <v>1</v>
      </c>
      <c r="P8" s="400"/>
      <c r="Q8" s="400"/>
      <c r="R8" s="400"/>
      <c r="S8" s="400"/>
      <c r="T8" s="400"/>
      <c r="U8" s="400"/>
      <c r="V8" s="400"/>
      <c r="W8" s="402"/>
      <c r="X8" s="310"/>
      <c r="Y8" s="178"/>
    </row>
    <row r="9" spans="1:27" ht="26.25" customHeight="1" x14ac:dyDescent="0.25">
      <c r="A9" s="173">
        <v>2</v>
      </c>
      <c r="B9" s="837"/>
      <c r="C9" s="420" t="s">
        <v>751</v>
      </c>
      <c r="D9" s="403" t="s">
        <v>554</v>
      </c>
      <c r="E9" s="404"/>
      <c r="F9" s="404"/>
      <c r="G9" s="404"/>
      <c r="H9" s="404"/>
      <c r="I9" s="404"/>
      <c r="J9" s="404"/>
      <c r="K9" s="405">
        <v>1</v>
      </c>
      <c r="L9" s="405" t="s">
        <v>3</v>
      </c>
      <c r="M9" s="404"/>
      <c r="N9" s="406">
        <v>1</v>
      </c>
      <c r="O9" s="405">
        <v>1</v>
      </c>
      <c r="P9" s="404"/>
      <c r="Q9" s="404"/>
      <c r="R9" s="404"/>
      <c r="S9" s="404"/>
      <c r="T9" s="404"/>
      <c r="U9" s="404"/>
      <c r="V9" s="404"/>
      <c r="W9" s="407"/>
      <c r="X9" s="277"/>
      <c r="Y9" s="287">
        <f>N9*O9*ROUND(X9,2)</f>
        <v>0</v>
      </c>
    </row>
    <row r="10" spans="1:27" ht="15" customHeight="1" x14ac:dyDescent="0.25">
      <c r="A10" s="173">
        <v>3</v>
      </c>
      <c r="B10" s="831" t="s">
        <v>718</v>
      </c>
      <c r="C10" s="833" t="s">
        <v>719</v>
      </c>
      <c r="D10" s="403" t="s">
        <v>720</v>
      </c>
      <c r="E10" s="405" t="s">
        <v>3</v>
      </c>
      <c r="F10" s="404"/>
      <c r="G10" s="404"/>
      <c r="H10" s="404"/>
      <c r="I10" s="404"/>
      <c r="J10" s="404"/>
      <c r="K10" s="404"/>
      <c r="L10" s="404"/>
      <c r="M10" s="404"/>
      <c r="N10" s="404"/>
      <c r="O10" s="404"/>
      <c r="P10" s="405"/>
      <c r="Q10" s="405"/>
      <c r="R10" s="404"/>
      <c r="S10" s="404"/>
      <c r="T10" s="404"/>
      <c r="U10" s="404"/>
      <c r="V10" s="405">
        <v>365</v>
      </c>
      <c r="W10" s="408">
        <v>4</v>
      </c>
      <c r="X10" s="364"/>
      <c r="Y10" s="365"/>
    </row>
    <row r="11" spans="1:27" ht="15" customHeight="1" x14ac:dyDescent="0.25">
      <c r="A11" s="173">
        <v>4</v>
      </c>
      <c r="B11" s="831"/>
      <c r="C11" s="833"/>
      <c r="D11" s="403" t="s">
        <v>721</v>
      </c>
      <c r="E11" s="404"/>
      <c r="F11" s="404"/>
      <c r="G11" s="404"/>
      <c r="H11" s="404"/>
      <c r="I11" s="404"/>
      <c r="J11" s="404"/>
      <c r="K11" s="404"/>
      <c r="L11" s="404"/>
      <c r="M11" s="404"/>
      <c r="N11" s="404"/>
      <c r="O11" s="404"/>
      <c r="P11" s="405" t="s">
        <v>3</v>
      </c>
      <c r="Q11" s="405" t="s">
        <v>3</v>
      </c>
      <c r="R11" s="404"/>
      <c r="S11" s="404"/>
      <c r="T11" s="404"/>
      <c r="U11" s="404"/>
      <c r="V11" s="406">
        <v>2</v>
      </c>
      <c r="W11" s="408">
        <v>4</v>
      </c>
      <c r="X11" s="277"/>
      <c r="Y11" s="287">
        <f t="shared" ref="Y11" si="0">V11*W11*ROUND(X11,2)</f>
        <v>0</v>
      </c>
      <c r="Z11" s="31"/>
      <c r="AA11" s="31"/>
    </row>
    <row r="12" spans="1:27" ht="15" customHeight="1" x14ac:dyDescent="0.25">
      <c r="A12" s="173">
        <v>5</v>
      </c>
      <c r="B12" s="831"/>
      <c r="C12" s="833"/>
      <c r="D12" s="403" t="s">
        <v>722</v>
      </c>
      <c r="E12" s="404"/>
      <c r="F12" s="404"/>
      <c r="G12" s="404"/>
      <c r="H12" s="404"/>
      <c r="I12" s="404"/>
      <c r="J12" s="404"/>
      <c r="K12" s="404"/>
      <c r="L12" s="404"/>
      <c r="M12" s="404"/>
      <c r="N12" s="404"/>
      <c r="O12" s="404"/>
      <c r="P12" s="405" t="s">
        <v>3</v>
      </c>
      <c r="Q12" s="405" t="s">
        <v>3</v>
      </c>
      <c r="R12" s="404"/>
      <c r="S12" s="404"/>
      <c r="T12" s="404"/>
      <c r="U12" s="404"/>
      <c r="V12" s="406">
        <v>2</v>
      </c>
      <c r="W12" s="408">
        <v>4</v>
      </c>
      <c r="X12" s="277"/>
      <c r="Y12" s="287">
        <f t="shared" ref="Y12:Y16" si="1">V12*W12*ROUND(X12,2)</f>
        <v>0</v>
      </c>
      <c r="Z12" s="31"/>
      <c r="AA12" s="31"/>
    </row>
    <row r="13" spans="1:27" ht="15" customHeight="1" x14ac:dyDescent="0.25">
      <c r="A13" s="173">
        <v>6</v>
      </c>
      <c r="B13" s="831"/>
      <c r="C13" s="833"/>
      <c r="D13" s="403" t="s">
        <v>723</v>
      </c>
      <c r="E13" s="404"/>
      <c r="F13" s="404"/>
      <c r="G13" s="404"/>
      <c r="H13" s="404"/>
      <c r="I13" s="404"/>
      <c r="J13" s="404"/>
      <c r="K13" s="404"/>
      <c r="L13" s="404"/>
      <c r="M13" s="404"/>
      <c r="N13" s="404"/>
      <c r="O13" s="404"/>
      <c r="P13" s="405" t="s">
        <v>3</v>
      </c>
      <c r="Q13" s="405" t="s">
        <v>3</v>
      </c>
      <c r="R13" s="404"/>
      <c r="S13" s="404"/>
      <c r="T13" s="404"/>
      <c r="U13" s="404"/>
      <c r="V13" s="406">
        <v>2</v>
      </c>
      <c r="W13" s="408">
        <v>4</v>
      </c>
      <c r="X13" s="277"/>
      <c r="Y13" s="287">
        <f t="shared" ref="Y13" si="2">V13*W13*ROUND(X13,2)</f>
        <v>0</v>
      </c>
      <c r="Z13" s="31"/>
    </row>
    <row r="14" spans="1:27" ht="15" customHeight="1" x14ac:dyDescent="0.25">
      <c r="A14" s="173">
        <v>7</v>
      </c>
      <c r="B14" s="831"/>
      <c r="C14" s="833"/>
      <c r="D14" s="403" t="s">
        <v>724</v>
      </c>
      <c r="E14" s="404"/>
      <c r="F14" s="404"/>
      <c r="G14" s="404"/>
      <c r="H14" s="404"/>
      <c r="I14" s="404"/>
      <c r="J14" s="404"/>
      <c r="K14" s="404"/>
      <c r="L14" s="404"/>
      <c r="M14" s="404"/>
      <c r="N14" s="404"/>
      <c r="O14" s="404"/>
      <c r="P14" s="405" t="s">
        <v>3</v>
      </c>
      <c r="Q14" s="405" t="s">
        <v>3</v>
      </c>
      <c r="R14" s="404"/>
      <c r="S14" s="404"/>
      <c r="T14" s="404"/>
      <c r="U14" s="404"/>
      <c r="V14" s="406">
        <v>2</v>
      </c>
      <c r="W14" s="408">
        <v>4</v>
      </c>
      <c r="X14" s="277"/>
      <c r="Y14" s="287">
        <f t="shared" si="1"/>
        <v>0</v>
      </c>
      <c r="Z14" s="31"/>
    </row>
    <row r="15" spans="1:27" ht="15" customHeight="1" x14ac:dyDescent="0.25">
      <c r="A15" s="173">
        <v>8</v>
      </c>
      <c r="B15" s="831"/>
      <c r="C15" s="833"/>
      <c r="D15" s="403" t="s">
        <v>725</v>
      </c>
      <c r="E15" s="404"/>
      <c r="F15" s="404"/>
      <c r="G15" s="404"/>
      <c r="H15" s="404"/>
      <c r="I15" s="404"/>
      <c r="J15" s="404"/>
      <c r="K15" s="404"/>
      <c r="L15" s="404"/>
      <c r="M15" s="404"/>
      <c r="N15" s="404"/>
      <c r="O15" s="404"/>
      <c r="P15" s="405" t="s">
        <v>3</v>
      </c>
      <c r="Q15" s="405" t="s">
        <v>3</v>
      </c>
      <c r="R15" s="404"/>
      <c r="S15" s="404"/>
      <c r="T15" s="404"/>
      <c r="U15" s="404"/>
      <c r="V15" s="406">
        <v>2</v>
      </c>
      <c r="W15" s="408">
        <v>4</v>
      </c>
      <c r="X15" s="277"/>
      <c r="Y15" s="287">
        <f t="shared" si="1"/>
        <v>0</v>
      </c>
      <c r="Z15" s="31"/>
    </row>
    <row r="16" spans="1:27" ht="15" customHeight="1" x14ac:dyDescent="0.25">
      <c r="A16" s="173">
        <v>9</v>
      </c>
      <c r="B16" s="831"/>
      <c r="C16" s="833"/>
      <c r="D16" s="403" t="s">
        <v>726</v>
      </c>
      <c r="E16" s="404"/>
      <c r="F16" s="404"/>
      <c r="G16" s="404"/>
      <c r="H16" s="404"/>
      <c r="I16" s="404"/>
      <c r="J16" s="404"/>
      <c r="K16" s="404"/>
      <c r="L16" s="404"/>
      <c r="M16" s="404"/>
      <c r="N16" s="404"/>
      <c r="O16" s="404"/>
      <c r="P16" s="405" t="s">
        <v>3</v>
      </c>
      <c r="Q16" s="405" t="s">
        <v>3</v>
      </c>
      <c r="R16" s="404"/>
      <c r="S16" s="404"/>
      <c r="T16" s="404"/>
      <c r="U16" s="404"/>
      <c r="V16" s="406">
        <v>2</v>
      </c>
      <c r="W16" s="408">
        <v>4</v>
      </c>
      <c r="X16" s="277"/>
      <c r="Y16" s="287">
        <f t="shared" si="1"/>
        <v>0</v>
      </c>
      <c r="Z16" s="31"/>
    </row>
    <row r="17" spans="1:26" ht="26.25" customHeight="1" x14ac:dyDescent="0.25">
      <c r="A17" s="173">
        <v>10</v>
      </c>
      <c r="B17" s="831"/>
      <c r="C17" s="833"/>
      <c r="D17" s="403" t="s">
        <v>753</v>
      </c>
      <c r="E17" s="404"/>
      <c r="F17" s="404"/>
      <c r="G17" s="404"/>
      <c r="H17" s="404"/>
      <c r="I17" s="404"/>
      <c r="J17" s="404"/>
      <c r="K17" s="404"/>
      <c r="L17" s="404"/>
      <c r="M17" s="404"/>
      <c r="N17" s="404"/>
      <c r="O17" s="404"/>
      <c r="P17" s="405" t="s">
        <v>3</v>
      </c>
      <c r="Q17" s="405" t="s">
        <v>3</v>
      </c>
      <c r="R17" s="404"/>
      <c r="S17" s="404"/>
      <c r="T17" s="404"/>
      <c r="U17" s="404"/>
      <c r="V17" s="406">
        <v>2</v>
      </c>
      <c r="W17" s="408">
        <v>4</v>
      </c>
      <c r="X17" s="277"/>
      <c r="Y17" s="287">
        <f>V17*W17*ROUND(X17,2)</f>
        <v>0</v>
      </c>
      <c r="Z17" s="31"/>
    </row>
    <row r="18" spans="1:26" ht="15" customHeight="1" x14ac:dyDescent="0.25">
      <c r="A18" s="173">
        <v>11</v>
      </c>
      <c r="B18" s="831" t="s">
        <v>727</v>
      </c>
      <c r="C18" s="833" t="s">
        <v>759</v>
      </c>
      <c r="D18" s="403" t="s">
        <v>720</v>
      </c>
      <c r="E18" s="405" t="s">
        <v>3</v>
      </c>
      <c r="F18" s="404"/>
      <c r="G18" s="404"/>
      <c r="H18" s="404"/>
      <c r="I18" s="404"/>
      <c r="J18" s="404"/>
      <c r="K18" s="404"/>
      <c r="L18" s="404"/>
      <c r="M18" s="404"/>
      <c r="N18" s="404"/>
      <c r="O18" s="404"/>
      <c r="P18" s="405"/>
      <c r="Q18" s="405"/>
      <c r="R18" s="404"/>
      <c r="S18" s="404"/>
      <c r="T18" s="404"/>
      <c r="U18" s="404"/>
      <c r="V18" s="405">
        <v>365</v>
      </c>
      <c r="W18" s="408">
        <v>4</v>
      </c>
      <c r="X18" s="364"/>
      <c r="Y18" s="365"/>
      <c r="Z18" s="31"/>
    </row>
    <row r="19" spans="1:26" ht="15" customHeight="1" x14ac:dyDescent="0.25">
      <c r="A19" s="173">
        <v>12</v>
      </c>
      <c r="B19" s="831"/>
      <c r="C19" s="833"/>
      <c r="D19" s="403" t="s">
        <v>721</v>
      </c>
      <c r="E19" s="404"/>
      <c r="F19" s="404"/>
      <c r="G19" s="404"/>
      <c r="H19" s="404"/>
      <c r="I19" s="404"/>
      <c r="J19" s="404"/>
      <c r="K19" s="404"/>
      <c r="L19" s="404"/>
      <c r="M19" s="404"/>
      <c r="N19" s="404"/>
      <c r="O19" s="404"/>
      <c r="P19" s="405" t="s">
        <v>3</v>
      </c>
      <c r="Q19" s="405" t="s">
        <v>3</v>
      </c>
      <c r="R19" s="404"/>
      <c r="S19" s="404"/>
      <c r="T19" s="404"/>
      <c r="U19" s="404"/>
      <c r="V19" s="406">
        <v>2</v>
      </c>
      <c r="W19" s="408">
        <v>4</v>
      </c>
      <c r="X19" s="277"/>
      <c r="Y19" s="287">
        <f t="shared" ref="Y19:Y23" si="3">V19*W19*ROUND(X19,2)</f>
        <v>0</v>
      </c>
      <c r="Z19" s="31"/>
    </row>
    <row r="20" spans="1:26" ht="15" customHeight="1" x14ac:dyDescent="0.25">
      <c r="A20" s="173">
        <v>13</v>
      </c>
      <c r="B20" s="831"/>
      <c r="C20" s="833"/>
      <c r="D20" s="403" t="s">
        <v>722</v>
      </c>
      <c r="E20" s="404"/>
      <c r="F20" s="404"/>
      <c r="G20" s="404"/>
      <c r="H20" s="404"/>
      <c r="I20" s="404"/>
      <c r="J20" s="404"/>
      <c r="K20" s="404"/>
      <c r="L20" s="404"/>
      <c r="M20" s="404"/>
      <c r="N20" s="404"/>
      <c r="O20" s="404"/>
      <c r="P20" s="405" t="s">
        <v>3</v>
      </c>
      <c r="Q20" s="405" t="s">
        <v>3</v>
      </c>
      <c r="R20" s="404"/>
      <c r="S20" s="404"/>
      <c r="T20" s="404"/>
      <c r="U20" s="404"/>
      <c r="V20" s="406">
        <v>2</v>
      </c>
      <c r="W20" s="408">
        <v>4</v>
      </c>
      <c r="X20" s="277"/>
      <c r="Y20" s="287">
        <f t="shared" si="3"/>
        <v>0</v>
      </c>
      <c r="Z20" s="31"/>
    </row>
    <row r="21" spans="1:26" ht="15" customHeight="1" x14ac:dyDescent="0.25">
      <c r="A21" s="173">
        <v>14</v>
      </c>
      <c r="B21" s="831"/>
      <c r="C21" s="833"/>
      <c r="D21" s="403" t="s">
        <v>723</v>
      </c>
      <c r="E21" s="404"/>
      <c r="F21" s="404"/>
      <c r="G21" s="404"/>
      <c r="H21" s="404"/>
      <c r="I21" s="404"/>
      <c r="J21" s="404"/>
      <c r="K21" s="404"/>
      <c r="L21" s="404"/>
      <c r="M21" s="404"/>
      <c r="N21" s="404"/>
      <c r="O21" s="404"/>
      <c r="P21" s="405" t="s">
        <v>3</v>
      </c>
      <c r="Q21" s="405" t="s">
        <v>3</v>
      </c>
      <c r="R21" s="404"/>
      <c r="S21" s="404"/>
      <c r="T21" s="404"/>
      <c r="U21" s="404"/>
      <c r="V21" s="406">
        <v>2</v>
      </c>
      <c r="W21" s="408">
        <v>4</v>
      </c>
      <c r="X21" s="277"/>
      <c r="Y21" s="287">
        <f t="shared" si="3"/>
        <v>0</v>
      </c>
      <c r="Z21" s="31"/>
    </row>
    <row r="22" spans="1:26" ht="15" customHeight="1" x14ac:dyDescent="0.25">
      <c r="A22" s="173">
        <v>15</v>
      </c>
      <c r="B22" s="831"/>
      <c r="C22" s="833"/>
      <c r="D22" s="403" t="s">
        <v>724</v>
      </c>
      <c r="E22" s="404"/>
      <c r="F22" s="404"/>
      <c r="G22" s="404"/>
      <c r="H22" s="404"/>
      <c r="I22" s="404"/>
      <c r="J22" s="404"/>
      <c r="K22" s="404"/>
      <c r="L22" s="404"/>
      <c r="M22" s="404"/>
      <c r="N22" s="404"/>
      <c r="O22" s="404"/>
      <c r="P22" s="405" t="s">
        <v>3</v>
      </c>
      <c r="Q22" s="405" t="s">
        <v>3</v>
      </c>
      <c r="R22" s="404"/>
      <c r="S22" s="404"/>
      <c r="T22" s="404"/>
      <c r="U22" s="404"/>
      <c r="V22" s="406">
        <v>2</v>
      </c>
      <c r="W22" s="408">
        <v>4</v>
      </c>
      <c r="X22" s="277"/>
      <c r="Y22" s="287">
        <f t="shared" si="3"/>
        <v>0</v>
      </c>
      <c r="Z22" s="31"/>
    </row>
    <row r="23" spans="1:26" ht="15" customHeight="1" x14ac:dyDescent="0.25">
      <c r="A23" s="173">
        <v>16</v>
      </c>
      <c r="B23" s="831"/>
      <c r="C23" s="833"/>
      <c r="D23" s="403" t="s">
        <v>725</v>
      </c>
      <c r="E23" s="404"/>
      <c r="F23" s="404"/>
      <c r="G23" s="404"/>
      <c r="H23" s="404"/>
      <c r="I23" s="404"/>
      <c r="J23" s="404"/>
      <c r="K23" s="404"/>
      <c r="L23" s="404"/>
      <c r="M23" s="404"/>
      <c r="N23" s="404"/>
      <c r="O23" s="404"/>
      <c r="P23" s="405" t="s">
        <v>3</v>
      </c>
      <c r="Q23" s="405" t="s">
        <v>3</v>
      </c>
      <c r="R23" s="404"/>
      <c r="S23" s="404"/>
      <c r="T23" s="404"/>
      <c r="U23" s="404"/>
      <c r="V23" s="406">
        <v>2</v>
      </c>
      <c r="W23" s="408">
        <v>4</v>
      </c>
      <c r="X23" s="277"/>
      <c r="Y23" s="287">
        <f t="shared" si="3"/>
        <v>0</v>
      </c>
      <c r="Z23" s="31"/>
    </row>
    <row r="24" spans="1:26" s="415" customFormat="1" ht="15" customHeight="1" x14ac:dyDescent="0.25">
      <c r="A24" s="173">
        <v>17</v>
      </c>
      <c r="B24" s="831"/>
      <c r="C24" s="833"/>
      <c r="D24" s="403" t="s">
        <v>726</v>
      </c>
      <c r="E24" s="404"/>
      <c r="F24" s="404"/>
      <c r="G24" s="404"/>
      <c r="H24" s="404"/>
      <c r="I24" s="404"/>
      <c r="J24" s="404"/>
      <c r="K24" s="404"/>
      <c r="L24" s="404"/>
      <c r="M24" s="404"/>
      <c r="N24" s="404"/>
      <c r="O24" s="404"/>
      <c r="P24" s="405" t="s">
        <v>3</v>
      </c>
      <c r="Q24" s="405" t="s">
        <v>3</v>
      </c>
      <c r="R24" s="404"/>
      <c r="S24" s="404"/>
      <c r="T24" s="404"/>
      <c r="U24" s="404"/>
      <c r="V24" s="406">
        <v>2</v>
      </c>
      <c r="W24" s="408">
        <v>4</v>
      </c>
      <c r="X24" s="277"/>
      <c r="Y24" s="287">
        <f t="shared" ref="Y24:Y28" si="4">V24*W24*ROUND(X24,2)</f>
        <v>0</v>
      </c>
      <c r="Z24" s="31"/>
    </row>
    <row r="25" spans="1:26" ht="26.25" customHeight="1" x14ac:dyDescent="0.25">
      <c r="A25" s="173">
        <v>18</v>
      </c>
      <c r="B25" s="831"/>
      <c r="C25" s="833"/>
      <c r="D25" s="403" t="s">
        <v>753</v>
      </c>
      <c r="E25" s="404"/>
      <c r="F25" s="404"/>
      <c r="G25" s="404"/>
      <c r="H25" s="404"/>
      <c r="I25" s="404"/>
      <c r="J25" s="404"/>
      <c r="K25" s="404"/>
      <c r="L25" s="404"/>
      <c r="M25" s="404"/>
      <c r="N25" s="404"/>
      <c r="O25" s="404"/>
      <c r="P25" s="405" t="s">
        <v>3</v>
      </c>
      <c r="Q25" s="405" t="s">
        <v>3</v>
      </c>
      <c r="R25" s="404"/>
      <c r="S25" s="404"/>
      <c r="T25" s="404"/>
      <c r="U25" s="404"/>
      <c r="V25" s="406">
        <v>2</v>
      </c>
      <c r="W25" s="408">
        <v>4</v>
      </c>
      <c r="X25" s="277"/>
      <c r="Y25" s="287">
        <f t="shared" si="4"/>
        <v>0</v>
      </c>
      <c r="Z25" s="31"/>
    </row>
    <row r="26" spans="1:26" ht="15" customHeight="1" x14ac:dyDescent="0.25">
      <c r="A26" s="173">
        <v>19</v>
      </c>
      <c r="B26" s="831" t="s">
        <v>728</v>
      </c>
      <c r="C26" s="833" t="s">
        <v>759</v>
      </c>
      <c r="D26" s="403" t="s">
        <v>720</v>
      </c>
      <c r="E26" s="405" t="s">
        <v>3</v>
      </c>
      <c r="F26" s="404"/>
      <c r="G26" s="404"/>
      <c r="H26" s="404"/>
      <c r="I26" s="404"/>
      <c r="J26" s="404"/>
      <c r="K26" s="404"/>
      <c r="L26" s="404"/>
      <c r="M26" s="404"/>
      <c r="N26" s="404"/>
      <c r="O26" s="404"/>
      <c r="P26" s="405"/>
      <c r="Q26" s="405"/>
      <c r="R26" s="404"/>
      <c r="S26" s="404"/>
      <c r="T26" s="404"/>
      <c r="U26" s="404"/>
      <c r="V26" s="405">
        <v>365</v>
      </c>
      <c r="W26" s="408">
        <v>4</v>
      </c>
      <c r="X26" s="364"/>
      <c r="Y26" s="365">
        <f t="shared" si="4"/>
        <v>0</v>
      </c>
      <c r="Z26" s="31"/>
    </row>
    <row r="27" spans="1:26" ht="15" customHeight="1" x14ac:dyDescent="0.25">
      <c r="A27" s="173">
        <v>20</v>
      </c>
      <c r="B27" s="831"/>
      <c r="C27" s="833"/>
      <c r="D27" s="403" t="s">
        <v>721</v>
      </c>
      <c r="E27" s="404"/>
      <c r="F27" s="404"/>
      <c r="G27" s="404"/>
      <c r="H27" s="404"/>
      <c r="I27" s="404"/>
      <c r="J27" s="404"/>
      <c r="K27" s="404"/>
      <c r="L27" s="404"/>
      <c r="M27" s="404"/>
      <c r="N27" s="404"/>
      <c r="O27" s="404"/>
      <c r="P27" s="405" t="s">
        <v>3</v>
      </c>
      <c r="Q27" s="405" t="s">
        <v>3</v>
      </c>
      <c r="R27" s="404"/>
      <c r="S27" s="404"/>
      <c r="T27" s="404"/>
      <c r="U27" s="404"/>
      <c r="V27" s="406">
        <v>2</v>
      </c>
      <c r="W27" s="408">
        <v>4</v>
      </c>
      <c r="X27" s="277"/>
      <c r="Y27" s="287">
        <f t="shared" si="4"/>
        <v>0</v>
      </c>
      <c r="Z27" s="31"/>
    </row>
    <row r="28" spans="1:26" ht="15" customHeight="1" x14ac:dyDescent="0.25">
      <c r="A28" s="173">
        <v>21</v>
      </c>
      <c r="B28" s="831"/>
      <c r="C28" s="833"/>
      <c r="D28" s="403" t="s">
        <v>722</v>
      </c>
      <c r="E28" s="404"/>
      <c r="F28" s="404"/>
      <c r="G28" s="404"/>
      <c r="H28" s="404"/>
      <c r="I28" s="404"/>
      <c r="J28" s="404"/>
      <c r="K28" s="404"/>
      <c r="L28" s="404"/>
      <c r="M28" s="404"/>
      <c r="N28" s="404"/>
      <c r="O28" s="404"/>
      <c r="P28" s="405" t="s">
        <v>3</v>
      </c>
      <c r="Q28" s="405" t="s">
        <v>3</v>
      </c>
      <c r="R28" s="404"/>
      <c r="S28" s="404"/>
      <c r="T28" s="404"/>
      <c r="U28" s="404"/>
      <c r="V28" s="406">
        <v>2</v>
      </c>
      <c r="W28" s="408">
        <v>4</v>
      </c>
      <c r="X28" s="277"/>
      <c r="Y28" s="287">
        <f t="shared" si="4"/>
        <v>0</v>
      </c>
      <c r="Z28" s="31"/>
    </row>
    <row r="29" spans="1:26" ht="15" customHeight="1" x14ac:dyDescent="0.25">
      <c r="A29" s="173">
        <v>22</v>
      </c>
      <c r="B29" s="831"/>
      <c r="C29" s="833"/>
      <c r="D29" s="403" t="s">
        <v>723</v>
      </c>
      <c r="E29" s="404"/>
      <c r="F29" s="404"/>
      <c r="G29" s="404"/>
      <c r="H29" s="404"/>
      <c r="I29" s="404"/>
      <c r="J29" s="404"/>
      <c r="K29" s="404"/>
      <c r="L29" s="404"/>
      <c r="M29" s="404"/>
      <c r="N29" s="404"/>
      <c r="O29" s="404"/>
      <c r="P29" s="405" t="s">
        <v>3</v>
      </c>
      <c r="Q29" s="405" t="s">
        <v>3</v>
      </c>
      <c r="R29" s="404"/>
      <c r="S29" s="404"/>
      <c r="T29" s="404"/>
      <c r="U29" s="404"/>
      <c r="V29" s="406">
        <v>2</v>
      </c>
      <c r="W29" s="408">
        <v>4</v>
      </c>
      <c r="X29" s="277"/>
      <c r="Y29" s="287">
        <f>V29*W29*ROUND(X29,2)</f>
        <v>0</v>
      </c>
      <c r="Z29" s="31"/>
    </row>
    <row r="30" spans="1:26" ht="15" customHeight="1" x14ac:dyDescent="0.25">
      <c r="A30" s="173">
        <v>23</v>
      </c>
      <c r="B30" s="831"/>
      <c r="C30" s="833"/>
      <c r="D30" s="403" t="s">
        <v>724</v>
      </c>
      <c r="E30" s="404"/>
      <c r="F30" s="404"/>
      <c r="G30" s="404"/>
      <c r="H30" s="404"/>
      <c r="I30" s="404"/>
      <c r="J30" s="404"/>
      <c r="K30" s="404"/>
      <c r="L30" s="404"/>
      <c r="M30" s="404"/>
      <c r="N30" s="404"/>
      <c r="O30" s="404"/>
      <c r="P30" s="405" t="s">
        <v>3</v>
      </c>
      <c r="Q30" s="405" t="s">
        <v>3</v>
      </c>
      <c r="R30" s="404"/>
      <c r="S30" s="404"/>
      <c r="T30" s="404"/>
      <c r="U30" s="404"/>
      <c r="V30" s="406">
        <v>2</v>
      </c>
      <c r="W30" s="408">
        <v>4</v>
      </c>
      <c r="X30" s="277"/>
      <c r="Y30" s="287">
        <f t="shared" ref="Y30:Y35" si="5">V30*W30*ROUND(X30,2)</f>
        <v>0</v>
      </c>
      <c r="Z30" s="31"/>
    </row>
    <row r="31" spans="1:26" ht="15" customHeight="1" x14ac:dyDescent="0.25">
      <c r="A31" s="173">
        <v>24</v>
      </c>
      <c r="B31" s="831"/>
      <c r="C31" s="833"/>
      <c r="D31" s="403" t="s">
        <v>725</v>
      </c>
      <c r="E31" s="404"/>
      <c r="F31" s="404"/>
      <c r="G31" s="404"/>
      <c r="H31" s="404"/>
      <c r="I31" s="404"/>
      <c r="J31" s="404"/>
      <c r="K31" s="404"/>
      <c r="L31" s="404"/>
      <c r="M31" s="404"/>
      <c r="N31" s="404"/>
      <c r="O31" s="404"/>
      <c r="P31" s="405" t="s">
        <v>3</v>
      </c>
      <c r="Q31" s="405" t="s">
        <v>3</v>
      </c>
      <c r="R31" s="404"/>
      <c r="S31" s="404"/>
      <c r="T31" s="404"/>
      <c r="U31" s="404"/>
      <c r="V31" s="406">
        <v>2</v>
      </c>
      <c r="W31" s="408">
        <v>4</v>
      </c>
      <c r="X31" s="277"/>
      <c r="Y31" s="287">
        <f t="shared" si="5"/>
        <v>0</v>
      </c>
      <c r="Z31" s="31"/>
    </row>
    <row r="32" spans="1:26" ht="15" customHeight="1" x14ac:dyDescent="0.25">
      <c r="A32" s="173">
        <v>25</v>
      </c>
      <c r="B32" s="831"/>
      <c r="C32" s="833"/>
      <c r="D32" s="403" t="s">
        <v>726</v>
      </c>
      <c r="E32" s="404"/>
      <c r="F32" s="404"/>
      <c r="G32" s="404"/>
      <c r="H32" s="404"/>
      <c r="I32" s="404"/>
      <c r="J32" s="404"/>
      <c r="K32" s="404"/>
      <c r="L32" s="404"/>
      <c r="M32" s="404"/>
      <c r="N32" s="404"/>
      <c r="O32" s="404"/>
      <c r="P32" s="405" t="s">
        <v>3</v>
      </c>
      <c r="Q32" s="405" t="s">
        <v>3</v>
      </c>
      <c r="R32" s="404"/>
      <c r="S32" s="404"/>
      <c r="T32" s="404"/>
      <c r="U32" s="404"/>
      <c r="V32" s="406">
        <v>2</v>
      </c>
      <c r="W32" s="408">
        <v>4</v>
      </c>
      <c r="X32" s="277"/>
      <c r="Y32" s="287">
        <f t="shared" si="5"/>
        <v>0</v>
      </c>
      <c r="Z32" s="31"/>
    </row>
    <row r="33" spans="1:26" ht="26.25" customHeight="1" x14ac:dyDescent="0.25">
      <c r="A33" s="173">
        <v>26</v>
      </c>
      <c r="B33" s="831"/>
      <c r="C33" s="833"/>
      <c r="D33" s="403" t="s">
        <v>753</v>
      </c>
      <c r="E33" s="404"/>
      <c r="F33" s="404"/>
      <c r="G33" s="404"/>
      <c r="H33" s="404"/>
      <c r="I33" s="404"/>
      <c r="J33" s="404"/>
      <c r="K33" s="404"/>
      <c r="L33" s="404"/>
      <c r="M33" s="404"/>
      <c r="N33" s="404"/>
      <c r="O33" s="404"/>
      <c r="P33" s="405" t="s">
        <v>3</v>
      </c>
      <c r="Q33" s="405" t="s">
        <v>3</v>
      </c>
      <c r="R33" s="404"/>
      <c r="S33" s="404"/>
      <c r="T33" s="404"/>
      <c r="U33" s="404"/>
      <c r="V33" s="406">
        <v>2</v>
      </c>
      <c r="W33" s="408">
        <v>4</v>
      </c>
      <c r="X33" s="277"/>
      <c r="Y33" s="287">
        <f t="shared" si="5"/>
        <v>0</v>
      </c>
      <c r="Z33" s="31"/>
    </row>
    <row r="34" spans="1:26" ht="15" customHeight="1" x14ac:dyDescent="0.25">
      <c r="A34" s="173">
        <v>27</v>
      </c>
      <c r="B34" s="831" t="s">
        <v>729</v>
      </c>
      <c r="C34" s="833" t="s">
        <v>759</v>
      </c>
      <c r="D34" s="403" t="s">
        <v>720</v>
      </c>
      <c r="E34" s="405" t="s">
        <v>3</v>
      </c>
      <c r="F34" s="404"/>
      <c r="G34" s="404"/>
      <c r="H34" s="404"/>
      <c r="I34" s="404"/>
      <c r="J34" s="404"/>
      <c r="K34" s="404"/>
      <c r="L34" s="404"/>
      <c r="M34" s="404"/>
      <c r="N34" s="404"/>
      <c r="O34" s="404"/>
      <c r="P34" s="405"/>
      <c r="Q34" s="405"/>
      <c r="R34" s="404"/>
      <c r="S34" s="404"/>
      <c r="T34" s="404"/>
      <c r="U34" s="404"/>
      <c r="V34" s="405">
        <v>365</v>
      </c>
      <c r="W34" s="408">
        <v>4</v>
      </c>
      <c r="X34" s="364"/>
      <c r="Y34" s="365"/>
      <c r="Z34" s="31"/>
    </row>
    <row r="35" spans="1:26" ht="15" customHeight="1" x14ac:dyDescent="0.25">
      <c r="A35" s="173">
        <v>28</v>
      </c>
      <c r="B35" s="831"/>
      <c r="C35" s="833"/>
      <c r="D35" s="403" t="s">
        <v>721</v>
      </c>
      <c r="E35" s="404"/>
      <c r="F35" s="404"/>
      <c r="G35" s="404"/>
      <c r="H35" s="404"/>
      <c r="I35" s="404"/>
      <c r="J35" s="404"/>
      <c r="K35" s="404"/>
      <c r="L35" s="404"/>
      <c r="M35" s="404"/>
      <c r="N35" s="404"/>
      <c r="O35" s="404"/>
      <c r="P35" s="405" t="s">
        <v>3</v>
      </c>
      <c r="Q35" s="405" t="s">
        <v>3</v>
      </c>
      <c r="R35" s="404"/>
      <c r="S35" s="404"/>
      <c r="T35" s="404"/>
      <c r="U35" s="404"/>
      <c r="V35" s="406">
        <v>2</v>
      </c>
      <c r="W35" s="408">
        <v>4</v>
      </c>
      <c r="X35" s="277"/>
      <c r="Y35" s="287">
        <f t="shared" si="5"/>
        <v>0</v>
      </c>
      <c r="Z35" s="31"/>
    </row>
    <row r="36" spans="1:26" ht="15" customHeight="1" x14ac:dyDescent="0.25">
      <c r="A36" s="173">
        <v>29</v>
      </c>
      <c r="B36" s="831"/>
      <c r="C36" s="833"/>
      <c r="D36" s="403" t="s">
        <v>722</v>
      </c>
      <c r="E36" s="404"/>
      <c r="F36" s="404"/>
      <c r="G36" s="404"/>
      <c r="H36" s="404"/>
      <c r="I36" s="404"/>
      <c r="J36" s="404"/>
      <c r="K36" s="404"/>
      <c r="L36" s="404"/>
      <c r="M36" s="404"/>
      <c r="N36" s="404"/>
      <c r="O36" s="404"/>
      <c r="P36" s="405" t="s">
        <v>3</v>
      </c>
      <c r="Q36" s="405" t="s">
        <v>3</v>
      </c>
      <c r="R36" s="404"/>
      <c r="S36" s="404"/>
      <c r="T36" s="404"/>
      <c r="U36" s="404"/>
      <c r="V36" s="406">
        <v>2</v>
      </c>
      <c r="W36" s="408">
        <v>4</v>
      </c>
      <c r="X36" s="277"/>
      <c r="Y36" s="287">
        <f t="shared" ref="Y36:Y40" si="6">V36*W36*ROUND(X36,2)</f>
        <v>0</v>
      </c>
      <c r="Z36" s="31"/>
    </row>
    <row r="37" spans="1:26" ht="15" customHeight="1" x14ac:dyDescent="0.25">
      <c r="A37" s="173">
        <v>30</v>
      </c>
      <c r="B37" s="831"/>
      <c r="C37" s="833"/>
      <c r="D37" s="403" t="s">
        <v>723</v>
      </c>
      <c r="E37" s="404"/>
      <c r="F37" s="404"/>
      <c r="G37" s="404"/>
      <c r="H37" s="404"/>
      <c r="I37" s="404"/>
      <c r="J37" s="404"/>
      <c r="K37" s="404"/>
      <c r="L37" s="404"/>
      <c r="M37" s="404"/>
      <c r="N37" s="404"/>
      <c r="O37" s="404"/>
      <c r="P37" s="405" t="s">
        <v>3</v>
      </c>
      <c r="Q37" s="405" t="s">
        <v>3</v>
      </c>
      <c r="R37" s="404"/>
      <c r="S37" s="404"/>
      <c r="T37" s="404"/>
      <c r="U37" s="404"/>
      <c r="V37" s="406">
        <v>2</v>
      </c>
      <c r="W37" s="408">
        <v>4</v>
      </c>
      <c r="X37" s="277"/>
      <c r="Y37" s="287">
        <f t="shared" si="6"/>
        <v>0</v>
      </c>
      <c r="Z37" s="31"/>
    </row>
    <row r="38" spans="1:26" ht="15" customHeight="1" x14ac:dyDescent="0.25">
      <c r="A38" s="173">
        <v>31</v>
      </c>
      <c r="B38" s="831"/>
      <c r="C38" s="833"/>
      <c r="D38" s="403" t="s">
        <v>724</v>
      </c>
      <c r="E38" s="404"/>
      <c r="F38" s="404"/>
      <c r="G38" s="404"/>
      <c r="H38" s="404"/>
      <c r="I38" s="404"/>
      <c r="J38" s="404"/>
      <c r="K38" s="404"/>
      <c r="L38" s="404"/>
      <c r="M38" s="404"/>
      <c r="N38" s="404"/>
      <c r="O38" s="404"/>
      <c r="P38" s="405" t="s">
        <v>3</v>
      </c>
      <c r="Q38" s="405" t="s">
        <v>3</v>
      </c>
      <c r="R38" s="404"/>
      <c r="S38" s="404"/>
      <c r="T38" s="404"/>
      <c r="U38" s="404"/>
      <c r="V38" s="406">
        <v>2</v>
      </c>
      <c r="W38" s="408">
        <v>4</v>
      </c>
      <c r="X38" s="277"/>
      <c r="Y38" s="287">
        <f t="shared" si="6"/>
        <v>0</v>
      </c>
      <c r="Z38" s="31"/>
    </row>
    <row r="39" spans="1:26" ht="15" customHeight="1" x14ac:dyDescent="0.25">
      <c r="A39" s="173">
        <v>32</v>
      </c>
      <c r="B39" s="831"/>
      <c r="C39" s="833"/>
      <c r="D39" s="403" t="s">
        <v>725</v>
      </c>
      <c r="E39" s="404"/>
      <c r="F39" s="404"/>
      <c r="G39" s="404"/>
      <c r="H39" s="404"/>
      <c r="I39" s="404"/>
      <c r="J39" s="404"/>
      <c r="K39" s="404"/>
      <c r="L39" s="404"/>
      <c r="M39" s="404"/>
      <c r="N39" s="404"/>
      <c r="O39" s="404"/>
      <c r="P39" s="405" t="s">
        <v>3</v>
      </c>
      <c r="Q39" s="405" t="s">
        <v>3</v>
      </c>
      <c r="R39" s="404"/>
      <c r="S39" s="404"/>
      <c r="T39" s="404"/>
      <c r="U39" s="404"/>
      <c r="V39" s="406">
        <v>2</v>
      </c>
      <c r="W39" s="408">
        <v>4</v>
      </c>
      <c r="X39" s="277"/>
      <c r="Y39" s="287">
        <f t="shared" si="6"/>
        <v>0</v>
      </c>
      <c r="Z39" s="31"/>
    </row>
    <row r="40" spans="1:26" ht="15" customHeight="1" x14ac:dyDescent="0.25">
      <c r="A40" s="173">
        <v>33</v>
      </c>
      <c r="B40" s="831"/>
      <c r="C40" s="833"/>
      <c r="D40" s="403" t="s">
        <v>726</v>
      </c>
      <c r="E40" s="404"/>
      <c r="F40" s="404"/>
      <c r="G40" s="404"/>
      <c r="H40" s="404"/>
      <c r="I40" s="404"/>
      <c r="J40" s="404"/>
      <c r="K40" s="404"/>
      <c r="L40" s="404"/>
      <c r="M40" s="404"/>
      <c r="N40" s="404"/>
      <c r="O40" s="404"/>
      <c r="P40" s="405" t="s">
        <v>3</v>
      </c>
      <c r="Q40" s="405" t="s">
        <v>3</v>
      </c>
      <c r="R40" s="404"/>
      <c r="S40" s="404"/>
      <c r="T40" s="404"/>
      <c r="U40" s="404"/>
      <c r="V40" s="406">
        <v>2</v>
      </c>
      <c r="W40" s="408">
        <v>4</v>
      </c>
      <c r="X40" s="277"/>
      <c r="Y40" s="287">
        <f t="shared" si="6"/>
        <v>0</v>
      </c>
      <c r="Z40" s="31"/>
    </row>
    <row r="41" spans="1:26" ht="26.25" customHeight="1" x14ac:dyDescent="0.25">
      <c r="A41" s="173">
        <v>34</v>
      </c>
      <c r="B41" s="831"/>
      <c r="C41" s="833"/>
      <c r="D41" s="403" t="s">
        <v>753</v>
      </c>
      <c r="E41" s="404"/>
      <c r="F41" s="404"/>
      <c r="G41" s="404"/>
      <c r="H41" s="404"/>
      <c r="I41" s="404"/>
      <c r="J41" s="404"/>
      <c r="K41" s="404"/>
      <c r="L41" s="404"/>
      <c r="M41" s="404"/>
      <c r="N41" s="404"/>
      <c r="O41" s="404"/>
      <c r="P41" s="405" t="s">
        <v>3</v>
      </c>
      <c r="Q41" s="405" t="s">
        <v>3</v>
      </c>
      <c r="R41" s="404"/>
      <c r="S41" s="404"/>
      <c r="T41" s="404"/>
      <c r="U41" s="404"/>
      <c r="V41" s="406">
        <v>2</v>
      </c>
      <c r="W41" s="408">
        <v>4</v>
      </c>
      <c r="X41" s="277"/>
      <c r="Y41" s="287">
        <f>V41*W41*ROUND(X41,2)</f>
        <v>0</v>
      </c>
      <c r="Z41" s="31"/>
    </row>
    <row r="42" spans="1:26" ht="15" customHeight="1" x14ac:dyDescent="0.25">
      <c r="A42" s="173">
        <v>35</v>
      </c>
      <c r="B42" s="831" t="s">
        <v>730</v>
      </c>
      <c r="C42" s="833" t="s">
        <v>759</v>
      </c>
      <c r="D42" s="403" t="s">
        <v>720</v>
      </c>
      <c r="E42" s="405" t="s">
        <v>3</v>
      </c>
      <c r="F42" s="404"/>
      <c r="G42" s="404"/>
      <c r="H42" s="404"/>
      <c r="I42" s="404"/>
      <c r="J42" s="404"/>
      <c r="K42" s="404"/>
      <c r="L42" s="404"/>
      <c r="M42" s="404"/>
      <c r="N42" s="404"/>
      <c r="O42" s="404"/>
      <c r="P42" s="405"/>
      <c r="Q42" s="405"/>
      <c r="R42" s="404"/>
      <c r="S42" s="404"/>
      <c r="T42" s="404"/>
      <c r="U42" s="404"/>
      <c r="V42" s="405">
        <v>365</v>
      </c>
      <c r="W42" s="408">
        <v>4</v>
      </c>
      <c r="X42" s="364"/>
      <c r="Y42" s="365"/>
      <c r="Z42" s="31"/>
    </row>
    <row r="43" spans="1:26" ht="15" customHeight="1" x14ac:dyDescent="0.25">
      <c r="A43" s="173">
        <v>36</v>
      </c>
      <c r="B43" s="831"/>
      <c r="C43" s="833"/>
      <c r="D43" s="403" t="s">
        <v>721</v>
      </c>
      <c r="E43" s="404"/>
      <c r="F43" s="404"/>
      <c r="G43" s="404"/>
      <c r="H43" s="404"/>
      <c r="I43" s="404"/>
      <c r="J43" s="404"/>
      <c r="K43" s="404"/>
      <c r="L43" s="404"/>
      <c r="M43" s="404"/>
      <c r="N43" s="404"/>
      <c r="O43" s="404"/>
      <c r="P43" s="405" t="s">
        <v>3</v>
      </c>
      <c r="Q43" s="405" t="s">
        <v>3</v>
      </c>
      <c r="R43" s="404"/>
      <c r="S43" s="404"/>
      <c r="T43" s="404"/>
      <c r="U43" s="404"/>
      <c r="V43" s="406">
        <v>2</v>
      </c>
      <c r="W43" s="408">
        <v>4</v>
      </c>
      <c r="X43" s="277"/>
      <c r="Y43" s="287">
        <f t="shared" ref="Y43:Y57" si="7">V43*W43*ROUND(X43,2)</f>
        <v>0</v>
      </c>
      <c r="Z43" s="31"/>
    </row>
    <row r="44" spans="1:26" ht="15" customHeight="1" x14ac:dyDescent="0.25">
      <c r="A44" s="173">
        <v>37</v>
      </c>
      <c r="B44" s="831"/>
      <c r="C44" s="833"/>
      <c r="D44" s="403" t="s">
        <v>722</v>
      </c>
      <c r="E44" s="404"/>
      <c r="F44" s="404"/>
      <c r="G44" s="404"/>
      <c r="H44" s="404"/>
      <c r="I44" s="404"/>
      <c r="J44" s="404"/>
      <c r="K44" s="404"/>
      <c r="L44" s="404"/>
      <c r="M44" s="404"/>
      <c r="N44" s="404"/>
      <c r="O44" s="404"/>
      <c r="P44" s="405" t="s">
        <v>3</v>
      </c>
      <c r="Q44" s="405" t="s">
        <v>3</v>
      </c>
      <c r="R44" s="404"/>
      <c r="S44" s="404"/>
      <c r="T44" s="404"/>
      <c r="U44" s="404"/>
      <c r="V44" s="406">
        <v>2</v>
      </c>
      <c r="W44" s="408">
        <v>4</v>
      </c>
      <c r="X44" s="277"/>
      <c r="Y44" s="287">
        <f t="shared" si="7"/>
        <v>0</v>
      </c>
      <c r="Z44" s="31"/>
    </row>
    <row r="45" spans="1:26" ht="15" customHeight="1" x14ac:dyDescent="0.25">
      <c r="A45" s="173">
        <v>38</v>
      </c>
      <c r="B45" s="831"/>
      <c r="C45" s="833"/>
      <c r="D45" s="403" t="s">
        <v>723</v>
      </c>
      <c r="E45" s="404"/>
      <c r="F45" s="404"/>
      <c r="G45" s="404"/>
      <c r="H45" s="404"/>
      <c r="I45" s="404"/>
      <c r="J45" s="404"/>
      <c r="K45" s="404"/>
      <c r="L45" s="404"/>
      <c r="M45" s="404"/>
      <c r="N45" s="404"/>
      <c r="O45" s="404"/>
      <c r="P45" s="405" t="s">
        <v>3</v>
      </c>
      <c r="Q45" s="405" t="s">
        <v>3</v>
      </c>
      <c r="R45" s="404"/>
      <c r="S45" s="404"/>
      <c r="T45" s="404"/>
      <c r="U45" s="404"/>
      <c r="V45" s="406">
        <v>2</v>
      </c>
      <c r="W45" s="408">
        <v>4</v>
      </c>
      <c r="X45" s="277"/>
      <c r="Y45" s="287">
        <f t="shared" si="7"/>
        <v>0</v>
      </c>
      <c r="Z45" s="31"/>
    </row>
    <row r="46" spans="1:26" ht="15" customHeight="1" x14ac:dyDescent="0.25">
      <c r="A46" s="173">
        <v>39</v>
      </c>
      <c r="B46" s="831"/>
      <c r="C46" s="833"/>
      <c r="D46" s="403" t="s">
        <v>724</v>
      </c>
      <c r="E46" s="404"/>
      <c r="F46" s="404"/>
      <c r="G46" s="404"/>
      <c r="H46" s="404"/>
      <c r="I46" s="404"/>
      <c r="J46" s="404"/>
      <c r="K46" s="404"/>
      <c r="L46" s="404"/>
      <c r="M46" s="404"/>
      <c r="N46" s="404"/>
      <c r="O46" s="404"/>
      <c r="P46" s="405" t="s">
        <v>3</v>
      </c>
      <c r="Q46" s="405" t="s">
        <v>3</v>
      </c>
      <c r="R46" s="404"/>
      <c r="S46" s="404"/>
      <c r="T46" s="404"/>
      <c r="U46" s="404"/>
      <c r="V46" s="406">
        <v>2</v>
      </c>
      <c r="W46" s="408">
        <v>4</v>
      </c>
      <c r="X46" s="277"/>
      <c r="Y46" s="287">
        <f t="shared" si="7"/>
        <v>0</v>
      </c>
      <c r="Z46" s="31"/>
    </row>
    <row r="47" spans="1:26" ht="15" customHeight="1" x14ac:dyDescent="0.25">
      <c r="A47" s="173">
        <v>40</v>
      </c>
      <c r="B47" s="831"/>
      <c r="C47" s="833"/>
      <c r="D47" s="403" t="s">
        <v>725</v>
      </c>
      <c r="E47" s="404"/>
      <c r="F47" s="404"/>
      <c r="G47" s="404"/>
      <c r="H47" s="404"/>
      <c r="I47" s="404"/>
      <c r="J47" s="404"/>
      <c r="K47" s="404"/>
      <c r="L47" s="404"/>
      <c r="M47" s="404"/>
      <c r="N47" s="404"/>
      <c r="O47" s="404"/>
      <c r="P47" s="405" t="s">
        <v>3</v>
      </c>
      <c r="Q47" s="405" t="s">
        <v>3</v>
      </c>
      <c r="R47" s="404"/>
      <c r="S47" s="404"/>
      <c r="T47" s="404"/>
      <c r="U47" s="404"/>
      <c r="V47" s="406">
        <v>2</v>
      </c>
      <c r="W47" s="408">
        <v>4</v>
      </c>
      <c r="X47" s="277"/>
      <c r="Y47" s="287">
        <f t="shared" si="7"/>
        <v>0</v>
      </c>
      <c r="Z47" s="31"/>
    </row>
    <row r="48" spans="1:26" ht="15" customHeight="1" x14ac:dyDescent="0.25">
      <c r="A48" s="173">
        <v>41</v>
      </c>
      <c r="B48" s="831"/>
      <c r="C48" s="833"/>
      <c r="D48" s="403" t="s">
        <v>726</v>
      </c>
      <c r="E48" s="404"/>
      <c r="F48" s="404"/>
      <c r="G48" s="404"/>
      <c r="H48" s="404"/>
      <c r="I48" s="404"/>
      <c r="J48" s="404"/>
      <c r="K48" s="404"/>
      <c r="L48" s="404"/>
      <c r="M48" s="404"/>
      <c r="N48" s="404"/>
      <c r="O48" s="404"/>
      <c r="P48" s="405" t="s">
        <v>3</v>
      </c>
      <c r="Q48" s="405" t="s">
        <v>3</v>
      </c>
      <c r="R48" s="404"/>
      <c r="S48" s="404"/>
      <c r="T48" s="404"/>
      <c r="U48" s="404"/>
      <c r="V48" s="406">
        <v>2</v>
      </c>
      <c r="W48" s="408">
        <v>4</v>
      </c>
      <c r="X48" s="277"/>
      <c r="Y48" s="287">
        <f t="shared" si="7"/>
        <v>0</v>
      </c>
      <c r="Z48" s="31"/>
    </row>
    <row r="49" spans="1:26" ht="26.25" customHeight="1" x14ac:dyDescent="0.25">
      <c r="A49" s="173">
        <v>42</v>
      </c>
      <c r="B49" s="831"/>
      <c r="C49" s="833"/>
      <c r="D49" s="403" t="s">
        <v>753</v>
      </c>
      <c r="E49" s="404"/>
      <c r="F49" s="404"/>
      <c r="G49" s="404"/>
      <c r="H49" s="404"/>
      <c r="I49" s="404"/>
      <c r="J49" s="404"/>
      <c r="K49" s="404"/>
      <c r="L49" s="404"/>
      <c r="M49" s="404"/>
      <c r="N49" s="404"/>
      <c r="O49" s="404"/>
      <c r="P49" s="405" t="s">
        <v>3</v>
      </c>
      <c r="Q49" s="405" t="s">
        <v>3</v>
      </c>
      <c r="R49" s="404"/>
      <c r="S49" s="404"/>
      <c r="T49" s="404"/>
      <c r="U49" s="404"/>
      <c r="V49" s="406">
        <v>2</v>
      </c>
      <c r="W49" s="408">
        <v>4</v>
      </c>
      <c r="X49" s="277"/>
      <c r="Y49" s="287">
        <f t="shared" si="7"/>
        <v>0</v>
      </c>
      <c r="Z49" s="31"/>
    </row>
    <row r="50" spans="1:26" ht="15" customHeight="1" x14ac:dyDescent="0.25">
      <c r="A50" s="173">
        <v>43</v>
      </c>
      <c r="B50" s="831" t="s">
        <v>731</v>
      </c>
      <c r="C50" s="833" t="s">
        <v>759</v>
      </c>
      <c r="D50" s="403" t="s">
        <v>720</v>
      </c>
      <c r="E50" s="405" t="s">
        <v>3</v>
      </c>
      <c r="F50" s="404"/>
      <c r="G50" s="404"/>
      <c r="H50" s="404"/>
      <c r="I50" s="404"/>
      <c r="J50" s="404"/>
      <c r="K50" s="404"/>
      <c r="L50" s="404"/>
      <c r="M50" s="404"/>
      <c r="N50" s="404"/>
      <c r="O50" s="404"/>
      <c r="P50" s="405"/>
      <c r="Q50" s="405"/>
      <c r="R50" s="404"/>
      <c r="S50" s="404"/>
      <c r="T50" s="404"/>
      <c r="U50" s="404"/>
      <c r="V50" s="405">
        <v>365</v>
      </c>
      <c r="W50" s="408">
        <v>4</v>
      </c>
      <c r="X50" s="364"/>
      <c r="Y50" s="365"/>
      <c r="Z50" s="31"/>
    </row>
    <row r="51" spans="1:26" ht="15" customHeight="1" x14ac:dyDescent="0.25">
      <c r="A51" s="173">
        <v>44</v>
      </c>
      <c r="B51" s="831"/>
      <c r="C51" s="833"/>
      <c r="D51" s="403" t="s">
        <v>721</v>
      </c>
      <c r="E51" s="404"/>
      <c r="F51" s="404"/>
      <c r="G51" s="404"/>
      <c r="H51" s="404"/>
      <c r="I51" s="404"/>
      <c r="J51" s="404"/>
      <c r="K51" s="404"/>
      <c r="L51" s="404"/>
      <c r="M51" s="404"/>
      <c r="N51" s="404"/>
      <c r="O51" s="404"/>
      <c r="P51" s="405" t="s">
        <v>3</v>
      </c>
      <c r="Q51" s="405" t="s">
        <v>3</v>
      </c>
      <c r="R51" s="404"/>
      <c r="S51" s="404"/>
      <c r="T51" s="404"/>
      <c r="U51" s="404"/>
      <c r="V51" s="406">
        <v>2</v>
      </c>
      <c r="W51" s="408">
        <v>4</v>
      </c>
      <c r="X51" s="277"/>
      <c r="Y51" s="287">
        <f t="shared" si="7"/>
        <v>0</v>
      </c>
      <c r="Z51" s="31"/>
    </row>
    <row r="52" spans="1:26" ht="15" customHeight="1" x14ac:dyDescent="0.25">
      <c r="A52" s="173">
        <v>45</v>
      </c>
      <c r="B52" s="831"/>
      <c r="C52" s="833"/>
      <c r="D52" s="403" t="s">
        <v>722</v>
      </c>
      <c r="E52" s="404"/>
      <c r="F52" s="404"/>
      <c r="G52" s="404"/>
      <c r="H52" s="404"/>
      <c r="I52" s="404"/>
      <c r="J52" s="404"/>
      <c r="K52" s="404"/>
      <c r="L52" s="404"/>
      <c r="M52" s="404"/>
      <c r="N52" s="404"/>
      <c r="O52" s="404"/>
      <c r="P52" s="405" t="s">
        <v>3</v>
      </c>
      <c r="Q52" s="405" t="s">
        <v>3</v>
      </c>
      <c r="R52" s="404"/>
      <c r="S52" s="404"/>
      <c r="T52" s="404"/>
      <c r="U52" s="404"/>
      <c r="V52" s="406">
        <v>2</v>
      </c>
      <c r="W52" s="408">
        <v>4</v>
      </c>
      <c r="X52" s="277"/>
      <c r="Y52" s="287">
        <f t="shared" si="7"/>
        <v>0</v>
      </c>
      <c r="Z52" s="31"/>
    </row>
    <row r="53" spans="1:26" ht="15" customHeight="1" x14ac:dyDescent="0.25">
      <c r="A53" s="173">
        <v>46</v>
      </c>
      <c r="B53" s="831"/>
      <c r="C53" s="833"/>
      <c r="D53" s="403" t="s">
        <v>723</v>
      </c>
      <c r="E53" s="404"/>
      <c r="F53" s="404"/>
      <c r="G53" s="404"/>
      <c r="H53" s="404"/>
      <c r="I53" s="404"/>
      <c r="J53" s="404"/>
      <c r="K53" s="404"/>
      <c r="L53" s="404"/>
      <c r="M53" s="404"/>
      <c r="N53" s="404"/>
      <c r="O53" s="404"/>
      <c r="P53" s="405" t="s">
        <v>3</v>
      </c>
      <c r="Q53" s="405" t="s">
        <v>3</v>
      </c>
      <c r="R53" s="404"/>
      <c r="S53" s="404"/>
      <c r="T53" s="404"/>
      <c r="U53" s="404"/>
      <c r="V53" s="406">
        <v>2</v>
      </c>
      <c r="W53" s="408">
        <v>4</v>
      </c>
      <c r="X53" s="277"/>
      <c r="Y53" s="287">
        <f t="shared" si="7"/>
        <v>0</v>
      </c>
      <c r="Z53" s="31"/>
    </row>
    <row r="54" spans="1:26" ht="15" customHeight="1" x14ac:dyDescent="0.25">
      <c r="A54" s="173">
        <v>47</v>
      </c>
      <c r="B54" s="831"/>
      <c r="C54" s="833"/>
      <c r="D54" s="403" t="s">
        <v>724</v>
      </c>
      <c r="E54" s="404"/>
      <c r="F54" s="404"/>
      <c r="G54" s="404"/>
      <c r="H54" s="404"/>
      <c r="I54" s="404"/>
      <c r="J54" s="404"/>
      <c r="K54" s="404"/>
      <c r="L54" s="404"/>
      <c r="M54" s="404"/>
      <c r="N54" s="404"/>
      <c r="O54" s="404"/>
      <c r="P54" s="405" t="s">
        <v>3</v>
      </c>
      <c r="Q54" s="405" t="s">
        <v>3</v>
      </c>
      <c r="R54" s="404"/>
      <c r="S54" s="404"/>
      <c r="T54" s="404"/>
      <c r="U54" s="404"/>
      <c r="V54" s="406">
        <v>2</v>
      </c>
      <c r="W54" s="408">
        <v>4</v>
      </c>
      <c r="X54" s="277"/>
      <c r="Y54" s="287">
        <f t="shared" si="7"/>
        <v>0</v>
      </c>
      <c r="Z54" s="31"/>
    </row>
    <row r="55" spans="1:26" ht="15" customHeight="1" x14ac:dyDescent="0.25">
      <c r="A55" s="173">
        <v>48</v>
      </c>
      <c r="B55" s="831"/>
      <c r="C55" s="833"/>
      <c r="D55" s="403" t="s">
        <v>725</v>
      </c>
      <c r="E55" s="404"/>
      <c r="F55" s="404"/>
      <c r="G55" s="404"/>
      <c r="H55" s="404"/>
      <c r="I55" s="404"/>
      <c r="J55" s="404"/>
      <c r="K55" s="404"/>
      <c r="L55" s="404"/>
      <c r="M55" s="404"/>
      <c r="N55" s="404"/>
      <c r="O55" s="404"/>
      <c r="P55" s="405" t="s">
        <v>3</v>
      </c>
      <c r="Q55" s="405" t="s">
        <v>3</v>
      </c>
      <c r="R55" s="404"/>
      <c r="S55" s="404"/>
      <c r="T55" s="404"/>
      <c r="U55" s="404"/>
      <c r="V55" s="406">
        <v>2</v>
      </c>
      <c r="W55" s="408">
        <v>4</v>
      </c>
      <c r="X55" s="277"/>
      <c r="Y55" s="287">
        <f t="shared" si="7"/>
        <v>0</v>
      </c>
      <c r="Z55" s="31"/>
    </row>
    <row r="56" spans="1:26" ht="15" customHeight="1" x14ac:dyDescent="0.25">
      <c r="A56" s="173">
        <v>49</v>
      </c>
      <c r="B56" s="831"/>
      <c r="C56" s="833"/>
      <c r="D56" s="403" t="s">
        <v>726</v>
      </c>
      <c r="E56" s="404"/>
      <c r="F56" s="404"/>
      <c r="G56" s="404"/>
      <c r="H56" s="404"/>
      <c r="I56" s="404"/>
      <c r="J56" s="404"/>
      <c r="K56" s="404"/>
      <c r="L56" s="404"/>
      <c r="M56" s="404"/>
      <c r="N56" s="404"/>
      <c r="O56" s="404"/>
      <c r="P56" s="405" t="s">
        <v>3</v>
      </c>
      <c r="Q56" s="405" t="s">
        <v>3</v>
      </c>
      <c r="R56" s="404"/>
      <c r="S56" s="404"/>
      <c r="T56" s="404"/>
      <c r="U56" s="404"/>
      <c r="V56" s="406">
        <v>2</v>
      </c>
      <c r="W56" s="408">
        <v>4</v>
      </c>
      <c r="X56" s="277"/>
      <c r="Y56" s="287">
        <f t="shared" si="7"/>
        <v>0</v>
      </c>
      <c r="Z56" s="31"/>
    </row>
    <row r="57" spans="1:26" ht="26.25" customHeight="1" x14ac:dyDescent="0.25">
      <c r="A57" s="173">
        <v>50</v>
      </c>
      <c r="B57" s="831"/>
      <c r="C57" s="833"/>
      <c r="D57" s="403" t="s">
        <v>753</v>
      </c>
      <c r="E57" s="404"/>
      <c r="F57" s="404"/>
      <c r="G57" s="404"/>
      <c r="H57" s="404"/>
      <c r="I57" s="404"/>
      <c r="J57" s="404"/>
      <c r="K57" s="404"/>
      <c r="L57" s="404"/>
      <c r="M57" s="404"/>
      <c r="N57" s="404"/>
      <c r="O57" s="404"/>
      <c r="P57" s="405" t="s">
        <v>3</v>
      </c>
      <c r="Q57" s="405" t="s">
        <v>3</v>
      </c>
      <c r="R57" s="404"/>
      <c r="S57" s="404"/>
      <c r="T57" s="404"/>
      <c r="U57" s="404"/>
      <c r="V57" s="406">
        <v>2</v>
      </c>
      <c r="W57" s="408">
        <v>4</v>
      </c>
      <c r="X57" s="277"/>
      <c r="Y57" s="287">
        <f t="shared" si="7"/>
        <v>0</v>
      </c>
      <c r="Z57" s="31"/>
    </row>
    <row r="58" spans="1:26" ht="15" customHeight="1" x14ac:dyDescent="0.25">
      <c r="A58" s="173">
        <v>51</v>
      </c>
      <c r="B58" s="831" t="s">
        <v>732</v>
      </c>
      <c r="C58" s="833" t="s">
        <v>759</v>
      </c>
      <c r="D58" s="403" t="s">
        <v>720</v>
      </c>
      <c r="E58" s="405" t="s">
        <v>3</v>
      </c>
      <c r="F58" s="404"/>
      <c r="G58" s="404"/>
      <c r="H58" s="404"/>
      <c r="I58" s="404"/>
      <c r="J58" s="404"/>
      <c r="K58" s="404"/>
      <c r="L58" s="404"/>
      <c r="M58" s="404"/>
      <c r="N58" s="404"/>
      <c r="O58" s="404"/>
      <c r="P58" s="405"/>
      <c r="Q58" s="405"/>
      <c r="R58" s="404"/>
      <c r="S58" s="404"/>
      <c r="T58" s="404"/>
      <c r="U58" s="404"/>
      <c r="V58" s="405">
        <v>365</v>
      </c>
      <c r="W58" s="408">
        <v>4</v>
      </c>
      <c r="X58" s="364"/>
      <c r="Y58" s="365"/>
      <c r="Z58" s="31"/>
    </row>
    <row r="59" spans="1:26" ht="15" customHeight="1" x14ac:dyDescent="0.25">
      <c r="A59" s="173">
        <v>52</v>
      </c>
      <c r="B59" s="831"/>
      <c r="C59" s="833"/>
      <c r="D59" s="403" t="s">
        <v>721</v>
      </c>
      <c r="E59" s="404"/>
      <c r="F59" s="404"/>
      <c r="G59" s="404"/>
      <c r="H59" s="404"/>
      <c r="I59" s="404"/>
      <c r="J59" s="404"/>
      <c r="K59" s="404"/>
      <c r="L59" s="404"/>
      <c r="M59" s="404"/>
      <c r="N59" s="404"/>
      <c r="O59" s="404"/>
      <c r="P59" s="405" t="s">
        <v>3</v>
      </c>
      <c r="Q59" s="405" t="s">
        <v>3</v>
      </c>
      <c r="R59" s="404"/>
      <c r="S59" s="404"/>
      <c r="T59" s="404"/>
      <c r="U59" s="404"/>
      <c r="V59" s="406">
        <v>2</v>
      </c>
      <c r="W59" s="408">
        <v>4</v>
      </c>
      <c r="X59" s="277"/>
      <c r="Y59" s="287">
        <f t="shared" ref="Y59:Y65" si="8">V59*W59*ROUND(X59,2)</f>
        <v>0</v>
      </c>
      <c r="Z59" s="31"/>
    </row>
    <row r="60" spans="1:26" ht="15" customHeight="1" x14ac:dyDescent="0.25">
      <c r="A60" s="173">
        <v>53</v>
      </c>
      <c r="B60" s="831"/>
      <c r="C60" s="833"/>
      <c r="D60" s="403" t="s">
        <v>722</v>
      </c>
      <c r="E60" s="404"/>
      <c r="F60" s="404"/>
      <c r="G60" s="404"/>
      <c r="H60" s="404"/>
      <c r="I60" s="404"/>
      <c r="J60" s="404"/>
      <c r="K60" s="404"/>
      <c r="L60" s="404"/>
      <c r="M60" s="404"/>
      <c r="N60" s="404"/>
      <c r="O60" s="404"/>
      <c r="P60" s="405" t="s">
        <v>3</v>
      </c>
      <c r="Q60" s="405" t="s">
        <v>3</v>
      </c>
      <c r="R60" s="404"/>
      <c r="S60" s="404"/>
      <c r="T60" s="404"/>
      <c r="U60" s="404"/>
      <c r="V60" s="406">
        <v>2</v>
      </c>
      <c r="W60" s="408">
        <v>4</v>
      </c>
      <c r="X60" s="277"/>
      <c r="Y60" s="287">
        <f t="shared" si="8"/>
        <v>0</v>
      </c>
      <c r="Z60" s="31"/>
    </row>
    <row r="61" spans="1:26" ht="15" customHeight="1" x14ac:dyDescent="0.25">
      <c r="A61" s="173">
        <v>54</v>
      </c>
      <c r="B61" s="831"/>
      <c r="C61" s="833"/>
      <c r="D61" s="403" t="s">
        <v>723</v>
      </c>
      <c r="E61" s="404"/>
      <c r="F61" s="404"/>
      <c r="G61" s="404"/>
      <c r="H61" s="404"/>
      <c r="I61" s="404"/>
      <c r="J61" s="404"/>
      <c r="K61" s="404"/>
      <c r="L61" s="404"/>
      <c r="M61" s="404"/>
      <c r="N61" s="404"/>
      <c r="O61" s="404"/>
      <c r="P61" s="405" t="s">
        <v>3</v>
      </c>
      <c r="Q61" s="405" t="s">
        <v>3</v>
      </c>
      <c r="R61" s="404"/>
      <c r="S61" s="404"/>
      <c r="T61" s="404"/>
      <c r="U61" s="404"/>
      <c r="V61" s="406">
        <v>2</v>
      </c>
      <c r="W61" s="408">
        <v>4</v>
      </c>
      <c r="X61" s="277"/>
      <c r="Y61" s="287">
        <f t="shared" si="8"/>
        <v>0</v>
      </c>
      <c r="Z61" s="31"/>
    </row>
    <row r="62" spans="1:26" ht="15" customHeight="1" x14ac:dyDescent="0.25">
      <c r="A62" s="173">
        <v>55</v>
      </c>
      <c r="B62" s="831"/>
      <c r="C62" s="833"/>
      <c r="D62" s="403" t="s">
        <v>724</v>
      </c>
      <c r="E62" s="404"/>
      <c r="F62" s="404"/>
      <c r="G62" s="404"/>
      <c r="H62" s="404"/>
      <c r="I62" s="404"/>
      <c r="J62" s="404"/>
      <c r="K62" s="404"/>
      <c r="L62" s="404"/>
      <c r="M62" s="404"/>
      <c r="N62" s="404"/>
      <c r="O62" s="404"/>
      <c r="P62" s="405" t="s">
        <v>3</v>
      </c>
      <c r="Q62" s="405" t="s">
        <v>3</v>
      </c>
      <c r="R62" s="404"/>
      <c r="S62" s="404"/>
      <c r="T62" s="404"/>
      <c r="U62" s="404"/>
      <c r="V62" s="406">
        <v>2</v>
      </c>
      <c r="W62" s="408">
        <v>4</v>
      </c>
      <c r="X62" s="277"/>
      <c r="Y62" s="287">
        <f t="shared" si="8"/>
        <v>0</v>
      </c>
      <c r="Z62" s="31"/>
    </row>
    <row r="63" spans="1:26" ht="15" customHeight="1" x14ac:dyDescent="0.25">
      <c r="A63" s="173">
        <v>56</v>
      </c>
      <c r="B63" s="831"/>
      <c r="C63" s="833"/>
      <c r="D63" s="403" t="s">
        <v>725</v>
      </c>
      <c r="E63" s="404"/>
      <c r="F63" s="404"/>
      <c r="G63" s="404"/>
      <c r="H63" s="404"/>
      <c r="I63" s="404"/>
      <c r="J63" s="404"/>
      <c r="K63" s="404"/>
      <c r="L63" s="404"/>
      <c r="M63" s="404"/>
      <c r="N63" s="404"/>
      <c r="O63" s="404"/>
      <c r="P63" s="405" t="s">
        <v>3</v>
      </c>
      <c r="Q63" s="405" t="s">
        <v>3</v>
      </c>
      <c r="R63" s="404"/>
      <c r="S63" s="404"/>
      <c r="T63" s="404"/>
      <c r="U63" s="404"/>
      <c r="V63" s="406">
        <v>2</v>
      </c>
      <c r="W63" s="408">
        <v>4</v>
      </c>
      <c r="X63" s="277"/>
      <c r="Y63" s="287">
        <f t="shared" si="8"/>
        <v>0</v>
      </c>
      <c r="Z63" s="31"/>
    </row>
    <row r="64" spans="1:26" ht="15" customHeight="1" x14ac:dyDescent="0.25">
      <c r="A64" s="173">
        <v>57</v>
      </c>
      <c r="B64" s="831"/>
      <c r="C64" s="833"/>
      <c r="D64" s="403" t="s">
        <v>726</v>
      </c>
      <c r="E64" s="404"/>
      <c r="F64" s="404"/>
      <c r="G64" s="404"/>
      <c r="H64" s="404"/>
      <c r="I64" s="404"/>
      <c r="J64" s="404"/>
      <c r="K64" s="404"/>
      <c r="L64" s="404"/>
      <c r="M64" s="404"/>
      <c r="N64" s="404"/>
      <c r="O64" s="404"/>
      <c r="P64" s="405" t="s">
        <v>3</v>
      </c>
      <c r="Q64" s="405" t="s">
        <v>3</v>
      </c>
      <c r="R64" s="404"/>
      <c r="S64" s="404"/>
      <c r="T64" s="404"/>
      <c r="U64" s="404"/>
      <c r="V64" s="406">
        <v>2</v>
      </c>
      <c r="W64" s="408">
        <v>4</v>
      </c>
      <c r="X64" s="277"/>
      <c r="Y64" s="287">
        <f t="shared" si="8"/>
        <v>0</v>
      </c>
      <c r="Z64" s="31"/>
    </row>
    <row r="65" spans="1:26" ht="26.25" customHeight="1" x14ac:dyDescent="0.25">
      <c r="A65" s="173">
        <v>58</v>
      </c>
      <c r="B65" s="831"/>
      <c r="C65" s="833"/>
      <c r="D65" s="403" t="s">
        <v>753</v>
      </c>
      <c r="E65" s="404"/>
      <c r="F65" s="404"/>
      <c r="G65" s="404"/>
      <c r="H65" s="404"/>
      <c r="I65" s="404"/>
      <c r="J65" s="404"/>
      <c r="K65" s="404"/>
      <c r="L65" s="404"/>
      <c r="M65" s="404"/>
      <c r="N65" s="404"/>
      <c r="O65" s="404"/>
      <c r="P65" s="405" t="s">
        <v>3</v>
      </c>
      <c r="Q65" s="405" t="s">
        <v>3</v>
      </c>
      <c r="R65" s="404"/>
      <c r="S65" s="404"/>
      <c r="T65" s="404"/>
      <c r="U65" s="404"/>
      <c r="V65" s="406">
        <v>2</v>
      </c>
      <c r="W65" s="408">
        <v>4</v>
      </c>
      <c r="X65" s="277"/>
      <c r="Y65" s="287">
        <f t="shared" si="8"/>
        <v>0</v>
      </c>
      <c r="Z65" s="31"/>
    </row>
    <row r="66" spans="1:26" ht="15" customHeight="1" x14ac:dyDescent="0.25">
      <c r="A66" s="173">
        <v>59</v>
      </c>
      <c r="B66" s="831" t="s">
        <v>733</v>
      </c>
      <c r="C66" s="833" t="s">
        <v>759</v>
      </c>
      <c r="D66" s="403" t="s">
        <v>720</v>
      </c>
      <c r="E66" s="405" t="s">
        <v>3</v>
      </c>
      <c r="F66" s="404"/>
      <c r="G66" s="404"/>
      <c r="H66" s="404"/>
      <c r="I66" s="404"/>
      <c r="J66" s="404"/>
      <c r="K66" s="404"/>
      <c r="L66" s="404"/>
      <c r="M66" s="404"/>
      <c r="N66" s="404"/>
      <c r="O66" s="404"/>
      <c r="P66" s="405"/>
      <c r="Q66" s="405"/>
      <c r="R66" s="404"/>
      <c r="S66" s="404"/>
      <c r="T66" s="404"/>
      <c r="U66" s="404"/>
      <c r="V66" s="405">
        <v>365</v>
      </c>
      <c r="W66" s="408">
        <v>4</v>
      </c>
      <c r="X66" s="364"/>
      <c r="Y66" s="365"/>
      <c r="Z66" s="31"/>
    </row>
    <row r="67" spans="1:26" ht="15" customHeight="1" x14ac:dyDescent="0.25">
      <c r="A67" s="173">
        <v>60</v>
      </c>
      <c r="B67" s="831"/>
      <c r="C67" s="833"/>
      <c r="D67" s="403" t="s">
        <v>721</v>
      </c>
      <c r="E67" s="404"/>
      <c r="F67" s="404"/>
      <c r="G67" s="404"/>
      <c r="H67" s="404"/>
      <c r="I67" s="404"/>
      <c r="J67" s="404"/>
      <c r="K67" s="404"/>
      <c r="L67" s="404"/>
      <c r="M67" s="404"/>
      <c r="N67" s="404"/>
      <c r="O67" s="404"/>
      <c r="P67" s="405" t="s">
        <v>3</v>
      </c>
      <c r="Q67" s="405" t="s">
        <v>3</v>
      </c>
      <c r="R67" s="404"/>
      <c r="S67" s="404"/>
      <c r="T67" s="404"/>
      <c r="U67" s="404"/>
      <c r="V67" s="406">
        <v>2</v>
      </c>
      <c r="W67" s="408">
        <v>4</v>
      </c>
      <c r="X67" s="277"/>
      <c r="Y67" s="287">
        <f t="shared" ref="Y67:Y73" si="9">V67*W67*ROUND(X67,2)</f>
        <v>0</v>
      </c>
      <c r="Z67" s="31"/>
    </row>
    <row r="68" spans="1:26" ht="15" customHeight="1" x14ac:dyDescent="0.25">
      <c r="A68" s="173">
        <v>61</v>
      </c>
      <c r="B68" s="831"/>
      <c r="C68" s="833"/>
      <c r="D68" s="403" t="s">
        <v>722</v>
      </c>
      <c r="E68" s="404"/>
      <c r="F68" s="404"/>
      <c r="G68" s="404"/>
      <c r="H68" s="404"/>
      <c r="I68" s="404"/>
      <c r="J68" s="404"/>
      <c r="K68" s="404"/>
      <c r="L68" s="404"/>
      <c r="M68" s="404"/>
      <c r="N68" s="404"/>
      <c r="O68" s="404"/>
      <c r="P68" s="405" t="s">
        <v>3</v>
      </c>
      <c r="Q68" s="405" t="s">
        <v>3</v>
      </c>
      <c r="R68" s="404"/>
      <c r="S68" s="404"/>
      <c r="T68" s="404"/>
      <c r="U68" s="404"/>
      <c r="V68" s="406">
        <v>2</v>
      </c>
      <c r="W68" s="408">
        <v>4</v>
      </c>
      <c r="X68" s="277"/>
      <c r="Y68" s="287">
        <f t="shared" si="9"/>
        <v>0</v>
      </c>
      <c r="Z68" s="31"/>
    </row>
    <row r="69" spans="1:26" ht="15" customHeight="1" x14ac:dyDescent="0.25">
      <c r="A69" s="173">
        <v>62</v>
      </c>
      <c r="B69" s="831"/>
      <c r="C69" s="833"/>
      <c r="D69" s="403" t="s">
        <v>723</v>
      </c>
      <c r="E69" s="404"/>
      <c r="F69" s="404"/>
      <c r="G69" s="404"/>
      <c r="H69" s="404"/>
      <c r="I69" s="404"/>
      <c r="J69" s="404"/>
      <c r="K69" s="404"/>
      <c r="L69" s="404"/>
      <c r="M69" s="404"/>
      <c r="N69" s="404"/>
      <c r="O69" s="404"/>
      <c r="P69" s="405" t="s">
        <v>3</v>
      </c>
      <c r="Q69" s="405" t="s">
        <v>3</v>
      </c>
      <c r="R69" s="404"/>
      <c r="S69" s="404"/>
      <c r="T69" s="404"/>
      <c r="U69" s="404"/>
      <c r="V69" s="406">
        <v>2</v>
      </c>
      <c r="W69" s="408">
        <v>4</v>
      </c>
      <c r="X69" s="277"/>
      <c r="Y69" s="287">
        <f t="shared" si="9"/>
        <v>0</v>
      </c>
      <c r="Z69" s="31"/>
    </row>
    <row r="70" spans="1:26" ht="15" customHeight="1" x14ac:dyDescent="0.25">
      <c r="A70" s="173">
        <v>63</v>
      </c>
      <c r="B70" s="831"/>
      <c r="C70" s="833"/>
      <c r="D70" s="403" t="s">
        <v>724</v>
      </c>
      <c r="E70" s="404"/>
      <c r="F70" s="404"/>
      <c r="G70" s="404"/>
      <c r="H70" s="404"/>
      <c r="I70" s="404"/>
      <c r="J70" s="404"/>
      <c r="K70" s="404"/>
      <c r="L70" s="404"/>
      <c r="M70" s="404"/>
      <c r="N70" s="404"/>
      <c r="O70" s="404"/>
      <c r="P70" s="405" t="s">
        <v>3</v>
      </c>
      <c r="Q70" s="405" t="s">
        <v>3</v>
      </c>
      <c r="R70" s="404"/>
      <c r="S70" s="404"/>
      <c r="T70" s="404"/>
      <c r="U70" s="404"/>
      <c r="V70" s="406">
        <v>2</v>
      </c>
      <c r="W70" s="408">
        <v>4</v>
      </c>
      <c r="X70" s="277"/>
      <c r="Y70" s="287">
        <f t="shared" si="9"/>
        <v>0</v>
      </c>
      <c r="Z70" s="31"/>
    </row>
    <row r="71" spans="1:26" ht="15" customHeight="1" x14ac:dyDescent="0.25">
      <c r="A71" s="173">
        <v>64</v>
      </c>
      <c r="B71" s="831"/>
      <c r="C71" s="833"/>
      <c r="D71" s="403" t="s">
        <v>725</v>
      </c>
      <c r="E71" s="404"/>
      <c r="F71" s="404"/>
      <c r="G71" s="404"/>
      <c r="H71" s="404"/>
      <c r="I71" s="404"/>
      <c r="J71" s="404"/>
      <c r="K71" s="404"/>
      <c r="L71" s="404"/>
      <c r="M71" s="404"/>
      <c r="N71" s="404"/>
      <c r="O71" s="404"/>
      <c r="P71" s="405" t="s">
        <v>3</v>
      </c>
      <c r="Q71" s="405" t="s">
        <v>3</v>
      </c>
      <c r="R71" s="404"/>
      <c r="S71" s="404"/>
      <c r="T71" s="404"/>
      <c r="U71" s="404"/>
      <c r="V71" s="406">
        <v>2</v>
      </c>
      <c r="W71" s="408">
        <v>4</v>
      </c>
      <c r="X71" s="277"/>
      <c r="Y71" s="287">
        <f t="shared" si="9"/>
        <v>0</v>
      </c>
      <c r="Z71" s="31"/>
    </row>
    <row r="72" spans="1:26" ht="15" customHeight="1" x14ac:dyDescent="0.25">
      <c r="A72" s="173">
        <v>65</v>
      </c>
      <c r="B72" s="831"/>
      <c r="C72" s="833"/>
      <c r="D72" s="403" t="s">
        <v>726</v>
      </c>
      <c r="E72" s="404"/>
      <c r="F72" s="404"/>
      <c r="G72" s="404"/>
      <c r="H72" s="404"/>
      <c r="I72" s="404"/>
      <c r="J72" s="404"/>
      <c r="K72" s="404"/>
      <c r="L72" s="404"/>
      <c r="M72" s="404"/>
      <c r="N72" s="404"/>
      <c r="O72" s="404"/>
      <c r="P72" s="405" t="s">
        <v>3</v>
      </c>
      <c r="Q72" s="405" t="s">
        <v>3</v>
      </c>
      <c r="R72" s="404"/>
      <c r="S72" s="404"/>
      <c r="T72" s="404"/>
      <c r="U72" s="404"/>
      <c r="V72" s="406">
        <v>2</v>
      </c>
      <c r="W72" s="408">
        <v>4</v>
      </c>
      <c r="X72" s="277"/>
      <c r="Y72" s="287">
        <f t="shared" si="9"/>
        <v>0</v>
      </c>
      <c r="Z72" s="31"/>
    </row>
    <row r="73" spans="1:26" ht="26.25" customHeight="1" x14ac:dyDescent="0.25">
      <c r="A73" s="173">
        <v>66</v>
      </c>
      <c r="B73" s="831"/>
      <c r="C73" s="833"/>
      <c r="D73" s="403" t="s">
        <v>753</v>
      </c>
      <c r="E73" s="404"/>
      <c r="F73" s="404"/>
      <c r="G73" s="404"/>
      <c r="H73" s="404"/>
      <c r="I73" s="404"/>
      <c r="J73" s="404"/>
      <c r="K73" s="404"/>
      <c r="L73" s="404"/>
      <c r="M73" s="404"/>
      <c r="N73" s="404"/>
      <c r="O73" s="404"/>
      <c r="P73" s="405" t="s">
        <v>3</v>
      </c>
      <c r="Q73" s="405" t="s">
        <v>3</v>
      </c>
      <c r="R73" s="404"/>
      <c r="S73" s="404"/>
      <c r="T73" s="404"/>
      <c r="U73" s="404"/>
      <c r="V73" s="406">
        <v>2</v>
      </c>
      <c r="W73" s="408">
        <v>4</v>
      </c>
      <c r="X73" s="277"/>
      <c r="Y73" s="287">
        <f t="shared" si="9"/>
        <v>0</v>
      </c>
      <c r="Z73" s="31"/>
    </row>
    <row r="74" spans="1:26" ht="15" customHeight="1" x14ac:dyDescent="0.25">
      <c r="A74" s="173">
        <v>67</v>
      </c>
      <c r="B74" s="838" t="s">
        <v>734</v>
      </c>
      <c r="C74" s="841" t="s">
        <v>719</v>
      </c>
      <c r="D74" s="403" t="s">
        <v>720</v>
      </c>
      <c r="E74" s="405" t="s">
        <v>3</v>
      </c>
      <c r="F74" s="404"/>
      <c r="G74" s="404"/>
      <c r="H74" s="404"/>
      <c r="I74" s="404"/>
      <c r="J74" s="404"/>
      <c r="K74" s="404"/>
      <c r="L74" s="404"/>
      <c r="M74" s="404"/>
      <c r="N74" s="404"/>
      <c r="O74" s="404"/>
      <c r="P74" s="405"/>
      <c r="Q74" s="405"/>
      <c r="R74" s="404"/>
      <c r="S74" s="404"/>
      <c r="T74" s="404"/>
      <c r="U74" s="404"/>
      <c r="V74" s="405">
        <v>365</v>
      </c>
      <c r="W74" s="408">
        <v>4</v>
      </c>
      <c r="X74" s="364"/>
      <c r="Y74" s="365"/>
      <c r="Z74" s="31"/>
    </row>
    <row r="75" spans="1:26" ht="15" customHeight="1" x14ac:dyDescent="0.25">
      <c r="A75" s="173">
        <v>68</v>
      </c>
      <c r="B75" s="839"/>
      <c r="C75" s="842"/>
      <c r="D75" s="403" t="s">
        <v>721</v>
      </c>
      <c r="E75" s="404"/>
      <c r="F75" s="404"/>
      <c r="G75" s="404"/>
      <c r="H75" s="404"/>
      <c r="I75" s="404"/>
      <c r="J75" s="404"/>
      <c r="K75" s="404"/>
      <c r="L75" s="404"/>
      <c r="M75" s="404"/>
      <c r="N75" s="404"/>
      <c r="O75" s="404"/>
      <c r="P75" s="405" t="s">
        <v>3</v>
      </c>
      <c r="Q75" s="405" t="s">
        <v>3</v>
      </c>
      <c r="R75" s="404"/>
      <c r="S75" s="404"/>
      <c r="T75" s="404"/>
      <c r="U75" s="404"/>
      <c r="V75" s="406">
        <v>2</v>
      </c>
      <c r="W75" s="408">
        <v>4</v>
      </c>
      <c r="X75" s="277"/>
      <c r="Y75" s="287">
        <f t="shared" ref="Y75:Y79" si="10">V75*W75*ROUND(X75,2)</f>
        <v>0</v>
      </c>
      <c r="Z75" s="31"/>
    </row>
    <row r="76" spans="1:26" ht="15" customHeight="1" x14ac:dyDescent="0.25">
      <c r="A76" s="173">
        <v>69</v>
      </c>
      <c r="B76" s="839"/>
      <c r="C76" s="842"/>
      <c r="D76" s="403" t="s">
        <v>722</v>
      </c>
      <c r="E76" s="404"/>
      <c r="F76" s="404"/>
      <c r="G76" s="404"/>
      <c r="H76" s="404"/>
      <c r="I76" s="404"/>
      <c r="J76" s="404"/>
      <c r="K76" s="404"/>
      <c r="L76" s="404"/>
      <c r="M76" s="404"/>
      <c r="N76" s="404"/>
      <c r="O76" s="404"/>
      <c r="P76" s="405" t="s">
        <v>3</v>
      </c>
      <c r="Q76" s="405" t="s">
        <v>3</v>
      </c>
      <c r="R76" s="404"/>
      <c r="S76" s="404"/>
      <c r="T76" s="404"/>
      <c r="U76" s="404"/>
      <c r="V76" s="406">
        <v>2</v>
      </c>
      <c r="W76" s="408">
        <v>4</v>
      </c>
      <c r="X76" s="277"/>
      <c r="Y76" s="287">
        <f t="shared" si="10"/>
        <v>0</v>
      </c>
      <c r="Z76" s="31"/>
    </row>
    <row r="77" spans="1:26" ht="15" customHeight="1" x14ac:dyDescent="0.25">
      <c r="A77" s="173">
        <v>70</v>
      </c>
      <c r="B77" s="839"/>
      <c r="C77" s="842"/>
      <c r="D77" s="403" t="s">
        <v>723</v>
      </c>
      <c r="E77" s="404"/>
      <c r="F77" s="404"/>
      <c r="G77" s="404"/>
      <c r="H77" s="404"/>
      <c r="I77" s="404"/>
      <c r="J77" s="404"/>
      <c r="K77" s="404"/>
      <c r="L77" s="404"/>
      <c r="M77" s="404"/>
      <c r="N77" s="404"/>
      <c r="O77" s="404"/>
      <c r="P77" s="405" t="s">
        <v>3</v>
      </c>
      <c r="Q77" s="405" t="s">
        <v>3</v>
      </c>
      <c r="R77" s="404"/>
      <c r="S77" s="404"/>
      <c r="T77" s="404"/>
      <c r="U77" s="404"/>
      <c r="V77" s="406">
        <v>2</v>
      </c>
      <c r="W77" s="408">
        <v>4</v>
      </c>
      <c r="X77" s="277"/>
      <c r="Y77" s="287">
        <f t="shared" si="10"/>
        <v>0</v>
      </c>
      <c r="Z77" s="31"/>
    </row>
    <row r="78" spans="1:26" ht="15" customHeight="1" x14ac:dyDescent="0.25">
      <c r="A78" s="173">
        <v>71</v>
      </c>
      <c r="B78" s="839"/>
      <c r="C78" s="842"/>
      <c r="D78" s="403" t="s">
        <v>724</v>
      </c>
      <c r="E78" s="404"/>
      <c r="F78" s="404"/>
      <c r="G78" s="404"/>
      <c r="H78" s="404"/>
      <c r="I78" s="404"/>
      <c r="J78" s="404"/>
      <c r="K78" s="404"/>
      <c r="L78" s="404"/>
      <c r="M78" s="404"/>
      <c r="N78" s="404"/>
      <c r="O78" s="404"/>
      <c r="P78" s="405" t="s">
        <v>3</v>
      </c>
      <c r="Q78" s="405" t="s">
        <v>3</v>
      </c>
      <c r="R78" s="404"/>
      <c r="S78" s="404"/>
      <c r="T78" s="404"/>
      <c r="U78" s="404"/>
      <c r="V78" s="406">
        <v>2</v>
      </c>
      <c r="W78" s="408">
        <v>4</v>
      </c>
      <c r="X78" s="277"/>
      <c r="Y78" s="287">
        <f t="shared" si="10"/>
        <v>0</v>
      </c>
      <c r="Z78" s="31"/>
    </row>
    <row r="79" spans="1:26" ht="15" customHeight="1" x14ac:dyDescent="0.25">
      <c r="A79" s="173">
        <v>72</v>
      </c>
      <c r="B79" s="839"/>
      <c r="C79" s="842"/>
      <c r="D79" s="403" t="s">
        <v>725</v>
      </c>
      <c r="E79" s="404"/>
      <c r="F79" s="404"/>
      <c r="G79" s="404"/>
      <c r="H79" s="404"/>
      <c r="I79" s="404"/>
      <c r="J79" s="404"/>
      <c r="K79" s="404"/>
      <c r="L79" s="404"/>
      <c r="M79" s="404"/>
      <c r="N79" s="404"/>
      <c r="O79" s="404"/>
      <c r="P79" s="405" t="s">
        <v>3</v>
      </c>
      <c r="Q79" s="405" t="s">
        <v>3</v>
      </c>
      <c r="R79" s="404"/>
      <c r="S79" s="404"/>
      <c r="T79" s="404"/>
      <c r="U79" s="404"/>
      <c r="V79" s="406">
        <v>2</v>
      </c>
      <c r="W79" s="408">
        <v>4</v>
      </c>
      <c r="X79" s="277"/>
      <c r="Y79" s="287">
        <f t="shared" si="10"/>
        <v>0</v>
      </c>
      <c r="Z79" s="31"/>
    </row>
    <row r="80" spans="1:26" ht="15" customHeight="1" x14ac:dyDescent="0.25">
      <c r="A80" s="173">
        <v>73</v>
      </c>
      <c r="B80" s="839"/>
      <c r="C80" s="842"/>
      <c r="D80" s="403" t="s">
        <v>726</v>
      </c>
      <c r="E80" s="404"/>
      <c r="F80" s="404"/>
      <c r="G80" s="404"/>
      <c r="H80" s="404"/>
      <c r="I80" s="404"/>
      <c r="J80" s="404"/>
      <c r="K80" s="404"/>
      <c r="L80" s="404"/>
      <c r="M80" s="404"/>
      <c r="N80" s="404"/>
      <c r="O80" s="404"/>
      <c r="P80" s="405" t="s">
        <v>3</v>
      </c>
      <c r="Q80" s="405" t="s">
        <v>3</v>
      </c>
      <c r="R80" s="404"/>
      <c r="S80" s="404"/>
      <c r="T80" s="404"/>
      <c r="U80" s="404"/>
      <c r="V80" s="406">
        <v>2</v>
      </c>
      <c r="W80" s="408">
        <v>4</v>
      </c>
      <c r="X80" s="277"/>
      <c r="Y80" s="287">
        <f>V80*W80*ROUND(X80,2)</f>
        <v>0</v>
      </c>
      <c r="Z80" s="31"/>
    </row>
    <row r="81" spans="1:27" ht="26.25" customHeight="1" x14ac:dyDescent="0.25">
      <c r="A81" s="173">
        <v>74</v>
      </c>
      <c r="B81" s="840"/>
      <c r="C81" s="843"/>
      <c r="D81" s="403" t="s">
        <v>753</v>
      </c>
      <c r="E81" s="404"/>
      <c r="F81" s="404"/>
      <c r="G81" s="404"/>
      <c r="H81" s="404"/>
      <c r="I81" s="404"/>
      <c r="J81" s="404"/>
      <c r="K81" s="404"/>
      <c r="L81" s="404"/>
      <c r="M81" s="404"/>
      <c r="N81" s="404"/>
      <c r="O81" s="404"/>
      <c r="P81" s="405" t="s">
        <v>3</v>
      </c>
      <c r="Q81" s="405" t="s">
        <v>3</v>
      </c>
      <c r="R81" s="404"/>
      <c r="S81" s="404"/>
      <c r="T81" s="404"/>
      <c r="U81" s="404"/>
      <c r="V81" s="406">
        <v>2</v>
      </c>
      <c r="W81" s="408">
        <v>4</v>
      </c>
      <c r="X81" s="277"/>
      <c r="Y81" s="287">
        <f>V81*W81*ROUND(X81,2)</f>
        <v>0</v>
      </c>
      <c r="Z81" s="31"/>
    </row>
    <row r="82" spans="1:27" ht="15" customHeight="1" x14ac:dyDescent="0.25">
      <c r="A82" s="173">
        <v>75</v>
      </c>
      <c r="B82" s="831" t="s">
        <v>735</v>
      </c>
      <c r="C82" s="833" t="s">
        <v>756</v>
      </c>
      <c r="D82" s="403" t="s">
        <v>736</v>
      </c>
      <c r="E82" s="405" t="s">
        <v>3</v>
      </c>
      <c r="F82" s="404"/>
      <c r="G82" s="404"/>
      <c r="H82" s="404"/>
      <c r="I82" s="404"/>
      <c r="J82" s="404"/>
      <c r="K82" s="404"/>
      <c r="L82" s="404"/>
      <c r="M82" s="404"/>
      <c r="N82" s="404"/>
      <c r="O82" s="404"/>
      <c r="P82" s="405"/>
      <c r="Q82" s="405"/>
      <c r="R82" s="404"/>
      <c r="S82" s="404"/>
      <c r="T82" s="404"/>
      <c r="U82" s="404"/>
      <c r="V82" s="405">
        <v>365</v>
      </c>
      <c r="W82" s="408">
        <v>8</v>
      </c>
      <c r="X82" s="364"/>
      <c r="Y82" s="365"/>
      <c r="Z82" s="31"/>
    </row>
    <row r="83" spans="1:27" ht="15" customHeight="1" x14ac:dyDescent="0.25">
      <c r="A83" s="173">
        <v>76</v>
      </c>
      <c r="B83" s="831"/>
      <c r="C83" s="833"/>
      <c r="D83" s="403" t="s">
        <v>737</v>
      </c>
      <c r="E83" s="404"/>
      <c r="F83" s="404"/>
      <c r="G83" s="404"/>
      <c r="H83" s="404"/>
      <c r="I83" s="404"/>
      <c r="J83" s="404"/>
      <c r="K83" s="404"/>
      <c r="L83" s="404"/>
      <c r="M83" s="404"/>
      <c r="N83" s="404"/>
      <c r="O83" s="404"/>
      <c r="P83" s="405" t="s">
        <v>3</v>
      </c>
      <c r="Q83" s="405" t="s">
        <v>3</v>
      </c>
      <c r="R83" s="404"/>
      <c r="S83" s="404"/>
      <c r="T83" s="404"/>
      <c r="U83" s="404"/>
      <c r="V83" s="406">
        <v>2</v>
      </c>
      <c r="W83" s="408">
        <v>8</v>
      </c>
      <c r="X83" s="277"/>
      <c r="Y83" s="287">
        <f t="shared" ref="Y83:Y87" si="11">V83*W83*ROUND(X83,2)</f>
        <v>0</v>
      </c>
      <c r="Z83" s="31"/>
    </row>
    <row r="84" spans="1:27" ht="15" customHeight="1" x14ac:dyDescent="0.25">
      <c r="A84" s="173">
        <v>77</v>
      </c>
      <c r="B84" s="831"/>
      <c r="C84" s="833"/>
      <c r="D84" s="403" t="s">
        <v>738</v>
      </c>
      <c r="E84" s="404"/>
      <c r="F84" s="404"/>
      <c r="G84" s="404"/>
      <c r="H84" s="404"/>
      <c r="I84" s="404"/>
      <c r="J84" s="404"/>
      <c r="K84" s="404"/>
      <c r="L84" s="404"/>
      <c r="M84" s="404"/>
      <c r="N84" s="404"/>
      <c r="O84" s="404"/>
      <c r="P84" s="405" t="s">
        <v>3</v>
      </c>
      <c r="Q84" s="405" t="s">
        <v>3</v>
      </c>
      <c r="R84" s="404"/>
      <c r="S84" s="404"/>
      <c r="T84" s="404"/>
      <c r="U84" s="404"/>
      <c r="V84" s="406">
        <v>2</v>
      </c>
      <c r="W84" s="408">
        <v>8</v>
      </c>
      <c r="X84" s="277"/>
      <c r="Y84" s="287">
        <f t="shared" si="11"/>
        <v>0</v>
      </c>
      <c r="Z84" s="31"/>
    </row>
    <row r="85" spans="1:27" ht="15" customHeight="1" x14ac:dyDescent="0.25">
      <c r="A85" s="173">
        <v>78</v>
      </c>
      <c r="B85" s="831"/>
      <c r="C85" s="833"/>
      <c r="D85" s="403" t="s">
        <v>739</v>
      </c>
      <c r="E85" s="404"/>
      <c r="F85" s="404"/>
      <c r="G85" s="404"/>
      <c r="H85" s="404"/>
      <c r="I85" s="404"/>
      <c r="J85" s="404"/>
      <c r="K85" s="404"/>
      <c r="L85" s="404"/>
      <c r="M85" s="404"/>
      <c r="N85" s="404"/>
      <c r="O85" s="404"/>
      <c r="P85" s="405" t="s">
        <v>3</v>
      </c>
      <c r="Q85" s="405" t="s">
        <v>3</v>
      </c>
      <c r="R85" s="404"/>
      <c r="S85" s="404"/>
      <c r="T85" s="404"/>
      <c r="U85" s="404"/>
      <c r="V85" s="406">
        <v>2</v>
      </c>
      <c r="W85" s="408">
        <v>8</v>
      </c>
      <c r="X85" s="277"/>
      <c r="Y85" s="287">
        <f t="shared" si="11"/>
        <v>0</v>
      </c>
      <c r="Z85" s="31"/>
    </row>
    <row r="86" spans="1:27" ht="15" customHeight="1" x14ac:dyDescent="0.25">
      <c r="A86" s="173">
        <v>79</v>
      </c>
      <c r="B86" s="831"/>
      <c r="C86" s="833"/>
      <c r="D86" s="403" t="s">
        <v>740</v>
      </c>
      <c r="E86" s="404"/>
      <c r="F86" s="404"/>
      <c r="G86" s="404"/>
      <c r="H86" s="404"/>
      <c r="I86" s="404"/>
      <c r="J86" s="404"/>
      <c r="K86" s="404"/>
      <c r="L86" s="404"/>
      <c r="M86" s="404"/>
      <c r="N86" s="404"/>
      <c r="O86" s="404"/>
      <c r="P86" s="405" t="s">
        <v>3</v>
      </c>
      <c r="Q86" s="405" t="s">
        <v>3</v>
      </c>
      <c r="R86" s="404"/>
      <c r="S86" s="404"/>
      <c r="T86" s="404"/>
      <c r="U86" s="404"/>
      <c r="V86" s="406">
        <v>2</v>
      </c>
      <c r="W86" s="408">
        <v>8</v>
      </c>
      <c r="X86" s="277"/>
      <c r="Y86" s="287">
        <f t="shared" si="11"/>
        <v>0</v>
      </c>
      <c r="Z86" s="169"/>
      <c r="AA86" s="31"/>
    </row>
    <row r="87" spans="1:27" ht="26.25" customHeight="1" x14ac:dyDescent="0.25">
      <c r="A87" s="173">
        <v>80</v>
      </c>
      <c r="B87" s="831"/>
      <c r="C87" s="833"/>
      <c r="D87" s="403" t="s">
        <v>752</v>
      </c>
      <c r="E87" s="404"/>
      <c r="F87" s="404"/>
      <c r="G87" s="404"/>
      <c r="H87" s="404"/>
      <c r="I87" s="404"/>
      <c r="J87" s="404"/>
      <c r="K87" s="404"/>
      <c r="L87" s="404"/>
      <c r="M87" s="404"/>
      <c r="N87" s="404"/>
      <c r="O87" s="404"/>
      <c r="P87" s="405" t="s">
        <v>3</v>
      </c>
      <c r="Q87" s="405" t="s">
        <v>3</v>
      </c>
      <c r="R87" s="404"/>
      <c r="S87" s="404"/>
      <c r="T87" s="404"/>
      <c r="U87" s="404"/>
      <c r="V87" s="406">
        <v>2</v>
      </c>
      <c r="W87" s="408">
        <v>8</v>
      </c>
      <c r="X87" s="277"/>
      <c r="Y87" s="287">
        <f t="shared" si="11"/>
        <v>0</v>
      </c>
      <c r="Z87" s="169"/>
      <c r="AA87" s="31"/>
    </row>
    <row r="88" spans="1:27" ht="15" customHeight="1" x14ac:dyDescent="0.25">
      <c r="A88" s="173">
        <v>81</v>
      </c>
      <c r="B88" s="831" t="s">
        <v>741</v>
      </c>
      <c r="C88" s="833" t="s">
        <v>757</v>
      </c>
      <c r="D88" s="403" t="s">
        <v>742</v>
      </c>
      <c r="E88" s="404" t="s">
        <v>3</v>
      </c>
      <c r="F88" s="404"/>
      <c r="G88" s="404"/>
      <c r="H88" s="404"/>
      <c r="I88" s="404"/>
      <c r="J88" s="404"/>
      <c r="K88" s="404"/>
      <c r="L88" s="404"/>
      <c r="M88" s="404"/>
      <c r="N88" s="404"/>
      <c r="O88" s="404"/>
      <c r="P88" s="405"/>
      <c r="Q88" s="405"/>
      <c r="R88" s="404"/>
      <c r="S88" s="404"/>
      <c r="T88" s="404"/>
      <c r="U88" s="404"/>
      <c r="V88" s="405">
        <v>365</v>
      </c>
      <c r="W88" s="408">
        <v>8</v>
      </c>
      <c r="X88" s="364"/>
      <c r="Y88" s="365"/>
      <c r="Z88" s="169"/>
      <c r="AA88" s="31"/>
    </row>
    <row r="89" spans="1:27" ht="15" customHeight="1" x14ac:dyDescent="0.25">
      <c r="A89" s="173">
        <v>82</v>
      </c>
      <c r="B89" s="831"/>
      <c r="C89" s="833"/>
      <c r="D89" s="403" t="s">
        <v>737</v>
      </c>
      <c r="E89" s="404"/>
      <c r="F89" s="404"/>
      <c r="G89" s="404"/>
      <c r="H89" s="404"/>
      <c r="I89" s="404"/>
      <c r="J89" s="404"/>
      <c r="K89" s="404"/>
      <c r="L89" s="404"/>
      <c r="M89" s="404"/>
      <c r="N89" s="404"/>
      <c r="O89" s="404"/>
      <c r="P89" s="405" t="s">
        <v>3</v>
      </c>
      <c r="Q89" s="405" t="s">
        <v>3</v>
      </c>
      <c r="R89" s="404"/>
      <c r="S89" s="404"/>
      <c r="T89" s="404"/>
      <c r="U89" s="404"/>
      <c r="V89" s="406">
        <v>2</v>
      </c>
      <c r="W89" s="408">
        <v>8</v>
      </c>
      <c r="X89" s="277"/>
      <c r="Y89" s="287">
        <f t="shared" ref="Y89:Y91" si="12">V89*W89*ROUND(X89,2)</f>
        <v>0</v>
      </c>
      <c r="Z89" s="31"/>
      <c r="AA89" s="31"/>
    </row>
    <row r="90" spans="1:27" ht="15" customHeight="1" x14ac:dyDescent="0.25">
      <c r="A90" s="173">
        <v>83</v>
      </c>
      <c r="B90" s="831"/>
      <c r="C90" s="833"/>
      <c r="D90" s="403" t="s">
        <v>738</v>
      </c>
      <c r="E90" s="404"/>
      <c r="F90" s="404"/>
      <c r="G90" s="404"/>
      <c r="H90" s="404"/>
      <c r="I90" s="404"/>
      <c r="J90" s="404"/>
      <c r="K90" s="404"/>
      <c r="L90" s="404"/>
      <c r="M90" s="404"/>
      <c r="N90" s="404"/>
      <c r="O90" s="404"/>
      <c r="P90" s="405" t="s">
        <v>3</v>
      </c>
      <c r="Q90" s="405" t="s">
        <v>3</v>
      </c>
      <c r="R90" s="404"/>
      <c r="S90" s="404"/>
      <c r="T90" s="404"/>
      <c r="U90" s="404"/>
      <c r="V90" s="406">
        <v>2</v>
      </c>
      <c r="W90" s="408">
        <v>8</v>
      </c>
      <c r="X90" s="277"/>
      <c r="Y90" s="287">
        <f t="shared" si="12"/>
        <v>0</v>
      </c>
      <c r="Z90" s="31"/>
      <c r="AA90" s="31"/>
    </row>
    <row r="91" spans="1:27" ht="15" customHeight="1" x14ac:dyDescent="0.25">
      <c r="A91" s="173">
        <v>84</v>
      </c>
      <c r="B91" s="831"/>
      <c r="C91" s="833"/>
      <c r="D91" s="403" t="s">
        <v>739</v>
      </c>
      <c r="E91" s="404"/>
      <c r="F91" s="404"/>
      <c r="G91" s="404"/>
      <c r="H91" s="404"/>
      <c r="I91" s="404"/>
      <c r="J91" s="404"/>
      <c r="K91" s="404"/>
      <c r="L91" s="404"/>
      <c r="M91" s="404"/>
      <c r="N91" s="404"/>
      <c r="O91" s="404"/>
      <c r="P91" s="405" t="s">
        <v>3</v>
      </c>
      <c r="Q91" s="405" t="s">
        <v>3</v>
      </c>
      <c r="R91" s="404"/>
      <c r="S91" s="404"/>
      <c r="T91" s="404"/>
      <c r="U91" s="404"/>
      <c r="V91" s="406">
        <v>2</v>
      </c>
      <c r="W91" s="408">
        <v>8</v>
      </c>
      <c r="X91" s="277"/>
      <c r="Y91" s="287">
        <f t="shared" si="12"/>
        <v>0</v>
      </c>
      <c r="Z91" s="31"/>
      <c r="AA91" s="31"/>
    </row>
    <row r="92" spans="1:27" ht="15" customHeight="1" x14ac:dyDescent="0.25">
      <c r="A92" s="173">
        <v>85</v>
      </c>
      <c r="B92" s="831"/>
      <c r="C92" s="833"/>
      <c r="D92" s="403" t="s">
        <v>740</v>
      </c>
      <c r="E92" s="404"/>
      <c r="F92" s="404"/>
      <c r="G92" s="404"/>
      <c r="H92" s="404"/>
      <c r="I92" s="404"/>
      <c r="J92" s="404"/>
      <c r="K92" s="404"/>
      <c r="L92" s="404"/>
      <c r="M92" s="404"/>
      <c r="N92" s="404"/>
      <c r="O92" s="404"/>
      <c r="P92" s="405" t="s">
        <v>3</v>
      </c>
      <c r="Q92" s="405" t="s">
        <v>3</v>
      </c>
      <c r="R92" s="404"/>
      <c r="S92" s="404"/>
      <c r="T92" s="404"/>
      <c r="U92" s="404"/>
      <c r="V92" s="406">
        <v>2</v>
      </c>
      <c r="W92" s="408">
        <v>8</v>
      </c>
      <c r="X92" s="277"/>
      <c r="Y92" s="287">
        <f t="shared" ref="Y92" si="13">V92*W92*ROUND(X92,2)</f>
        <v>0</v>
      </c>
      <c r="Z92" s="169"/>
      <c r="AA92" s="31"/>
    </row>
    <row r="93" spans="1:27" ht="26.25" customHeight="1" x14ac:dyDescent="0.25">
      <c r="A93" s="173">
        <v>86</v>
      </c>
      <c r="B93" s="831"/>
      <c r="C93" s="833"/>
      <c r="D93" s="403" t="s">
        <v>752</v>
      </c>
      <c r="E93" s="404"/>
      <c r="F93" s="404"/>
      <c r="G93" s="404"/>
      <c r="H93" s="404"/>
      <c r="I93" s="404"/>
      <c r="J93" s="404"/>
      <c r="K93" s="404"/>
      <c r="L93" s="404"/>
      <c r="M93" s="404"/>
      <c r="N93" s="404"/>
      <c r="O93" s="404"/>
      <c r="P93" s="405" t="s">
        <v>3</v>
      </c>
      <c r="Q93" s="405" t="s">
        <v>3</v>
      </c>
      <c r="R93" s="404"/>
      <c r="S93" s="404"/>
      <c r="T93" s="404"/>
      <c r="U93" s="404"/>
      <c r="V93" s="406">
        <v>2</v>
      </c>
      <c r="W93" s="408">
        <v>8</v>
      </c>
      <c r="X93" s="277"/>
      <c r="Y93" s="287">
        <f>V93*W93*ROUND(X93,2)</f>
        <v>0</v>
      </c>
      <c r="Z93" s="169"/>
      <c r="AA93" s="31"/>
    </row>
    <row r="94" spans="1:27" ht="15" customHeight="1" x14ac:dyDescent="0.25">
      <c r="A94" s="173">
        <v>87</v>
      </c>
      <c r="B94" s="831" t="s">
        <v>743</v>
      </c>
      <c r="C94" s="833" t="s">
        <v>758</v>
      </c>
      <c r="D94" s="403" t="s">
        <v>744</v>
      </c>
      <c r="E94" s="405" t="s">
        <v>3</v>
      </c>
      <c r="F94" s="404"/>
      <c r="G94" s="404"/>
      <c r="H94" s="404"/>
      <c r="I94" s="404"/>
      <c r="J94" s="404"/>
      <c r="K94" s="404"/>
      <c r="L94" s="404"/>
      <c r="M94" s="404"/>
      <c r="N94" s="404"/>
      <c r="O94" s="404"/>
      <c r="P94" s="405"/>
      <c r="Q94" s="405"/>
      <c r="R94" s="404"/>
      <c r="S94" s="404"/>
      <c r="T94" s="404"/>
      <c r="U94" s="404"/>
      <c r="V94" s="405">
        <v>365</v>
      </c>
      <c r="W94" s="408">
        <v>54</v>
      </c>
      <c r="X94" s="364"/>
      <c r="Y94" s="365"/>
      <c r="Z94" s="169"/>
      <c r="AA94" s="31"/>
    </row>
    <row r="95" spans="1:27" ht="15" customHeight="1" x14ac:dyDescent="0.25">
      <c r="A95" s="173">
        <v>88</v>
      </c>
      <c r="B95" s="831"/>
      <c r="C95" s="833"/>
      <c r="D95" s="403" t="s">
        <v>745</v>
      </c>
      <c r="E95" s="404"/>
      <c r="F95" s="404"/>
      <c r="G95" s="404"/>
      <c r="H95" s="404"/>
      <c r="I95" s="404"/>
      <c r="J95" s="404"/>
      <c r="K95" s="404"/>
      <c r="L95" s="404"/>
      <c r="M95" s="404"/>
      <c r="N95" s="404"/>
      <c r="O95" s="404"/>
      <c r="P95" s="405" t="s">
        <v>3</v>
      </c>
      <c r="Q95" s="405" t="s">
        <v>3</v>
      </c>
      <c r="R95" s="404"/>
      <c r="S95" s="404"/>
      <c r="T95" s="404"/>
      <c r="U95" s="404"/>
      <c r="V95" s="406">
        <v>2</v>
      </c>
      <c r="W95" s="408">
        <v>54</v>
      </c>
      <c r="X95" s="277"/>
      <c r="Y95" s="287">
        <f t="shared" ref="Y95:Y102" si="14">V95*W95*ROUND(X95,2)</f>
        <v>0</v>
      </c>
      <c r="Z95" s="169"/>
      <c r="AA95" s="31"/>
    </row>
    <row r="96" spans="1:27" ht="15" customHeight="1" x14ac:dyDescent="0.25">
      <c r="A96" s="173">
        <v>89</v>
      </c>
      <c r="B96" s="831"/>
      <c r="C96" s="833"/>
      <c r="D96" s="403" t="s">
        <v>746</v>
      </c>
      <c r="E96" s="404"/>
      <c r="F96" s="404"/>
      <c r="G96" s="404"/>
      <c r="H96" s="404"/>
      <c r="I96" s="404"/>
      <c r="J96" s="404"/>
      <c r="K96" s="404"/>
      <c r="L96" s="404"/>
      <c r="M96" s="404"/>
      <c r="N96" s="404"/>
      <c r="O96" s="404"/>
      <c r="P96" s="405" t="s">
        <v>3</v>
      </c>
      <c r="Q96" s="405" t="s">
        <v>3</v>
      </c>
      <c r="R96" s="404"/>
      <c r="S96" s="404"/>
      <c r="T96" s="404"/>
      <c r="U96" s="404"/>
      <c r="V96" s="406">
        <v>2</v>
      </c>
      <c r="W96" s="408">
        <v>54</v>
      </c>
      <c r="X96" s="277"/>
      <c r="Y96" s="287">
        <f t="shared" si="14"/>
        <v>0</v>
      </c>
      <c r="Z96" s="169"/>
      <c r="AA96" s="31"/>
    </row>
    <row r="97" spans="1:27" ht="15" customHeight="1" x14ac:dyDescent="0.25">
      <c r="A97" s="173">
        <v>90</v>
      </c>
      <c r="B97" s="831"/>
      <c r="C97" s="833"/>
      <c r="D97" s="403" t="s">
        <v>747</v>
      </c>
      <c r="E97" s="404"/>
      <c r="F97" s="404"/>
      <c r="G97" s="404"/>
      <c r="H97" s="404"/>
      <c r="I97" s="404"/>
      <c r="J97" s="404"/>
      <c r="K97" s="404"/>
      <c r="L97" s="404"/>
      <c r="M97" s="404"/>
      <c r="N97" s="404"/>
      <c r="O97" s="404"/>
      <c r="P97" s="405" t="s">
        <v>3</v>
      </c>
      <c r="Q97" s="405" t="s">
        <v>3</v>
      </c>
      <c r="R97" s="404"/>
      <c r="S97" s="404"/>
      <c r="T97" s="404"/>
      <c r="U97" s="404"/>
      <c r="V97" s="406">
        <v>2</v>
      </c>
      <c r="W97" s="408">
        <v>54</v>
      </c>
      <c r="X97" s="277"/>
      <c r="Y97" s="287">
        <f t="shared" si="14"/>
        <v>0</v>
      </c>
      <c r="Z97" s="169"/>
      <c r="AA97" s="31"/>
    </row>
    <row r="98" spans="1:27" ht="15" customHeight="1" x14ac:dyDescent="0.25">
      <c r="A98" s="173">
        <v>91</v>
      </c>
      <c r="B98" s="831"/>
      <c r="C98" s="833"/>
      <c r="D98" s="403" t="s">
        <v>748</v>
      </c>
      <c r="E98" s="404"/>
      <c r="F98" s="404"/>
      <c r="G98" s="404"/>
      <c r="H98" s="404"/>
      <c r="I98" s="404"/>
      <c r="J98" s="404"/>
      <c r="K98" s="404"/>
      <c r="L98" s="404"/>
      <c r="M98" s="404"/>
      <c r="N98" s="404"/>
      <c r="O98" s="404"/>
      <c r="P98" s="405" t="s">
        <v>3</v>
      </c>
      <c r="Q98" s="405" t="s">
        <v>3</v>
      </c>
      <c r="R98" s="404"/>
      <c r="S98" s="404"/>
      <c r="T98" s="404"/>
      <c r="U98" s="404"/>
      <c r="V98" s="406">
        <v>2</v>
      </c>
      <c r="W98" s="408">
        <v>54</v>
      </c>
      <c r="X98" s="277"/>
      <c r="Y98" s="287">
        <f t="shared" si="14"/>
        <v>0</v>
      </c>
      <c r="Z98" s="169"/>
      <c r="AA98" s="31"/>
    </row>
    <row r="99" spans="1:27" ht="15" customHeight="1" x14ac:dyDescent="0.25">
      <c r="A99" s="173">
        <v>92</v>
      </c>
      <c r="B99" s="831"/>
      <c r="C99" s="833"/>
      <c r="D99" s="403" t="s">
        <v>749</v>
      </c>
      <c r="E99" s="404"/>
      <c r="F99" s="404"/>
      <c r="G99" s="404"/>
      <c r="H99" s="404"/>
      <c r="I99" s="404"/>
      <c r="J99" s="404"/>
      <c r="K99" s="404"/>
      <c r="L99" s="404"/>
      <c r="M99" s="404"/>
      <c r="N99" s="404"/>
      <c r="O99" s="404"/>
      <c r="P99" s="405" t="s">
        <v>3</v>
      </c>
      <c r="Q99" s="405" t="s">
        <v>3</v>
      </c>
      <c r="R99" s="404"/>
      <c r="S99" s="404"/>
      <c r="T99" s="404"/>
      <c r="U99" s="404"/>
      <c r="V99" s="406">
        <v>2</v>
      </c>
      <c r="W99" s="408">
        <v>54</v>
      </c>
      <c r="X99" s="277"/>
      <c r="Y99" s="287">
        <f t="shared" si="14"/>
        <v>0</v>
      </c>
      <c r="Z99" s="169"/>
      <c r="AA99" s="31"/>
    </row>
    <row r="100" spans="1:27" ht="26.25" customHeight="1" x14ac:dyDescent="0.25">
      <c r="A100" s="173">
        <v>93</v>
      </c>
      <c r="B100" s="831" t="s">
        <v>750</v>
      </c>
      <c r="C100" s="833" t="s">
        <v>755</v>
      </c>
      <c r="D100" s="403" t="s">
        <v>551</v>
      </c>
      <c r="E100" s="404"/>
      <c r="F100" s="404"/>
      <c r="G100" s="404"/>
      <c r="H100" s="404"/>
      <c r="I100" s="404"/>
      <c r="J100" s="404"/>
      <c r="K100" s="404"/>
      <c r="L100" s="404"/>
      <c r="M100" s="404"/>
      <c r="N100" s="404"/>
      <c r="O100" s="404"/>
      <c r="P100" s="405" t="s">
        <v>3</v>
      </c>
      <c r="Q100" s="405" t="s">
        <v>3</v>
      </c>
      <c r="R100" s="404"/>
      <c r="S100" s="404"/>
      <c r="T100" s="404"/>
      <c r="U100" s="404"/>
      <c r="V100" s="406">
        <v>2</v>
      </c>
      <c r="W100" s="409">
        <v>1</v>
      </c>
      <c r="X100" s="277"/>
      <c r="Y100" s="287">
        <f t="shared" si="14"/>
        <v>0</v>
      </c>
      <c r="Z100" s="169"/>
      <c r="AA100" s="31"/>
    </row>
    <row r="101" spans="1:27" ht="15" customHeight="1" x14ac:dyDescent="0.25">
      <c r="A101" s="173">
        <v>94</v>
      </c>
      <c r="B101" s="831"/>
      <c r="C101" s="834"/>
      <c r="D101" s="403" t="s">
        <v>553</v>
      </c>
      <c r="E101" s="404"/>
      <c r="F101" s="404"/>
      <c r="G101" s="404"/>
      <c r="H101" s="404"/>
      <c r="I101" s="404"/>
      <c r="J101" s="404"/>
      <c r="K101" s="404"/>
      <c r="L101" s="404"/>
      <c r="M101" s="404"/>
      <c r="N101" s="404"/>
      <c r="O101" s="404"/>
      <c r="P101" s="405" t="s">
        <v>3</v>
      </c>
      <c r="Q101" s="405" t="s">
        <v>3</v>
      </c>
      <c r="R101" s="404"/>
      <c r="S101" s="404"/>
      <c r="T101" s="404"/>
      <c r="U101" s="404"/>
      <c r="V101" s="406">
        <v>2</v>
      </c>
      <c r="W101" s="409">
        <v>1</v>
      </c>
      <c r="X101" s="277"/>
      <c r="Y101" s="287">
        <f t="shared" si="14"/>
        <v>0</v>
      </c>
      <c r="Z101" s="169"/>
      <c r="AA101" s="31"/>
    </row>
    <row r="102" spans="1:27" ht="26.25" customHeight="1" thickBot="1" x14ac:dyDescent="0.3">
      <c r="A102" s="65">
        <v>95</v>
      </c>
      <c r="B102" s="832"/>
      <c r="C102" s="835"/>
      <c r="D102" s="421" t="s">
        <v>589</v>
      </c>
      <c r="E102" s="410"/>
      <c r="F102" s="410"/>
      <c r="G102" s="410"/>
      <c r="H102" s="410"/>
      <c r="I102" s="410"/>
      <c r="J102" s="410"/>
      <c r="K102" s="410"/>
      <c r="L102" s="410"/>
      <c r="M102" s="410"/>
      <c r="N102" s="410"/>
      <c r="O102" s="410"/>
      <c r="P102" s="411" t="s">
        <v>3</v>
      </c>
      <c r="Q102" s="411" t="s">
        <v>3</v>
      </c>
      <c r="R102" s="410"/>
      <c r="S102" s="410"/>
      <c r="T102" s="410"/>
      <c r="U102" s="410"/>
      <c r="V102" s="412">
        <v>2</v>
      </c>
      <c r="W102" s="413">
        <v>1</v>
      </c>
      <c r="X102" s="277"/>
      <c r="Y102" s="294">
        <f t="shared" si="14"/>
        <v>0</v>
      </c>
      <c r="Z102" s="169"/>
      <c r="AA102" s="31"/>
    </row>
    <row r="103" spans="1:27" ht="15" customHeight="1" thickTop="1" thickBot="1" x14ac:dyDescent="0.3">
      <c r="X103" s="16" t="s">
        <v>4</v>
      </c>
      <c r="Y103" s="17">
        <f>SUM(Y9:Y102)</f>
        <v>0</v>
      </c>
      <c r="AA103" s="31"/>
    </row>
    <row r="104" spans="1:27" ht="14.25" customHeight="1" thickTop="1" x14ac:dyDescent="0.25"/>
    <row r="105" spans="1:27" x14ac:dyDescent="0.25">
      <c r="A105" s="432"/>
      <c r="B105" s="81"/>
    </row>
    <row r="106" spans="1:27" x14ac:dyDescent="0.25">
      <c r="A106" s="432"/>
      <c r="B106" s="81"/>
    </row>
  </sheetData>
  <sheetProtection algorithmName="SHA-512" hashValue="Ss4MtuYlQ41Adj/DzX8ox0ec07HgG8ZTwUQceS48Vd12DQMNK9Tk+ZB/DL4sFSGL8PcrxwMLjObQsNF9kOValA==" saltValue="br2h+hEMuEB+KwiOtbTGPw==" spinCount="100000" sheet="1" objects="1" scenarios="1"/>
  <mergeCells count="41">
    <mergeCell ref="K5:O6"/>
    <mergeCell ref="P5:W6"/>
    <mergeCell ref="X5:X7"/>
    <mergeCell ref="Y5:Y7"/>
    <mergeCell ref="A1:E1"/>
    <mergeCell ref="F1:Y1"/>
    <mergeCell ref="A2:Y2"/>
    <mergeCell ref="A3:Y3"/>
    <mergeCell ref="A4:Y4"/>
    <mergeCell ref="A5:A7"/>
    <mergeCell ref="B5:B7"/>
    <mergeCell ref="C5:C7"/>
    <mergeCell ref="D5:D7"/>
    <mergeCell ref="E5:J6"/>
    <mergeCell ref="C10:C17"/>
    <mergeCell ref="B18:B25"/>
    <mergeCell ref="C18:C25"/>
    <mergeCell ref="B26:B33"/>
    <mergeCell ref="C26:C33"/>
    <mergeCell ref="B8:B9"/>
    <mergeCell ref="B74:B81"/>
    <mergeCell ref="C74:C81"/>
    <mergeCell ref="B82:B87"/>
    <mergeCell ref="C82:C87"/>
    <mergeCell ref="B58:B65"/>
    <mergeCell ref="C58:C65"/>
    <mergeCell ref="B66:B73"/>
    <mergeCell ref="C66:C73"/>
    <mergeCell ref="B34:B41"/>
    <mergeCell ref="C34:C41"/>
    <mergeCell ref="B42:B49"/>
    <mergeCell ref="C42:C49"/>
    <mergeCell ref="B50:B57"/>
    <mergeCell ref="C50:C57"/>
    <mergeCell ref="B10:B17"/>
    <mergeCell ref="B100:B102"/>
    <mergeCell ref="C100:C102"/>
    <mergeCell ref="B88:B93"/>
    <mergeCell ref="C88:C93"/>
    <mergeCell ref="B94:B99"/>
    <mergeCell ref="C94:C99"/>
  </mergeCells>
  <printOptions horizontalCentered="1"/>
  <pageMargins left="0.39370078740157483" right="0.39370078740157483" top="0.39370078740157483" bottom="0.39370078740157483" header="0.19685039370078741" footer="0.19685039370078741"/>
  <pageSetup paperSize="9" scale="53" fitToHeight="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A163"/>
  <sheetViews>
    <sheetView view="pageLayout" topLeftCell="H9"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1340</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78</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794" t="s">
        <v>777</v>
      </c>
      <c r="C8" s="449" t="s">
        <v>760</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844"/>
      <c r="C9" s="426" t="s">
        <v>760</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15" customHeight="1" x14ac:dyDescent="0.25">
      <c r="A10" s="173">
        <v>3</v>
      </c>
      <c r="B10" s="796" t="s">
        <v>761</v>
      </c>
      <c r="C10" s="796" t="s">
        <v>762</v>
      </c>
      <c r="D10" s="216" t="s">
        <v>778</v>
      </c>
      <c r="E10" s="285" t="s">
        <v>3</v>
      </c>
      <c r="F10" s="284"/>
      <c r="G10" s="284"/>
      <c r="H10" s="284"/>
      <c r="I10" s="284"/>
      <c r="J10" s="284"/>
      <c r="K10" s="284"/>
      <c r="L10" s="284"/>
      <c r="M10" s="284"/>
      <c r="N10" s="284"/>
      <c r="O10" s="284"/>
      <c r="P10" s="285"/>
      <c r="Q10" s="285"/>
      <c r="R10" s="284"/>
      <c r="S10" s="284"/>
      <c r="T10" s="284"/>
      <c r="U10" s="284"/>
      <c r="V10" s="285">
        <v>365</v>
      </c>
      <c r="W10" s="285">
        <v>1</v>
      </c>
      <c r="X10" s="364"/>
      <c r="Y10" s="365"/>
    </row>
    <row r="11" spans="1:27" ht="15" customHeight="1" x14ac:dyDescent="0.25">
      <c r="A11" s="173">
        <v>4</v>
      </c>
      <c r="B11" s="796"/>
      <c r="C11" s="796"/>
      <c r="D11" s="216" t="s">
        <v>779</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26.25" customHeight="1" x14ac:dyDescent="0.25">
      <c r="A12" s="173">
        <v>5</v>
      </c>
      <c r="B12" s="796"/>
      <c r="C12" s="796"/>
      <c r="D12" s="216" t="s">
        <v>780</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 t="shared" ref="Y12:Y16" si="0">V12*W12*ROUND(X12,2)</f>
        <v>0</v>
      </c>
      <c r="Z12" s="31"/>
      <c r="AA12" s="31"/>
    </row>
    <row r="13" spans="1:27" ht="26.25" customHeight="1" x14ac:dyDescent="0.25">
      <c r="A13" s="173">
        <v>6</v>
      </c>
      <c r="B13" s="796"/>
      <c r="C13" s="796"/>
      <c r="D13" s="216" t="s">
        <v>781</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si="0"/>
        <v>0</v>
      </c>
      <c r="Z13" s="31"/>
    </row>
    <row r="14" spans="1:27" ht="26.25" customHeight="1" x14ac:dyDescent="0.25">
      <c r="A14" s="173">
        <v>7</v>
      </c>
      <c r="B14" s="796"/>
      <c r="C14" s="796"/>
      <c r="D14" s="216" t="s">
        <v>782</v>
      </c>
      <c r="E14" s="284"/>
      <c r="F14" s="284"/>
      <c r="G14" s="284"/>
      <c r="H14" s="284"/>
      <c r="I14" s="284"/>
      <c r="J14" s="284"/>
      <c r="K14" s="284"/>
      <c r="L14" s="284"/>
      <c r="M14" s="284"/>
      <c r="N14" s="284"/>
      <c r="O14" s="284"/>
      <c r="P14" s="285" t="s">
        <v>3</v>
      </c>
      <c r="Q14" s="285" t="s">
        <v>3</v>
      </c>
      <c r="R14" s="284"/>
      <c r="S14" s="284"/>
      <c r="T14" s="284"/>
      <c r="U14" s="284"/>
      <c r="V14" s="302">
        <v>2</v>
      </c>
      <c r="W14" s="285">
        <v>1</v>
      </c>
      <c r="X14" s="277"/>
      <c r="Y14" s="287">
        <f t="shared" si="0"/>
        <v>0</v>
      </c>
      <c r="Z14" s="31"/>
    </row>
    <row r="15" spans="1:27" ht="26.25" customHeight="1" x14ac:dyDescent="0.25">
      <c r="A15" s="173">
        <v>8</v>
      </c>
      <c r="B15" s="796"/>
      <c r="C15" s="796"/>
      <c r="D15" s="216" t="s">
        <v>783</v>
      </c>
      <c r="E15" s="284"/>
      <c r="F15" s="284"/>
      <c r="G15" s="284"/>
      <c r="H15" s="284"/>
      <c r="I15" s="284"/>
      <c r="J15" s="284"/>
      <c r="K15" s="284"/>
      <c r="L15" s="284"/>
      <c r="M15" s="284"/>
      <c r="N15" s="284"/>
      <c r="O15" s="284"/>
      <c r="P15" s="285" t="s">
        <v>3</v>
      </c>
      <c r="Q15" s="285" t="s">
        <v>3</v>
      </c>
      <c r="R15" s="284"/>
      <c r="S15" s="284"/>
      <c r="T15" s="284"/>
      <c r="U15" s="284"/>
      <c r="V15" s="302">
        <v>2</v>
      </c>
      <c r="W15" s="285">
        <v>1</v>
      </c>
      <c r="X15" s="277"/>
      <c r="Y15" s="287">
        <f t="shared" si="0"/>
        <v>0</v>
      </c>
      <c r="Z15" s="31"/>
    </row>
    <row r="16" spans="1:27" ht="15" customHeight="1" x14ac:dyDescent="0.25">
      <c r="A16" s="173">
        <v>9</v>
      </c>
      <c r="B16" s="796"/>
      <c r="C16" s="796"/>
      <c r="D16" s="216" t="s">
        <v>784</v>
      </c>
      <c r="E16" s="284"/>
      <c r="F16" s="284"/>
      <c r="G16" s="284"/>
      <c r="H16" s="284"/>
      <c r="I16" s="284"/>
      <c r="J16" s="284"/>
      <c r="K16" s="284"/>
      <c r="L16" s="284"/>
      <c r="M16" s="284"/>
      <c r="N16" s="284"/>
      <c r="O16" s="284"/>
      <c r="P16" s="285" t="s">
        <v>3</v>
      </c>
      <c r="Q16" s="285" t="s">
        <v>3</v>
      </c>
      <c r="R16" s="284"/>
      <c r="S16" s="284"/>
      <c r="T16" s="284"/>
      <c r="U16" s="284"/>
      <c r="V16" s="302">
        <v>2</v>
      </c>
      <c r="W16" s="285">
        <v>1</v>
      </c>
      <c r="X16" s="277"/>
      <c r="Y16" s="287">
        <f t="shared" si="0"/>
        <v>0</v>
      </c>
      <c r="Z16" s="31"/>
    </row>
    <row r="17" spans="1:26" ht="15" customHeight="1" x14ac:dyDescent="0.25">
      <c r="A17" s="173">
        <v>10</v>
      </c>
      <c r="B17" s="796" t="s">
        <v>763</v>
      </c>
      <c r="C17" s="796" t="s">
        <v>762</v>
      </c>
      <c r="D17" s="216" t="s">
        <v>778</v>
      </c>
      <c r="E17" s="285" t="s">
        <v>3</v>
      </c>
      <c r="F17" s="284"/>
      <c r="G17" s="284"/>
      <c r="H17" s="284"/>
      <c r="I17" s="284"/>
      <c r="J17" s="284"/>
      <c r="K17" s="284"/>
      <c r="L17" s="284"/>
      <c r="M17" s="284"/>
      <c r="N17" s="284"/>
      <c r="O17" s="284"/>
      <c r="P17" s="285"/>
      <c r="Q17" s="285"/>
      <c r="R17" s="284"/>
      <c r="S17" s="284"/>
      <c r="T17" s="284"/>
      <c r="U17" s="284"/>
      <c r="V17" s="285">
        <v>365</v>
      </c>
      <c r="W17" s="285">
        <v>1</v>
      </c>
      <c r="X17" s="364"/>
      <c r="Y17" s="365"/>
      <c r="Z17" s="31"/>
    </row>
    <row r="18" spans="1:26" ht="15" customHeight="1" x14ac:dyDescent="0.25">
      <c r="A18" s="173">
        <v>11</v>
      </c>
      <c r="B18" s="796"/>
      <c r="C18" s="796"/>
      <c r="D18" s="216" t="s">
        <v>779</v>
      </c>
      <c r="E18" s="284"/>
      <c r="F18" s="285" t="s">
        <v>3</v>
      </c>
      <c r="G18" s="284"/>
      <c r="H18" s="284"/>
      <c r="I18" s="284"/>
      <c r="J18" s="284"/>
      <c r="K18" s="284"/>
      <c r="L18" s="284"/>
      <c r="M18" s="284"/>
      <c r="N18" s="284"/>
      <c r="O18" s="284"/>
      <c r="P18" s="285"/>
      <c r="Q18" s="285"/>
      <c r="R18" s="284"/>
      <c r="S18" s="284"/>
      <c r="T18" s="284"/>
      <c r="U18" s="284"/>
      <c r="V18" s="285">
        <v>52</v>
      </c>
      <c r="W18" s="285">
        <v>1</v>
      </c>
      <c r="X18" s="364"/>
      <c r="Y18" s="365"/>
      <c r="Z18" s="31"/>
    </row>
    <row r="19" spans="1:26" ht="26.25" customHeight="1" x14ac:dyDescent="0.25">
      <c r="A19" s="173">
        <v>12</v>
      </c>
      <c r="B19" s="796"/>
      <c r="C19" s="796"/>
      <c r="D19" s="216" t="s">
        <v>780</v>
      </c>
      <c r="E19" s="284"/>
      <c r="F19" s="284"/>
      <c r="G19" s="284"/>
      <c r="H19" s="284"/>
      <c r="I19" s="284"/>
      <c r="J19" s="284"/>
      <c r="K19" s="284"/>
      <c r="L19" s="284"/>
      <c r="M19" s="284"/>
      <c r="N19" s="284"/>
      <c r="O19" s="284"/>
      <c r="P19" s="285" t="s">
        <v>3</v>
      </c>
      <c r="Q19" s="285" t="s">
        <v>3</v>
      </c>
      <c r="R19" s="284"/>
      <c r="S19" s="284"/>
      <c r="T19" s="284"/>
      <c r="U19" s="284"/>
      <c r="V19" s="302">
        <v>2</v>
      </c>
      <c r="W19" s="285">
        <v>1</v>
      </c>
      <c r="X19" s="277"/>
      <c r="Y19" s="287">
        <f t="shared" ref="Y19:Y23" si="1">V19*W19*ROUND(X19,2)</f>
        <v>0</v>
      </c>
      <c r="Z19" s="31"/>
    </row>
    <row r="20" spans="1:26" ht="26.25" customHeight="1" x14ac:dyDescent="0.25">
      <c r="A20" s="173">
        <v>13</v>
      </c>
      <c r="B20" s="796"/>
      <c r="C20" s="796"/>
      <c r="D20" s="216" t="s">
        <v>781</v>
      </c>
      <c r="E20" s="284"/>
      <c r="F20" s="284"/>
      <c r="G20" s="284"/>
      <c r="H20" s="284"/>
      <c r="I20" s="284"/>
      <c r="J20" s="284"/>
      <c r="K20" s="284"/>
      <c r="L20" s="284"/>
      <c r="M20" s="284"/>
      <c r="N20" s="284"/>
      <c r="O20" s="284"/>
      <c r="P20" s="285" t="s">
        <v>3</v>
      </c>
      <c r="Q20" s="285" t="s">
        <v>3</v>
      </c>
      <c r="R20" s="284"/>
      <c r="S20" s="284"/>
      <c r="T20" s="284"/>
      <c r="U20" s="284"/>
      <c r="V20" s="302">
        <v>2</v>
      </c>
      <c r="W20" s="285">
        <v>1</v>
      </c>
      <c r="X20" s="277"/>
      <c r="Y20" s="287">
        <f t="shared" si="1"/>
        <v>0</v>
      </c>
      <c r="Z20" s="31"/>
    </row>
    <row r="21" spans="1:26" ht="26.25" customHeight="1" x14ac:dyDescent="0.25">
      <c r="A21" s="173">
        <v>14</v>
      </c>
      <c r="B21" s="796"/>
      <c r="C21" s="796"/>
      <c r="D21" s="216" t="s">
        <v>782</v>
      </c>
      <c r="E21" s="284"/>
      <c r="F21" s="284"/>
      <c r="G21" s="284"/>
      <c r="H21" s="284"/>
      <c r="I21" s="284"/>
      <c r="J21" s="284"/>
      <c r="K21" s="284"/>
      <c r="L21" s="284"/>
      <c r="M21" s="284"/>
      <c r="N21" s="284"/>
      <c r="O21" s="284"/>
      <c r="P21" s="285" t="s">
        <v>3</v>
      </c>
      <c r="Q21" s="285" t="s">
        <v>3</v>
      </c>
      <c r="R21" s="284"/>
      <c r="S21" s="284"/>
      <c r="T21" s="284"/>
      <c r="U21" s="284"/>
      <c r="V21" s="302">
        <v>2</v>
      </c>
      <c r="W21" s="285">
        <v>1</v>
      </c>
      <c r="X21" s="277"/>
      <c r="Y21" s="287">
        <f t="shared" si="1"/>
        <v>0</v>
      </c>
      <c r="Z21" s="31"/>
    </row>
    <row r="22" spans="1:26" ht="26.25" customHeight="1" x14ac:dyDescent="0.25">
      <c r="A22" s="173">
        <v>15</v>
      </c>
      <c r="B22" s="796"/>
      <c r="C22" s="796"/>
      <c r="D22" s="216" t="s">
        <v>783</v>
      </c>
      <c r="E22" s="284"/>
      <c r="F22" s="284"/>
      <c r="G22" s="284"/>
      <c r="H22" s="284"/>
      <c r="I22" s="284"/>
      <c r="J22" s="284"/>
      <c r="K22" s="284"/>
      <c r="L22" s="284"/>
      <c r="M22" s="284"/>
      <c r="N22" s="284"/>
      <c r="O22" s="284"/>
      <c r="P22" s="285" t="s">
        <v>3</v>
      </c>
      <c r="Q22" s="285" t="s">
        <v>3</v>
      </c>
      <c r="R22" s="284"/>
      <c r="S22" s="284"/>
      <c r="T22" s="284"/>
      <c r="U22" s="284"/>
      <c r="V22" s="302">
        <v>2</v>
      </c>
      <c r="W22" s="285">
        <v>1</v>
      </c>
      <c r="X22" s="277"/>
      <c r="Y22" s="287">
        <f t="shared" si="1"/>
        <v>0</v>
      </c>
      <c r="Z22" s="31"/>
    </row>
    <row r="23" spans="1:26" ht="15" customHeight="1" x14ac:dyDescent="0.25">
      <c r="A23" s="173">
        <v>16</v>
      </c>
      <c r="B23" s="796"/>
      <c r="C23" s="796"/>
      <c r="D23" s="216" t="s">
        <v>784</v>
      </c>
      <c r="E23" s="284"/>
      <c r="F23" s="284"/>
      <c r="G23" s="284"/>
      <c r="H23" s="284"/>
      <c r="I23" s="284"/>
      <c r="J23" s="284"/>
      <c r="K23" s="284"/>
      <c r="L23" s="284"/>
      <c r="M23" s="284"/>
      <c r="N23" s="284"/>
      <c r="O23" s="284"/>
      <c r="P23" s="285" t="s">
        <v>3</v>
      </c>
      <c r="Q23" s="285" t="s">
        <v>3</v>
      </c>
      <c r="R23" s="284"/>
      <c r="S23" s="284"/>
      <c r="T23" s="284"/>
      <c r="U23" s="284"/>
      <c r="V23" s="302">
        <v>2</v>
      </c>
      <c r="W23" s="285">
        <v>1</v>
      </c>
      <c r="X23" s="277"/>
      <c r="Y23" s="287">
        <f t="shared" si="1"/>
        <v>0</v>
      </c>
      <c r="Z23" s="31"/>
    </row>
    <row r="24" spans="1:26" s="415" customFormat="1" ht="15" customHeight="1" x14ac:dyDescent="0.25">
      <c r="A24" s="173">
        <v>17</v>
      </c>
      <c r="B24" s="796" t="s">
        <v>764</v>
      </c>
      <c r="C24" s="796" t="s">
        <v>765</v>
      </c>
      <c r="D24" s="216" t="s">
        <v>778</v>
      </c>
      <c r="E24" s="285" t="s">
        <v>3</v>
      </c>
      <c r="F24" s="284"/>
      <c r="G24" s="284"/>
      <c r="H24" s="284"/>
      <c r="I24" s="284"/>
      <c r="J24" s="284"/>
      <c r="K24" s="284"/>
      <c r="L24" s="284"/>
      <c r="M24" s="284"/>
      <c r="N24" s="284"/>
      <c r="O24" s="284"/>
      <c r="P24" s="285"/>
      <c r="Q24" s="285"/>
      <c r="R24" s="284"/>
      <c r="S24" s="284"/>
      <c r="T24" s="284"/>
      <c r="U24" s="284"/>
      <c r="V24" s="285">
        <v>365</v>
      </c>
      <c r="W24" s="285">
        <v>1</v>
      </c>
      <c r="X24" s="364"/>
      <c r="Y24" s="365"/>
      <c r="Z24" s="31"/>
    </row>
    <row r="25" spans="1:26" ht="15" customHeight="1" x14ac:dyDescent="0.25">
      <c r="A25" s="173">
        <v>18</v>
      </c>
      <c r="B25" s="796"/>
      <c r="C25" s="796"/>
      <c r="D25" s="216" t="s">
        <v>779</v>
      </c>
      <c r="E25" s="284"/>
      <c r="F25" s="285" t="s">
        <v>3</v>
      </c>
      <c r="G25" s="284"/>
      <c r="H25" s="284"/>
      <c r="I25" s="284"/>
      <c r="J25" s="284"/>
      <c r="K25" s="284"/>
      <c r="L25" s="284"/>
      <c r="M25" s="284"/>
      <c r="N25" s="284"/>
      <c r="O25" s="284"/>
      <c r="P25" s="285"/>
      <c r="Q25" s="285"/>
      <c r="R25" s="284"/>
      <c r="S25" s="284"/>
      <c r="T25" s="284"/>
      <c r="U25" s="284"/>
      <c r="V25" s="285">
        <v>52</v>
      </c>
      <c r="W25" s="285">
        <v>1</v>
      </c>
      <c r="X25" s="364"/>
      <c r="Y25" s="365"/>
      <c r="Z25" s="31"/>
    </row>
    <row r="26" spans="1:26" ht="26.25" customHeight="1" x14ac:dyDescent="0.25">
      <c r="A26" s="173">
        <v>19</v>
      </c>
      <c r="B26" s="796"/>
      <c r="C26" s="796"/>
      <c r="D26" s="216" t="s">
        <v>780</v>
      </c>
      <c r="E26" s="284"/>
      <c r="F26" s="284"/>
      <c r="G26" s="284"/>
      <c r="H26" s="284"/>
      <c r="I26" s="284"/>
      <c r="J26" s="284"/>
      <c r="K26" s="284"/>
      <c r="L26" s="284"/>
      <c r="M26" s="284"/>
      <c r="N26" s="284"/>
      <c r="O26" s="284"/>
      <c r="P26" s="285" t="s">
        <v>3</v>
      </c>
      <c r="Q26" s="285" t="s">
        <v>3</v>
      </c>
      <c r="R26" s="284"/>
      <c r="S26" s="284"/>
      <c r="T26" s="284"/>
      <c r="U26" s="284"/>
      <c r="V26" s="302">
        <v>2</v>
      </c>
      <c r="W26" s="285">
        <v>1</v>
      </c>
      <c r="X26" s="277"/>
      <c r="Y26" s="287">
        <f t="shared" ref="Y26:Y28" si="2">V26*W26*ROUND(X26,2)</f>
        <v>0</v>
      </c>
      <c r="Z26" s="31"/>
    </row>
    <row r="27" spans="1:26" ht="26.25" customHeight="1" x14ac:dyDescent="0.25">
      <c r="A27" s="173">
        <v>20</v>
      </c>
      <c r="B27" s="796"/>
      <c r="C27" s="796"/>
      <c r="D27" s="216" t="s">
        <v>781</v>
      </c>
      <c r="E27" s="284"/>
      <c r="F27" s="284"/>
      <c r="G27" s="284"/>
      <c r="H27" s="284"/>
      <c r="I27" s="284"/>
      <c r="J27" s="284"/>
      <c r="K27" s="284"/>
      <c r="L27" s="284"/>
      <c r="M27" s="284"/>
      <c r="N27" s="284"/>
      <c r="O27" s="284"/>
      <c r="P27" s="285" t="s">
        <v>3</v>
      </c>
      <c r="Q27" s="285" t="s">
        <v>3</v>
      </c>
      <c r="R27" s="284"/>
      <c r="S27" s="284"/>
      <c r="T27" s="284"/>
      <c r="U27" s="284"/>
      <c r="V27" s="302">
        <v>2</v>
      </c>
      <c r="W27" s="285">
        <v>1</v>
      </c>
      <c r="X27" s="277"/>
      <c r="Y27" s="287">
        <f t="shared" si="2"/>
        <v>0</v>
      </c>
      <c r="Z27" s="31"/>
    </row>
    <row r="28" spans="1:26" ht="26.25" customHeight="1" x14ac:dyDescent="0.25">
      <c r="A28" s="173">
        <v>21</v>
      </c>
      <c r="B28" s="796"/>
      <c r="C28" s="796"/>
      <c r="D28" s="216" t="s">
        <v>782</v>
      </c>
      <c r="E28" s="284"/>
      <c r="F28" s="284"/>
      <c r="G28" s="284"/>
      <c r="H28" s="284"/>
      <c r="I28" s="284"/>
      <c r="J28" s="284"/>
      <c r="K28" s="284"/>
      <c r="L28" s="284"/>
      <c r="M28" s="284"/>
      <c r="N28" s="284"/>
      <c r="O28" s="284"/>
      <c r="P28" s="285" t="s">
        <v>3</v>
      </c>
      <c r="Q28" s="285" t="s">
        <v>3</v>
      </c>
      <c r="R28" s="284"/>
      <c r="S28" s="284"/>
      <c r="T28" s="284"/>
      <c r="U28" s="284"/>
      <c r="V28" s="302">
        <v>2</v>
      </c>
      <c r="W28" s="285">
        <v>1</v>
      </c>
      <c r="X28" s="277"/>
      <c r="Y28" s="287">
        <f t="shared" si="2"/>
        <v>0</v>
      </c>
      <c r="Z28" s="31"/>
    </row>
    <row r="29" spans="1:26" ht="26.25" customHeight="1" x14ac:dyDescent="0.25">
      <c r="A29" s="173">
        <v>22</v>
      </c>
      <c r="B29" s="796"/>
      <c r="C29" s="796"/>
      <c r="D29" s="216" t="s">
        <v>783</v>
      </c>
      <c r="E29" s="284"/>
      <c r="F29" s="284"/>
      <c r="G29" s="284"/>
      <c r="H29" s="284"/>
      <c r="I29" s="284"/>
      <c r="J29" s="284"/>
      <c r="K29" s="284"/>
      <c r="L29" s="284"/>
      <c r="M29" s="284"/>
      <c r="N29" s="284"/>
      <c r="O29" s="284"/>
      <c r="P29" s="285" t="s">
        <v>3</v>
      </c>
      <c r="Q29" s="285" t="s">
        <v>3</v>
      </c>
      <c r="R29" s="284"/>
      <c r="S29" s="284"/>
      <c r="T29" s="284"/>
      <c r="U29" s="284"/>
      <c r="V29" s="302">
        <v>2</v>
      </c>
      <c r="W29" s="285">
        <v>1</v>
      </c>
      <c r="X29" s="277"/>
      <c r="Y29" s="287">
        <f>V29*W29*ROUND(X29,2)</f>
        <v>0</v>
      </c>
      <c r="Z29" s="31"/>
    </row>
    <row r="30" spans="1:26" ht="15" customHeight="1" x14ac:dyDescent="0.25">
      <c r="A30" s="173">
        <v>23</v>
      </c>
      <c r="B30" s="796"/>
      <c r="C30" s="796"/>
      <c r="D30" s="216" t="s">
        <v>784</v>
      </c>
      <c r="E30" s="284"/>
      <c r="F30" s="284"/>
      <c r="G30" s="284"/>
      <c r="H30" s="284"/>
      <c r="I30" s="284"/>
      <c r="J30" s="284"/>
      <c r="K30" s="284"/>
      <c r="L30" s="284"/>
      <c r="M30" s="284"/>
      <c r="N30" s="284"/>
      <c r="O30" s="284"/>
      <c r="P30" s="285" t="s">
        <v>3</v>
      </c>
      <c r="Q30" s="285" t="s">
        <v>3</v>
      </c>
      <c r="R30" s="284"/>
      <c r="S30" s="284"/>
      <c r="T30" s="284"/>
      <c r="U30" s="284"/>
      <c r="V30" s="302">
        <v>2</v>
      </c>
      <c r="W30" s="285">
        <v>1</v>
      </c>
      <c r="X30" s="277"/>
      <c r="Y30" s="287">
        <f t="shared" ref="Y30:Y35" si="3">V30*W30*ROUND(X30,2)</f>
        <v>0</v>
      </c>
      <c r="Z30" s="31"/>
    </row>
    <row r="31" spans="1:26" ht="15" customHeight="1" x14ac:dyDescent="0.25">
      <c r="A31" s="173">
        <v>24</v>
      </c>
      <c r="B31" s="796" t="s">
        <v>761</v>
      </c>
      <c r="C31" s="796" t="s">
        <v>766</v>
      </c>
      <c r="D31" s="216" t="s">
        <v>778</v>
      </c>
      <c r="E31" s="285" t="s">
        <v>3</v>
      </c>
      <c r="F31" s="284"/>
      <c r="G31" s="284"/>
      <c r="H31" s="284"/>
      <c r="I31" s="284"/>
      <c r="J31" s="284"/>
      <c r="K31" s="284"/>
      <c r="L31" s="284"/>
      <c r="M31" s="284"/>
      <c r="N31" s="284"/>
      <c r="O31" s="284"/>
      <c r="P31" s="285"/>
      <c r="Q31" s="285"/>
      <c r="R31" s="284"/>
      <c r="S31" s="284"/>
      <c r="T31" s="284"/>
      <c r="U31" s="284"/>
      <c r="V31" s="285">
        <v>365</v>
      </c>
      <c r="W31" s="285">
        <v>1</v>
      </c>
      <c r="X31" s="364"/>
      <c r="Y31" s="365"/>
      <c r="Z31" s="31"/>
    </row>
    <row r="32" spans="1:26" ht="15" customHeight="1" x14ac:dyDescent="0.25">
      <c r="A32" s="173">
        <v>25</v>
      </c>
      <c r="B32" s="796"/>
      <c r="C32" s="796"/>
      <c r="D32" s="216" t="s">
        <v>779</v>
      </c>
      <c r="E32" s="284"/>
      <c r="F32" s="285" t="s">
        <v>3</v>
      </c>
      <c r="G32" s="284"/>
      <c r="H32" s="284"/>
      <c r="I32" s="284"/>
      <c r="J32" s="284"/>
      <c r="K32" s="284"/>
      <c r="L32" s="284"/>
      <c r="M32" s="284"/>
      <c r="N32" s="284"/>
      <c r="O32" s="284"/>
      <c r="P32" s="285"/>
      <c r="Q32" s="285"/>
      <c r="R32" s="284"/>
      <c r="S32" s="284"/>
      <c r="T32" s="284"/>
      <c r="U32" s="284"/>
      <c r="V32" s="285">
        <v>52</v>
      </c>
      <c r="W32" s="285">
        <v>1</v>
      </c>
      <c r="X32" s="364"/>
      <c r="Y32" s="365"/>
      <c r="Z32" s="31"/>
    </row>
    <row r="33" spans="1:26" ht="26.25" customHeight="1" x14ac:dyDescent="0.25">
      <c r="A33" s="173">
        <v>26</v>
      </c>
      <c r="B33" s="796"/>
      <c r="C33" s="796"/>
      <c r="D33" s="216" t="s">
        <v>780</v>
      </c>
      <c r="E33" s="284"/>
      <c r="F33" s="284"/>
      <c r="G33" s="284"/>
      <c r="H33" s="284"/>
      <c r="I33" s="284"/>
      <c r="J33" s="284"/>
      <c r="K33" s="284"/>
      <c r="L33" s="284"/>
      <c r="M33" s="284"/>
      <c r="N33" s="284"/>
      <c r="O33" s="284"/>
      <c r="P33" s="285" t="s">
        <v>3</v>
      </c>
      <c r="Q33" s="285" t="s">
        <v>3</v>
      </c>
      <c r="R33" s="284"/>
      <c r="S33" s="284"/>
      <c r="T33" s="284"/>
      <c r="U33" s="284"/>
      <c r="V33" s="302">
        <v>2</v>
      </c>
      <c r="W33" s="285">
        <v>1</v>
      </c>
      <c r="X33" s="277"/>
      <c r="Y33" s="287">
        <f t="shared" si="3"/>
        <v>0</v>
      </c>
      <c r="Z33" s="31"/>
    </row>
    <row r="34" spans="1:26" ht="26.25" customHeight="1" x14ac:dyDescent="0.25">
      <c r="A34" s="173">
        <v>27</v>
      </c>
      <c r="B34" s="796"/>
      <c r="C34" s="796"/>
      <c r="D34" s="216" t="s">
        <v>781</v>
      </c>
      <c r="E34" s="284"/>
      <c r="F34" s="284"/>
      <c r="G34" s="284"/>
      <c r="H34" s="284"/>
      <c r="I34" s="284"/>
      <c r="J34" s="284"/>
      <c r="K34" s="284"/>
      <c r="L34" s="284"/>
      <c r="M34" s="284"/>
      <c r="N34" s="284"/>
      <c r="O34" s="284"/>
      <c r="P34" s="285" t="s">
        <v>3</v>
      </c>
      <c r="Q34" s="285" t="s">
        <v>3</v>
      </c>
      <c r="R34" s="284"/>
      <c r="S34" s="284"/>
      <c r="T34" s="284"/>
      <c r="U34" s="284"/>
      <c r="V34" s="302">
        <v>2</v>
      </c>
      <c r="W34" s="285">
        <v>1</v>
      </c>
      <c r="X34" s="277"/>
      <c r="Y34" s="287">
        <f t="shared" si="3"/>
        <v>0</v>
      </c>
      <c r="Z34" s="31"/>
    </row>
    <row r="35" spans="1:26" ht="26.25" customHeight="1" x14ac:dyDescent="0.25">
      <c r="A35" s="173">
        <v>28</v>
      </c>
      <c r="B35" s="796"/>
      <c r="C35" s="796"/>
      <c r="D35" s="216" t="s">
        <v>782</v>
      </c>
      <c r="E35" s="284"/>
      <c r="F35" s="284"/>
      <c r="G35" s="284"/>
      <c r="H35" s="284"/>
      <c r="I35" s="284"/>
      <c r="J35" s="284"/>
      <c r="K35" s="284"/>
      <c r="L35" s="284"/>
      <c r="M35" s="284"/>
      <c r="N35" s="284"/>
      <c r="O35" s="284"/>
      <c r="P35" s="285" t="s">
        <v>3</v>
      </c>
      <c r="Q35" s="285" t="s">
        <v>3</v>
      </c>
      <c r="R35" s="284"/>
      <c r="S35" s="284"/>
      <c r="T35" s="284"/>
      <c r="U35" s="284"/>
      <c r="V35" s="302">
        <v>2</v>
      </c>
      <c r="W35" s="285">
        <v>1</v>
      </c>
      <c r="X35" s="277"/>
      <c r="Y35" s="287">
        <f t="shared" si="3"/>
        <v>0</v>
      </c>
      <c r="Z35" s="31"/>
    </row>
    <row r="36" spans="1:26" ht="26.25" customHeight="1" x14ac:dyDescent="0.25">
      <c r="A36" s="173">
        <v>29</v>
      </c>
      <c r="B36" s="796"/>
      <c r="C36" s="796"/>
      <c r="D36" s="216" t="s">
        <v>783</v>
      </c>
      <c r="E36" s="284"/>
      <c r="F36" s="284"/>
      <c r="G36" s="284"/>
      <c r="H36" s="284"/>
      <c r="I36" s="284"/>
      <c r="J36" s="284"/>
      <c r="K36" s="284"/>
      <c r="L36" s="284"/>
      <c r="M36" s="284"/>
      <c r="N36" s="284"/>
      <c r="O36" s="284"/>
      <c r="P36" s="285" t="s">
        <v>3</v>
      </c>
      <c r="Q36" s="285" t="s">
        <v>3</v>
      </c>
      <c r="R36" s="284"/>
      <c r="S36" s="284"/>
      <c r="T36" s="284"/>
      <c r="U36" s="284"/>
      <c r="V36" s="302">
        <v>2</v>
      </c>
      <c r="W36" s="285">
        <v>1</v>
      </c>
      <c r="X36" s="277"/>
      <c r="Y36" s="287">
        <f t="shared" ref="Y36:Y40" si="4">V36*W36*ROUND(X36,2)</f>
        <v>0</v>
      </c>
      <c r="Z36" s="31"/>
    </row>
    <row r="37" spans="1:26" ht="15" customHeight="1" x14ac:dyDescent="0.25">
      <c r="A37" s="173">
        <v>30</v>
      </c>
      <c r="B37" s="796"/>
      <c r="C37" s="796"/>
      <c r="D37" s="216" t="s">
        <v>784</v>
      </c>
      <c r="E37" s="284"/>
      <c r="F37" s="284"/>
      <c r="G37" s="284"/>
      <c r="H37" s="284"/>
      <c r="I37" s="284"/>
      <c r="J37" s="284"/>
      <c r="K37" s="284"/>
      <c r="L37" s="284"/>
      <c r="M37" s="284"/>
      <c r="N37" s="284"/>
      <c r="O37" s="284"/>
      <c r="P37" s="285" t="s">
        <v>3</v>
      </c>
      <c r="Q37" s="285" t="s">
        <v>3</v>
      </c>
      <c r="R37" s="284"/>
      <c r="S37" s="284"/>
      <c r="T37" s="284"/>
      <c r="U37" s="284"/>
      <c r="V37" s="302">
        <v>2</v>
      </c>
      <c r="W37" s="285">
        <v>1</v>
      </c>
      <c r="X37" s="277"/>
      <c r="Y37" s="287">
        <f t="shared" si="4"/>
        <v>0</v>
      </c>
      <c r="Z37" s="31"/>
    </row>
    <row r="38" spans="1:26" ht="15" customHeight="1" x14ac:dyDescent="0.25">
      <c r="A38" s="173">
        <v>31</v>
      </c>
      <c r="B38" s="796" t="s">
        <v>763</v>
      </c>
      <c r="C38" s="796" t="s">
        <v>766</v>
      </c>
      <c r="D38" s="216" t="s">
        <v>778</v>
      </c>
      <c r="E38" s="285" t="s">
        <v>3</v>
      </c>
      <c r="F38" s="284"/>
      <c r="G38" s="284"/>
      <c r="H38" s="284"/>
      <c r="I38" s="284"/>
      <c r="J38" s="284"/>
      <c r="K38" s="284"/>
      <c r="L38" s="284"/>
      <c r="M38" s="284"/>
      <c r="N38" s="284"/>
      <c r="O38" s="284"/>
      <c r="P38" s="285"/>
      <c r="Q38" s="285"/>
      <c r="R38" s="284"/>
      <c r="S38" s="284"/>
      <c r="T38" s="284"/>
      <c r="U38" s="284"/>
      <c r="V38" s="285">
        <v>365</v>
      </c>
      <c r="W38" s="285">
        <v>1</v>
      </c>
      <c r="X38" s="364"/>
      <c r="Y38" s="365"/>
      <c r="Z38" s="31"/>
    </row>
    <row r="39" spans="1:26" ht="15" customHeight="1" x14ac:dyDescent="0.25">
      <c r="A39" s="173">
        <v>32</v>
      </c>
      <c r="B39" s="796"/>
      <c r="C39" s="796"/>
      <c r="D39" s="216" t="s">
        <v>779</v>
      </c>
      <c r="E39" s="284"/>
      <c r="F39" s="285" t="s">
        <v>3</v>
      </c>
      <c r="G39" s="284"/>
      <c r="H39" s="284"/>
      <c r="I39" s="284"/>
      <c r="J39" s="284"/>
      <c r="K39" s="284"/>
      <c r="L39" s="284"/>
      <c r="M39" s="284"/>
      <c r="N39" s="284"/>
      <c r="O39" s="284"/>
      <c r="P39" s="285"/>
      <c r="Q39" s="285"/>
      <c r="R39" s="284"/>
      <c r="S39" s="284"/>
      <c r="T39" s="284"/>
      <c r="U39" s="284"/>
      <c r="V39" s="285">
        <v>52</v>
      </c>
      <c r="W39" s="285">
        <v>1</v>
      </c>
      <c r="X39" s="364"/>
      <c r="Y39" s="365"/>
      <c r="Z39" s="31"/>
    </row>
    <row r="40" spans="1:26" ht="26.25" customHeight="1" x14ac:dyDescent="0.25">
      <c r="A40" s="173">
        <v>33</v>
      </c>
      <c r="B40" s="796"/>
      <c r="C40" s="796"/>
      <c r="D40" s="216" t="s">
        <v>780</v>
      </c>
      <c r="E40" s="284"/>
      <c r="F40" s="284"/>
      <c r="G40" s="284"/>
      <c r="H40" s="284"/>
      <c r="I40" s="284"/>
      <c r="J40" s="284"/>
      <c r="K40" s="284"/>
      <c r="L40" s="284"/>
      <c r="M40" s="284"/>
      <c r="N40" s="284"/>
      <c r="O40" s="284"/>
      <c r="P40" s="285" t="s">
        <v>3</v>
      </c>
      <c r="Q40" s="285" t="s">
        <v>3</v>
      </c>
      <c r="R40" s="284"/>
      <c r="S40" s="284"/>
      <c r="T40" s="284"/>
      <c r="U40" s="284"/>
      <c r="V40" s="302">
        <v>2</v>
      </c>
      <c r="W40" s="285">
        <v>1</v>
      </c>
      <c r="X40" s="277"/>
      <c r="Y40" s="287">
        <f t="shared" si="4"/>
        <v>0</v>
      </c>
      <c r="Z40" s="31"/>
    </row>
    <row r="41" spans="1:26" ht="26.25" customHeight="1" x14ac:dyDescent="0.25">
      <c r="A41" s="173">
        <v>34</v>
      </c>
      <c r="B41" s="796"/>
      <c r="C41" s="796"/>
      <c r="D41" s="216" t="s">
        <v>781</v>
      </c>
      <c r="E41" s="284"/>
      <c r="F41" s="284"/>
      <c r="G41" s="284"/>
      <c r="H41" s="284"/>
      <c r="I41" s="284"/>
      <c r="J41" s="284"/>
      <c r="K41" s="284"/>
      <c r="L41" s="284"/>
      <c r="M41" s="284"/>
      <c r="N41" s="284"/>
      <c r="O41" s="284"/>
      <c r="P41" s="285" t="s">
        <v>3</v>
      </c>
      <c r="Q41" s="285" t="s">
        <v>3</v>
      </c>
      <c r="R41" s="284"/>
      <c r="S41" s="284"/>
      <c r="T41" s="284"/>
      <c r="U41" s="284"/>
      <c r="V41" s="302">
        <v>2</v>
      </c>
      <c r="W41" s="285">
        <v>1</v>
      </c>
      <c r="X41" s="277"/>
      <c r="Y41" s="287">
        <f>V41*W41*ROUND(X41,2)</f>
        <v>0</v>
      </c>
      <c r="Z41" s="31"/>
    </row>
    <row r="42" spans="1:26" ht="26.25" customHeight="1" x14ac:dyDescent="0.25">
      <c r="A42" s="173">
        <v>35</v>
      </c>
      <c r="B42" s="796"/>
      <c r="C42" s="796"/>
      <c r="D42" s="216" t="s">
        <v>782</v>
      </c>
      <c r="E42" s="284"/>
      <c r="F42" s="284"/>
      <c r="G42" s="284"/>
      <c r="H42" s="284"/>
      <c r="I42" s="284"/>
      <c r="J42" s="284"/>
      <c r="K42" s="284"/>
      <c r="L42" s="284"/>
      <c r="M42" s="284"/>
      <c r="N42" s="284"/>
      <c r="O42" s="284"/>
      <c r="P42" s="285" t="s">
        <v>3</v>
      </c>
      <c r="Q42" s="285" t="s">
        <v>3</v>
      </c>
      <c r="R42" s="284"/>
      <c r="S42" s="284"/>
      <c r="T42" s="284"/>
      <c r="U42" s="284"/>
      <c r="V42" s="302">
        <v>2</v>
      </c>
      <c r="W42" s="285">
        <v>1</v>
      </c>
      <c r="X42" s="277"/>
      <c r="Y42" s="287">
        <f t="shared" ref="Y42" si="5">V42*W42*ROUND(X42,2)</f>
        <v>0</v>
      </c>
      <c r="Z42" s="31"/>
    </row>
    <row r="43" spans="1:26" ht="26.25" customHeight="1" x14ac:dyDescent="0.25">
      <c r="A43" s="173">
        <v>36</v>
      </c>
      <c r="B43" s="796"/>
      <c r="C43" s="796"/>
      <c r="D43" s="216" t="s">
        <v>783</v>
      </c>
      <c r="E43" s="284"/>
      <c r="F43" s="284"/>
      <c r="G43" s="284"/>
      <c r="H43" s="284"/>
      <c r="I43" s="284"/>
      <c r="J43" s="284"/>
      <c r="K43" s="284"/>
      <c r="L43" s="284"/>
      <c r="M43" s="284"/>
      <c r="N43" s="284"/>
      <c r="O43" s="284"/>
      <c r="P43" s="285" t="s">
        <v>3</v>
      </c>
      <c r="Q43" s="285" t="s">
        <v>3</v>
      </c>
      <c r="R43" s="284"/>
      <c r="S43" s="284"/>
      <c r="T43" s="284"/>
      <c r="U43" s="284"/>
      <c r="V43" s="302">
        <v>2</v>
      </c>
      <c r="W43" s="285">
        <v>1</v>
      </c>
      <c r="X43" s="277"/>
      <c r="Y43" s="287">
        <f t="shared" ref="Y43:Y44" si="6">V43*W43*ROUND(X43,2)</f>
        <v>0</v>
      </c>
      <c r="Z43" s="31"/>
    </row>
    <row r="44" spans="1:26" ht="15" customHeight="1" x14ac:dyDescent="0.25">
      <c r="A44" s="173">
        <v>37</v>
      </c>
      <c r="B44" s="796"/>
      <c r="C44" s="796"/>
      <c r="D44" s="216" t="s">
        <v>784</v>
      </c>
      <c r="E44" s="284"/>
      <c r="F44" s="284"/>
      <c r="G44" s="284"/>
      <c r="H44" s="284"/>
      <c r="I44" s="284"/>
      <c r="J44" s="284"/>
      <c r="K44" s="284"/>
      <c r="L44" s="284"/>
      <c r="M44" s="284"/>
      <c r="N44" s="284"/>
      <c r="O44" s="284"/>
      <c r="P44" s="285" t="s">
        <v>3</v>
      </c>
      <c r="Q44" s="285" t="s">
        <v>3</v>
      </c>
      <c r="R44" s="284"/>
      <c r="S44" s="284"/>
      <c r="T44" s="284"/>
      <c r="U44" s="284"/>
      <c r="V44" s="302">
        <v>2</v>
      </c>
      <c r="W44" s="285">
        <v>1</v>
      </c>
      <c r="X44" s="277"/>
      <c r="Y44" s="287">
        <f t="shared" si="6"/>
        <v>0</v>
      </c>
      <c r="Z44" s="31"/>
    </row>
    <row r="45" spans="1:26" ht="15" customHeight="1" x14ac:dyDescent="0.25">
      <c r="A45" s="173">
        <v>38</v>
      </c>
      <c r="B45" s="796" t="s">
        <v>761</v>
      </c>
      <c r="C45" s="796" t="s">
        <v>767</v>
      </c>
      <c r="D45" s="216" t="s">
        <v>778</v>
      </c>
      <c r="E45" s="285" t="s">
        <v>3</v>
      </c>
      <c r="F45" s="284"/>
      <c r="G45" s="284"/>
      <c r="H45" s="284"/>
      <c r="I45" s="284"/>
      <c r="J45" s="284"/>
      <c r="K45" s="284"/>
      <c r="L45" s="284"/>
      <c r="M45" s="284"/>
      <c r="N45" s="284"/>
      <c r="O45" s="284"/>
      <c r="P45" s="285"/>
      <c r="Q45" s="285"/>
      <c r="R45" s="284"/>
      <c r="S45" s="284"/>
      <c r="T45" s="284"/>
      <c r="U45" s="284"/>
      <c r="V45" s="285">
        <v>365</v>
      </c>
      <c r="W45" s="285">
        <v>1</v>
      </c>
      <c r="X45" s="364"/>
      <c r="Y45" s="365"/>
      <c r="Z45" s="31"/>
    </row>
    <row r="46" spans="1:26" ht="15" customHeight="1" x14ac:dyDescent="0.25">
      <c r="A46" s="173">
        <v>39</v>
      </c>
      <c r="B46" s="796"/>
      <c r="C46" s="796"/>
      <c r="D46" s="216" t="s">
        <v>779</v>
      </c>
      <c r="E46" s="284"/>
      <c r="F46" s="285" t="s">
        <v>3</v>
      </c>
      <c r="G46" s="284"/>
      <c r="H46" s="284"/>
      <c r="I46" s="284"/>
      <c r="J46" s="284"/>
      <c r="K46" s="284"/>
      <c r="L46" s="284"/>
      <c r="M46" s="284"/>
      <c r="N46" s="284"/>
      <c r="O46" s="284"/>
      <c r="P46" s="285"/>
      <c r="Q46" s="285"/>
      <c r="R46" s="284"/>
      <c r="S46" s="284"/>
      <c r="T46" s="284"/>
      <c r="U46" s="284"/>
      <c r="V46" s="285">
        <v>52</v>
      </c>
      <c r="W46" s="285">
        <v>1</v>
      </c>
      <c r="X46" s="364"/>
      <c r="Y46" s="365"/>
      <c r="Z46" s="31"/>
    </row>
    <row r="47" spans="1:26" ht="26.25" customHeight="1" x14ac:dyDescent="0.25">
      <c r="A47" s="173">
        <v>40</v>
      </c>
      <c r="B47" s="796"/>
      <c r="C47" s="796"/>
      <c r="D47" s="216" t="s">
        <v>780</v>
      </c>
      <c r="E47" s="284"/>
      <c r="F47" s="284"/>
      <c r="G47" s="284"/>
      <c r="H47" s="284"/>
      <c r="I47" s="284"/>
      <c r="J47" s="284"/>
      <c r="K47" s="284"/>
      <c r="L47" s="284"/>
      <c r="M47" s="284"/>
      <c r="N47" s="284"/>
      <c r="O47" s="284"/>
      <c r="P47" s="285" t="s">
        <v>3</v>
      </c>
      <c r="Q47" s="285" t="s">
        <v>3</v>
      </c>
      <c r="R47" s="284"/>
      <c r="S47" s="284"/>
      <c r="T47" s="284"/>
      <c r="U47" s="284"/>
      <c r="V47" s="302">
        <v>2</v>
      </c>
      <c r="W47" s="285">
        <v>1</v>
      </c>
      <c r="X47" s="277"/>
      <c r="Y47" s="287">
        <f>V47*W47*ROUND(X47,2)</f>
        <v>0</v>
      </c>
      <c r="Z47" s="31"/>
    </row>
    <row r="48" spans="1:26" ht="26.25" customHeight="1" x14ac:dyDescent="0.25">
      <c r="A48" s="173">
        <v>41</v>
      </c>
      <c r="B48" s="796"/>
      <c r="C48" s="796"/>
      <c r="D48" s="216" t="s">
        <v>781</v>
      </c>
      <c r="E48" s="284"/>
      <c r="F48" s="284"/>
      <c r="G48" s="284"/>
      <c r="H48" s="284"/>
      <c r="I48" s="284"/>
      <c r="J48" s="284"/>
      <c r="K48" s="284"/>
      <c r="L48" s="284"/>
      <c r="M48" s="284"/>
      <c r="N48" s="284"/>
      <c r="O48" s="284"/>
      <c r="P48" s="285" t="s">
        <v>3</v>
      </c>
      <c r="Q48" s="285" t="s">
        <v>3</v>
      </c>
      <c r="R48" s="284"/>
      <c r="S48" s="284"/>
      <c r="T48" s="284"/>
      <c r="U48" s="284"/>
      <c r="V48" s="302">
        <v>2</v>
      </c>
      <c r="W48" s="285">
        <v>1</v>
      </c>
      <c r="X48" s="277"/>
      <c r="Y48" s="287">
        <f t="shared" ref="Y48:Y51" si="7">V48*W48*ROUND(X48,2)</f>
        <v>0</v>
      </c>
      <c r="Z48" s="31"/>
    </row>
    <row r="49" spans="1:26" ht="26.25" customHeight="1" x14ac:dyDescent="0.25">
      <c r="A49" s="173">
        <v>42</v>
      </c>
      <c r="B49" s="796"/>
      <c r="C49" s="796"/>
      <c r="D49" s="216" t="s">
        <v>782</v>
      </c>
      <c r="E49" s="284"/>
      <c r="F49" s="284"/>
      <c r="G49" s="284"/>
      <c r="H49" s="284"/>
      <c r="I49" s="284"/>
      <c r="J49" s="284"/>
      <c r="K49" s="284"/>
      <c r="L49" s="284"/>
      <c r="M49" s="284"/>
      <c r="N49" s="284"/>
      <c r="O49" s="284"/>
      <c r="P49" s="285" t="s">
        <v>3</v>
      </c>
      <c r="Q49" s="285" t="s">
        <v>3</v>
      </c>
      <c r="R49" s="284"/>
      <c r="S49" s="284"/>
      <c r="T49" s="284"/>
      <c r="U49" s="284"/>
      <c r="V49" s="302">
        <v>2</v>
      </c>
      <c r="W49" s="285">
        <v>1</v>
      </c>
      <c r="X49" s="277"/>
      <c r="Y49" s="287">
        <f t="shared" si="7"/>
        <v>0</v>
      </c>
      <c r="Z49" s="31"/>
    </row>
    <row r="50" spans="1:26" ht="26.25" customHeight="1" x14ac:dyDescent="0.25">
      <c r="A50" s="173">
        <v>43</v>
      </c>
      <c r="B50" s="796"/>
      <c r="C50" s="796"/>
      <c r="D50" s="216" t="s">
        <v>783</v>
      </c>
      <c r="E50" s="284"/>
      <c r="F50" s="284"/>
      <c r="G50" s="284"/>
      <c r="H50" s="284"/>
      <c r="I50" s="284"/>
      <c r="J50" s="284"/>
      <c r="K50" s="284"/>
      <c r="L50" s="284"/>
      <c r="M50" s="284"/>
      <c r="N50" s="284"/>
      <c r="O50" s="284"/>
      <c r="P50" s="285" t="s">
        <v>3</v>
      </c>
      <c r="Q50" s="285" t="s">
        <v>3</v>
      </c>
      <c r="R50" s="284"/>
      <c r="S50" s="284"/>
      <c r="T50" s="284"/>
      <c r="U50" s="284"/>
      <c r="V50" s="302">
        <v>2</v>
      </c>
      <c r="W50" s="285">
        <v>1</v>
      </c>
      <c r="X50" s="277"/>
      <c r="Y50" s="287">
        <f t="shared" si="7"/>
        <v>0</v>
      </c>
      <c r="Z50" s="31"/>
    </row>
    <row r="51" spans="1:26" ht="15" customHeight="1" x14ac:dyDescent="0.25">
      <c r="A51" s="173">
        <v>44</v>
      </c>
      <c r="B51" s="796"/>
      <c r="C51" s="796"/>
      <c r="D51" s="216" t="s">
        <v>784</v>
      </c>
      <c r="E51" s="284"/>
      <c r="F51" s="284"/>
      <c r="G51" s="284"/>
      <c r="H51" s="284"/>
      <c r="I51" s="284"/>
      <c r="J51" s="284"/>
      <c r="K51" s="284"/>
      <c r="L51" s="284"/>
      <c r="M51" s="284"/>
      <c r="N51" s="284"/>
      <c r="O51" s="284"/>
      <c r="P51" s="285" t="s">
        <v>3</v>
      </c>
      <c r="Q51" s="285" t="s">
        <v>3</v>
      </c>
      <c r="R51" s="284"/>
      <c r="S51" s="284"/>
      <c r="T51" s="284"/>
      <c r="U51" s="284"/>
      <c r="V51" s="302">
        <v>2</v>
      </c>
      <c r="W51" s="285">
        <v>1</v>
      </c>
      <c r="X51" s="277"/>
      <c r="Y51" s="287">
        <f t="shared" si="7"/>
        <v>0</v>
      </c>
      <c r="Z51" s="31"/>
    </row>
    <row r="52" spans="1:26" ht="15" customHeight="1" x14ac:dyDescent="0.25">
      <c r="A52" s="173">
        <v>45</v>
      </c>
      <c r="B52" s="796" t="s">
        <v>763</v>
      </c>
      <c r="C52" s="796" t="s">
        <v>767</v>
      </c>
      <c r="D52" s="216" t="s">
        <v>778</v>
      </c>
      <c r="E52" s="285" t="s">
        <v>3</v>
      </c>
      <c r="F52" s="284"/>
      <c r="G52" s="284"/>
      <c r="H52" s="284"/>
      <c r="I52" s="284"/>
      <c r="J52" s="284"/>
      <c r="K52" s="284"/>
      <c r="L52" s="284"/>
      <c r="M52" s="284"/>
      <c r="N52" s="284"/>
      <c r="O52" s="284"/>
      <c r="P52" s="285"/>
      <c r="Q52" s="285"/>
      <c r="R52" s="284"/>
      <c r="S52" s="284"/>
      <c r="T52" s="284"/>
      <c r="U52" s="284"/>
      <c r="V52" s="285">
        <v>365</v>
      </c>
      <c r="W52" s="285">
        <v>1</v>
      </c>
      <c r="X52" s="364"/>
      <c r="Y52" s="365"/>
      <c r="Z52" s="31"/>
    </row>
    <row r="53" spans="1:26" ht="15" customHeight="1" x14ac:dyDescent="0.25">
      <c r="A53" s="173">
        <v>46</v>
      </c>
      <c r="B53" s="796"/>
      <c r="C53" s="796"/>
      <c r="D53" s="216" t="s">
        <v>779</v>
      </c>
      <c r="E53" s="284"/>
      <c r="F53" s="285" t="s">
        <v>3</v>
      </c>
      <c r="G53" s="284"/>
      <c r="H53" s="284"/>
      <c r="I53" s="284"/>
      <c r="J53" s="284"/>
      <c r="K53" s="284"/>
      <c r="L53" s="284"/>
      <c r="M53" s="284"/>
      <c r="N53" s="284"/>
      <c r="O53" s="284"/>
      <c r="P53" s="285"/>
      <c r="Q53" s="285"/>
      <c r="R53" s="284"/>
      <c r="S53" s="284"/>
      <c r="T53" s="284"/>
      <c r="U53" s="284"/>
      <c r="V53" s="285">
        <v>52</v>
      </c>
      <c r="W53" s="285">
        <v>1</v>
      </c>
      <c r="X53" s="364"/>
      <c r="Y53" s="365"/>
      <c r="Z53" s="31"/>
    </row>
    <row r="54" spans="1:26" ht="26.25" customHeight="1" x14ac:dyDescent="0.25">
      <c r="A54" s="173">
        <v>47</v>
      </c>
      <c r="B54" s="796"/>
      <c r="C54" s="796"/>
      <c r="D54" s="216" t="s">
        <v>780</v>
      </c>
      <c r="E54" s="284"/>
      <c r="F54" s="284"/>
      <c r="G54" s="284"/>
      <c r="H54" s="284"/>
      <c r="I54" s="284"/>
      <c r="J54" s="284"/>
      <c r="K54" s="284"/>
      <c r="L54" s="284"/>
      <c r="M54" s="284"/>
      <c r="N54" s="284"/>
      <c r="O54" s="284"/>
      <c r="P54" s="285" t="s">
        <v>3</v>
      </c>
      <c r="Q54" s="285" t="s">
        <v>3</v>
      </c>
      <c r="R54" s="284"/>
      <c r="S54" s="284"/>
      <c r="T54" s="284"/>
      <c r="U54" s="284"/>
      <c r="V54" s="302">
        <v>2</v>
      </c>
      <c r="W54" s="285">
        <v>1</v>
      </c>
      <c r="X54" s="277"/>
      <c r="Y54" s="287">
        <f t="shared" ref="Y54" si="8">V54*W54*ROUND(X54,2)</f>
        <v>0</v>
      </c>
      <c r="Z54" s="31"/>
    </row>
    <row r="55" spans="1:26" ht="26.25" customHeight="1" x14ac:dyDescent="0.25">
      <c r="A55" s="173">
        <v>48</v>
      </c>
      <c r="B55" s="796"/>
      <c r="C55" s="796"/>
      <c r="D55" s="216" t="s">
        <v>781</v>
      </c>
      <c r="E55" s="284"/>
      <c r="F55" s="284"/>
      <c r="G55" s="284"/>
      <c r="H55" s="284"/>
      <c r="I55" s="284"/>
      <c r="J55" s="284"/>
      <c r="K55" s="284"/>
      <c r="L55" s="284"/>
      <c r="M55" s="284"/>
      <c r="N55" s="284"/>
      <c r="O55" s="284"/>
      <c r="P55" s="285" t="s">
        <v>3</v>
      </c>
      <c r="Q55" s="285" t="s">
        <v>3</v>
      </c>
      <c r="R55" s="284"/>
      <c r="S55" s="284"/>
      <c r="T55" s="284"/>
      <c r="U55" s="284"/>
      <c r="V55" s="302">
        <v>2</v>
      </c>
      <c r="W55" s="285">
        <v>1</v>
      </c>
      <c r="X55" s="277"/>
      <c r="Y55" s="287">
        <f>V55*W55*ROUND(X55,2)</f>
        <v>0</v>
      </c>
      <c r="Z55" s="31"/>
    </row>
    <row r="56" spans="1:26" ht="26.25" customHeight="1" x14ac:dyDescent="0.25">
      <c r="A56" s="173">
        <v>49</v>
      </c>
      <c r="B56" s="796"/>
      <c r="C56" s="796"/>
      <c r="D56" s="216" t="s">
        <v>782</v>
      </c>
      <c r="E56" s="284"/>
      <c r="F56" s="284"/>
      <c r="G56" s="284"/>
      <c r="H56" s="284"/>
      <c r="I56" s="284"/>
      <c r="J56" s="284"/>
      <c r="K56" s="284"/>
      <c r="L56" s="284"/>
      <c r="M56" s="284"/>
      <c r="N56" s="284"/>
      <c r="O56" s="284"/>
      <c r="P56" s="285" t="s">
        <v>3</v>
      </c>
      <c r="Q56" s="285" t="s">
        <v>3</v>
      </c>
      <c r="R56" s="284"/>
      <c r="S56" s="284"/>
      <c r="T56" s="284"/>
      <c r="U56" s="284"/>
      <c r="V56" s="302">
        <v>2</v>
      </c>
      <c r="W56" s="285">
        <v>1</v>
      </c>
      <c r="X56" s="277"/>
      <c r="Y56" s="287">
        <f t="shared" ref="Y56:Y58" si="9">V56*W56*ROUND(X56,2)</f>
        <v>0</v>
      </c>
      <c r="Z56" s="31"/>
    </row>
    <row r="57" spans="1:26" ht="26.25" customHeight="1" x14ac:dyDescent="0.25">
      <c r="A57" s="173">
        <v>50</v>
      </c>
      <c r="B57" s="796"/>
      <c r="C57" s="796"/>
      <c r="D57" s="216" t="s">
        <v>783</v>
      </c>
      <c r="E57" s="284"/>
      <c r="F57" s="284"/>
      <c r="G57" s="284"/>
      <c r="H57" s="284"/>
      <c r="I57" s="284"/>
      <c r="J57" s="284"/>
      <c r="K57" s="284"/>
      <c r="L57" s="284"/>
      <c r="M57" s="284"/>
      <c r="N57" s="284"/>
      <c r="O57" s="284"/>
      <c r="P57" s="285" t="s">
        <v>3</v>
      </c>
      <c r="Q57" s="285" t="s">
        <v>3</v>
      </c>
      <c r="R57" s="284"/>
      <c r="S57" s="284"/>
      <c r="T57" s="284"/>
      <c r="U57" s="284"/>
      <c r="V57" s="302">
        <v>2</v>
      </c>
      <c r="W57" s="285">
        <v>1</v>
      </c>
      <c r="X57" s="277"/>
      <c r="Y57" s="287">
        <f t="shared" si="9"/>
        <v>0</v>
      </c>
      <c r="Z57" s="31"/>
    </row>
    <row r="58" spans="1:26" ht="15" customHeight="1" x14ac:dyDescent="0.25">
      <c r="A58" s="173">
        <v>51</v>
      </c>
      <c r="B58" s="796"/>
      <c r="C58" s="796"/>
      <c r="D58" s="216" t="s">
        <v>784</v>
      </c>
      <c r="E58" s="284"/>
      <c r="F58" s="284"/>
      <c r="G58" s="284"/>
      <c r="H58" s="284"/>
      <c r="I58" s="284"/>
      <c r="J58" s="284"/>
      <c r="K58" s="284"/>
      <c r="L58" s="284"/>
      <c r="M58" s="284"/>
      <c r="N58" s="284"/>
      <c r="O58" s="284"/>
      <c r="P58" s="285" t="s">
        <v>3</v>
      </c>
      <c r="Q58" s="285" t="s">
        <v>3</v>
      </c>
      <c r="R58" s="284"/>
      <c r="S58" s="284"/>
      <c r="T58" s="284"/>
      <c r="U58" s="284"/>
      <c r="V58" s="302">
        <v>2</v>
      </c>
      <c r="W58" s="285">
        <v>1</v>
      </c>
      <c r="X58" s="277"/>
      <c r="Y58" s="287">
        <f t="shared" si="9"/>
        <v>0</v>
      </c>
      <c r="Z58" s="31"/>
    </row>
    <row r="59" spans="1:26" ht="15" customHeight="1" x14ac:dyDescent="0.25">
      <c r="A59" s="173">
        <v>52</v>
      </c>
      <c r="B59" s="814" t="s">
        <v>764</v>
      </c>
      <c r="C59" s="814" t="s">
        <v>768</v>
      </c>
      <c r="D59" s="216" t="s">
        <v>778</v>
      </c>
      <c r="E59" s="285" t="s">
        <v>3</v>
      </c>
      <c r="F59" s="284"/>
      <c r="G59" s="284"/>
      <c r="H59" s="284"/>
      <c r="I59" s="284"/>
      <c r="J59" s="284"/>
      <c r="K59" s="284"/>
      <c r="L59" s="284"/>
      <c r="M59" s="284"/>
      <c r="N59" s="284"/>
      <c r="O59" s="284"/>
      <c r="P59" s="285"/>
      <c r="Q59" s="285"/>
      <c r="R59" s="284"/>
      <c r="S59" s="284"/>
      <c r="T59" s="284"/>
      <c r="U59" s="284"/>
      <c r="V59" s="285">
        <v>365</v>
      </c>
      <c r="W59" s="285">
        <v>1</v>
      </c>
      <c r="X59" s="364"/>
      <c r="Y59" s="365"/>
      <c r="Z59" s="31"/>
    </row>
    <row r="60" spans="1:26" ht="15" customHeight="1" x14ac:dyDescent="0.25">
      <c r="A60" s="173">
        <v>53</v>
      </c>
      <c r="B60" s="798"/>
      <c r="C60" s="798"/>
      <c r="D60" s="216" t="s">
        <v>779</v>
      </c>
      <c r="E60" s="284"/>
      <c r="F60" s="285" t="s">
        <v>3</v>
      </c>
      <c r="G60" s="284"/>
      <c r="H60" s="284"/>
      <c r="I60" s="284"/>
      <c r="J60" s="284"/>
      <c r="K60" s="284"/>
      <c r="L60" s="284"/>
      <c r="M60" s="284"/>
      <c r="N60" s="284"/>
      <c r="O60" s="284"/>
      <c r="P60" s="285"/>
      <c r="Q60" s="285"/>
      <c r="R60" s="284"/>
      <c r="S60" s="284"/>
      <c r="T60" s="284"/>
      <c r="U60" s="284"/>
      <c r="V60" s="285">
        <v>52</v>
      </c>
      <c r="W60" s="285">
        <v>1</v>
      </c>
      <c r="X60" s="364"/>
      <c r="Y60" s="365"/>
      <c r="Z60" s="31"/>
    </row>
    <row r="61" spans="1:26" ht="26.25" customHeight="1" x14ac:dyDescent="0.25">
      <c r="A61" s="173">
        <v>54</v>
      </c>
      <c r="B61" s="798"/>
      <c r="C61" s="798"/>
      <c r="D61" s="216" t="s">
        <v>780</v>
      </c>
      <c r="E61" s="284"/>
      <c r="F61" s="284"/>
      <c r="G61" s="284"/>
      <c r="H61" s="284"/>
      <c r="I61" s="284"/>
      <c r="J61" s="284"/>
      <c r="K61" s="284"/>
      <c r="L61" s="284"/>
      <c r="M61" s="284"/>
      <c r="N61" s="284"/>
      <c r="O61" s="284"/>
      <c r="P61" s="285" t="s">
        <v>3</v>
      </c>
      <c r="Q61" s="285" t="s">
        <v>3</v>
      </c>
      <c r="R61" s="284"/>
      <c r="S61" s="284"/>
      <c r="T61" s="284"/>
      <c r="U61" s="284"/>
      <c r="V61" s="302">
        <v>2</v>
      </c>
      <c r="W61" s="285">
        <v>1</v>
      </c>
      <c r="X61" s="277"/>
      <c r="Y61" s="287">
        <f t="shared" ref="Y61" si="10">V61*W61*ROUND(X61,2)</f>
        <v>0</v>
      </c>
      <c r="Z61" s="31"/>
    </row>
    <row r="62" spans="1:26" ht="26.25" customHeight="1" x14ac:dyDescent="0.25">
      <c r="A62" s="173">
        <v>55</v>
      </c>
      <c r="B62" s="798"/>
      <c r="C62" s="798"/>
      <c r="D62" s="216" t="s">
        <v>781</v>
      </c>
      <c r="E62" s="284"/>
      <c r="F62" s="284"/>
      <c r="G62" s="284"/>
      <c r="H62" s="284"/>
      <c r="I62" s="284"/>
      <c r="J62" s="284"/>
      <c r="K62" s="284"/>
      <c r="L62" s="284"/>
      <c r="M62" s="284"/>
      <c r="N62" s="284"/>
      <c r="O62" s="284"/>
      <c r="P62" s="285" t="s">
        <v>3</v>
      </c>
      <c r="Q62" s="285" t="s">
        <v>3</v>
      </c>
      <c r="R62" s="284"/>
      <c r="S62" s="284"/>
      <c r="T62" s="284"/>
      <c r="U62" s="284"/>
      <c r="V62" s="302">
        <v>2</v>
      </c>
      <c r="W62" s="285">
        <v>1</v>
      </c>
      <c r="X62" s="277"/>
      <c r="Y62" s="287">
        <f>V62*W62*ROUND(X62,2)</f>
        <v>0</v>
      </c>
      <c r="Z62" s="31"/>
    </row>
    <row r="63" spans="1:26" ht="26.25" customHeight="1" x14ac:dyDescent="0.25">
      <c r="A63" s="173">
        <v>56</v>
      </c>
      <c r="B63" s="798"/>
      <c r="C63" s="798"/>
      <c r="D63" s="216" t="s">
        <v>782</v>
      </c>
      <c r="E63" s="284"/>
      <c r="F63" s="284"/>
      <c r="G63" s="284"/>
      <c r="H63" s="284"/>
      <c r="I63" s="284"/>
      <c r="J63" s="284"/>
      <c r="K63" s="284"/>
      <c r="L63" s="284"/>
      <c r="M63" s="284"/>
      <c r="N63" s="284"/>
      <c r="O63" s="284"/>
      <c r="P63" s="285" t="s">
        <v>3</v>
      </c>
      <c r="Q63" s="285" t="s">
        <v>3</v>
      </c>
      <c r="R63" s="284"/>
      <c r="S63" s="284"/>
      <c r="T63" s="284"/>
      <c r="U63" s="284"/>
      <c r="V63" s="302">
        <v>2</v>
      </c>
      <c r="W63" s="285">
        <v>1</v>
      </c>
      <c r="X63" s="277"/>
      <c r="Y63" s="287">
        <f t="shared" ref="Y63:Y65" si="11">V63*W63*ROUND(X63,2)</f>
        <v>0</v>
      </c>
      <c r="Z63" s="31"/>
    </row>
    <row r="64" spans="1:26" ht="26.25" customHeight="1" x14ac:dyDescent="0.25">
      <c r="A64" s="173">
        <v>57</v>
      </c>
      <c r="B64" s="798"/>
      <c r="C64" s="798"/>
      <c r="D64" s="216" t="s">
        <v>783</v>
      </c>
      <c r="E64" s="284"/>
      <c r="F64" s="284"/>
      <c r="G64" s="284"/>
      <c r="H64" s="284"/>
      <c r="I64" s="284"/>
      <c r="J64" s="284"/>
      <c r="K64" s="284"/>
      <c r="L64" s="284"/>
      <c r="M64" s="284"/>
      <c r="N64" s="284"/>
      <c r="O64" s="284"/>
      <c r="P64" s="285" t="s">
        <v>3</v>
      </c>
      <c r="Q64" s="285" t="s">
        <v>3</v>
      </c>
      <c r="R64" s="284"/>
      <c r="S64" s="284"/>
      <c r="T64" s="284"/>
      <c r="U64" s="284"/>
      <c r="V64" s="302">
        <v>2</v>
      </c>
      <c r="W64" s="285">
        <v>1</v>
      </c>
      <c r="X64" s="277"/>
      <c r="Y64" s="287">
        <f t="shared" si="11"/>
        <v>0</v>
      </c>
      <c r="Z64" s="31"/>
    </row>
    <row r="65" spans="1:26" ht="15" customHeight="1" x14ac:dyDescent="0.25">
      <c r="A65" s="173">
        <v>58</v>
      </c>
      <c r="B65" s="795"/>
      <c r="C65" s="795"/>
      <c r="D65" s="216" t="s">
        <v>784</v>
      </c>
      <c r="E65" s="284"/>
      <c r="F65" s="284"/>
      <c r="G65" s="284"/>
      <c r="H65" s="284"/>
      <c r="I65" s="284"/>
      <c r="J65" s="284"/>
      <c r="K65" s="284"/>
      <c r="L65" s="284"/>
      <c r="M65" s="284"/>
      <c r="N65" s="284"/>
      <c r="O65" s="284"/>
      <c r="P65" s="285" t="s">
        <v>3</v>
      </c>
      <c r="Q65" s="285" t="s">
        <v>3</v>
      </c>
      <c r="R65" s="284"/>
      <c r="S65" s="284"/>
      <c r="T65" s="284"/>
      <c r="U65" s="284"/>
      <c r="V65" s="302">
        <v>2</v>
      </c>
      <c r="W65" s="285">
        <v>1</v>
      </c>
      <c r="X65" s="277"/>
      <c r="Y65" s="287">
        <f t="shared" si="11"/>
        <v>0</v>
      </c>
      <c r="Z65" s="31"/>
    </row>
    <row r="66" spans="1:26" ht="15" customHeight="1" x14ac:dyDescent="0.25">
      <c r="A66" s="173">
        <v>59</v>
      </c>
      <c r="B66" s="796" t="s">
        <v>761</v>
      </c>
      <c r="C66" s="796" t="s">
        <v>769</v>
      </c>
      <c r="D66" s="216" t="s">
        <v>778</v>
      </c>
      <c r="E66" s="285" t="s">
        <v>3</v>
      </c>
      <c r="F66" s="284"/>
      <c r="G66" s="284"/>
      <c r="H66" s="284"/>
      <c r="I66" s="284"/>
      <c r="J66" s="284"/>
      <c r="K66" s="284"/>
      <c r="L66" s="284"/>
      <c r="M66" s="284"/>
      <c r="N66" s="284"/>
      <c r="O66" s="284"/>
      <c r="P66" s="285"/>
      <c r="Q66" s="285"/>
      <c r="R66" s="284"/>
      <c r="S66" s="284"/>
      <c r="T66" s="284"/>
      <c r="U66" s="284"/>
      <c r="V66" s="285">
        <v>365</v>
      </c>
      <c r="W66" s="285">
        <v>1</v>
      </c>
      <c r="X66" s="364"/>
      <c r="Y66" s="365"/>
      <c r="Z66" s="31"/>
    </row>
    <row r="67" spans="1:26" ht="15" customHeight="1" x14ac:dyDescent="0.25">
      <c r="A67" s="173">
        <v>60</v>
      </c>
      <c r="B67" s="796"/>
      <c r="C67" s="796"/>
      <c r="D67" s="216" t="s">
        <v>779</v>
      </c>
      <c r="E67" s="284"/>
      <c r="F67" s="285" t="s">
        <v>3</v>
      </c>
      <c r="G67" s="284"/>
      <c r="H67" s="284"/>
      <c r="I67" s="284"/>
      <c r="J67" s="284"/>
      <c r="K67" s="284"/>
      <c r="L67" s="284"/>
      <c r="M67" s="284"/>
      <c r="N67" s="284"/>
      <c r="O67" s="284"/>
      <c r="P67" s="285"/>
      <c r="Q67" s="285"/>
      <c r="R67" s="284"/>
      <c r="S67" s="284"/>
      <c r="T67" s="284"/>
      <c r="U67" s="284"/>
      <c r="V67" s="285">
        <v>52</v>
      </c>
      <c r="W67" s="285">
        <v>1</v>
      </c>
      <c r="X67" s="364"/>
      <c r="Y67" s="365"/>
      <c r="Z67" s="31"/>
    </row>
    <row r="68" spans="1:26" ht="26.25" customHeight="1" x14ac:dyDescent="0.25">
      <c r="A68" s="173">
        <v>61</v>
      </c>
      <c r="B68" s="796"/>
      <c r="C68" s="796"/>
      <c r="D68" s="216" t="s">
        <v>780</v>
      </c>
      <c r="E68" s="284"/>
      <c r="F68" s="284"/>
      <c r="G68" s="284"/>
      <c r="H68" s="284"/>
      <c r="I68" s="284"/>
      <c r="J68" s="284"/>
      <c r="K68" s="284"/>
      <c r="L68" s="284"/>
      <c r="M68" s="284"/>
      <c r="N68" s="284"/>
      <c r="O68" s="284"/>
      <c r="P68" s="285" t="s">
        <v>3</v>
      </c>
      <c r="Q68" s="285" t="s">
        <v>3</v>
      </c>
      <c r="R68" s="284"/>
      <c r="S68" s="284"/>
      <c r="T68" s="284"/>
      <c r="U68" s="284"/>
      <c r="V68" s="302">
        <v>2</v>
      </c>
      <c r="W68" s="285">
        <v>1</v>
      </c>
      <c r="X68" s="277"/>
      <c r="Y68" s="287">
        <f t="shared" ref="Y68" si="12">V68*W68*ROUND(X68,2)</f>
        <v>0</v>
      </c>
      <c r="Z68" s="31"/>
    </row>
    <row r="69" spans="1:26" ht="26.25" customHeight="1" x14ac:dyDescent="0.25">
      <c r="A69" s="173">
        <v>62</v>
      </c>
      <c r="B69" s="796"/>
      <c r="C69" s="796"/>
      <c r="D69" s="216" t="s">
        <v>781</v>
      </c>
      <c r="E69" s="284"/>
      <c r="F69" s="284"/>
      <c r="G69" s="284"/>
      <c r="H69" s="284"/>
      <c r="I69" s="284"/>
      <c r="J69" s="284"/>
      <c r="K69" s="284"/>
      <c r="L69" s="284"/>
      <c r="M69" s="284"/>
      <c r="N69" s="284"/>
      <c r="O69" s="284"/>
      <c r="P69" s="285" t="s">
        <v>3</v>
      </c>
      <c r="Q69" s="285" t="s">
        <v>3</v>
      </c>
      <c r="R69" s="284"/>
      <c r="S69" s="284"/>
      <c r="T69" s="284"/>
      <c r="U69" s="284"/>
      <c r="V69" s="302">
        <v>2</v>
      </c>
      <c r="W69" s="285">
        <v>1</v>
      </c>
      <c r="X69" s="277"/>
      <c r="Y69" s="287">
        <f>V69*W69*ROUND(X69,2)</f>
        <v>0</v>
      </c>
      <c r="Z69" s="31"/>
    </row>
    <row r="70" spans="1:26" ht="26.25" customHeight="1" x14ac:dyDescent="0.25">
      <c r="A70" s="173">
        <v>63</v>
      </c>
      <c r="B70" s="796"/>
      <c r="C70" s="796"/>
      <c r="D70" s="216" t="s">
        <v>782</v>
      </c>
      <c r="E70" s="284"/>
      <c r="F70" s="284"/>
      <c r="G70" s="284"/>
      <c r="H70" s="284"/>
      <c r="I70" s="284"/>
      <c r="J70" s="284"/>
      <c r="K70" s="284"/>
      <c r="L70" s="284"/>
      <c r="M70" s="284"/>
      <c r="N70" s="284"/>
      <c r="O70" s="284"/>
      <c r="P70" s="285" t="s">
        <v>3</v>
      </c>
      <c r="Q70" s="285" t="s">
        <v>3</v>
      </c>
      <c r="R70" s="284"/>
      <c r="S70" s="284"/>
      <c r="T70" s="284"/>
      <c r="U70" s="284"/>
      <c r="V70" s="302">
        <v>2</v>
      </c>
      <c r="W70" s="285">
        <v>1</v>
      </c>
      <c r="X70" s="277"/>
      <c r="Y70" s="287">
        <f t="shared" ref="Y70:Y72" si="13">V70*W70*ROUND(X70,2)</f>
        <v>0</v>
      </c>
      <c r="Z70" s="31"/>
    </row>
    <row r="71" spans="1:26" ht="26.25" customHeight="1" x14ac:dyDescent="0.25">
      <c r="A71" s="173">
        <v>64</v>
      </c>
      <c r="B71" s="796"/>
      <c r="C71" s="796"/>
      <c r="D71" s="216" t="s">
        <v>783</v>
      </c>
      <c r="E71" s="284"/>
      <c r="F71" s="284"/>
      <c r="G71" s="284"/>
      <c r="H71" s="284"/>
      <c r="I71" s="284"/>
      <c r="J71" s="284"/>
      <c r="K71" s="284"/>
      <c r="L71" s="284"/>
      <c r="M71" s="284"/>
      <c r="N71" s="284"/>
      <c r="O71" s="284"/>
      <c r="P71" s="285" t="s">
        <v>3</v>
      </c>
      <c r="Q71" s="285" t="s">
        <v>3</v>
      </c>
      <c r="R71" s="284"/>
      <c r="S71" s="284"/>
      <c r="T71" s="284"/>
      <c r="U71" s="284"/>
      <c r="V71" s="302">
        <v>2</v>
      </c>
      <c r="W71" s="285">
        <v>1</v>
      </c>
      <c r="X71" s="277"/>
      <c r="Y71" s="287">
        <f t="shared" si="13"/>
        <v>0</v>
      </c>
      <c r="Z71" s="31"/>
    </row>
    <row r="72" spans="1:26" ht="15" customHeight="1" x14ac:dyDescent="0.25">
      <c r="A72" s="173">
        <v>65</v>
      </c>
      <c r="B72" s="796"/>
      <c r="C72" s="796"/>
      <c r="D72" s="216" t="s">
        <v>784</v>
      </c>
      <c r="E72" s="284"/>
      <c r="F72" s="284"/>
      <c r="G72" s="284"/>
      <c r="H72" s="284"/>
      <c r="I72" s="284"/>
      <c r="J72" s="284"/>
      <c r="K72" s="284"/>
      <c r="L72" s="284"/>
      <c r="M72" s="284"/>
      <c r="N72" s="284"/>
      <c r="O72" s="284"/>
      <c r="P72" s="285" t="s">
        <v>3</v>
      </c>
      <c r="Q72" s="285" t="s">
        <v>3</v>
      </c>
      <c r="R72" s="284"/>
      <c r="S72" s="284"/>
      <c r="T72" s="284"/>
      <c r="U72" s="284"/>
      <c r="V72" s="302">
        <v>2</v>
      </c>
      <c r="W72" s="285">
        <v>1</v>
      </c>
      <c r="X72" s="277"/>
      <c r="Y72" s="287">
        <f t="shared" si="13"/>
        <v>0</v>
      </c>
      <c r="Z72" s="31"/>
    </row>
    <row r="73" spans="1:26" ht="15" customHeight="1" x14ac:dyDescent="0.25">
      <c r="A73" s="173">
        <v>66</v>
      </c>
      <c r="B73" s="796" t="s">
        <v>763</v>
      </c>
      <c r="C73" s="796" t="s">
        <v>769</v>
      </c>
      <c r="D73" s="216" t="s">
        <v>778</v>
      </c>
      <c r="E73" s="285" t="s">
        <v>3</v>
      </c>
      <c r="F73" s="284"/>
      <c r="G73" s="284"/>
      <c r="H73" s="284"/>
      <c r="I73" s="284"/>
      <c r="J73" s="284"/>
      <c r="K73" s="284"/>
      <c r="L73" s="284"/>
      <c r="M73" s="284"/>
      <c r="N73" s="284"/>
      <c r="O73" s="284"/>
      <c r="P73" s="285"/>
      <c r="Q73" s="285"/>
      <c r="R73" s="284"/>
      <c r="S73" s="284"/>
      <c r="T73" s="284"/>
      <c r="U73" s="284"/>
      <c r="V73" s="285">
        <v>365</v>
      </c>
      <c r="W73" s="285">
        <v>1</v>
      </c>
      <c r="X73" s="364"/>
      <c r="Y73" s="365"/>
      <c r="Z73" s="31"/>
    </row>
    <row r="74" spans="1:26" ht="15" customHeight="1" x14ac:dyDescent="0.25">
      <c r="A74" s="173">
        <v>67</v>
      </c>
      <c r="B74" s="796"/>
      <c r="C74" s="796"/>
      <c r="D74" s="216" t="s">
        <v>779</v>
      </c>
      <c r="E74" s="284"/>
      <c r="F74" s="285" t="s">
        <v>3</v>
      </c>
      <c r="G74" s="284"/>
      <c r="H74" s="284"/>
      <c r="I74" s="284"/>
      <c r="J74" s="284"/>
      <c r="K74" s="284"/>
      <c r="L74" s="284"/>
      <c r="M74" s="284"/>
      <c r="N74" s="284"/>
      <c r="O74" s="284"/>
      <c r="P74" s="285"/>
      <c r="Q74" s="285"/>
      <c r="R74" s="284"/>
      <c r="S74" s="284"/>
      <c r="T74" s="284"/>
      <c r="U74" s="284"/>
      <c r="V74" s="285">
        <v>52</v>
      </c>
      <c r="W74" s="285">
        <v>1</v>
      </c>
      <c r="X74" s="364"/>
      <c r="Y74" s="365"/>
      <c r="Z74" s="31"/>
    </row>
    <row r="75" spans="1:26" ht="26.25" customHeight="1" x14ac:dyDescent="0.25">
      <c r="A75" s="173">
        <v>68</v>
      </c>
      <c r="B75" s="796"/>
      <c r="C75" s="796"/>
      <c r="D75" s="216" t="s">
        <v>780</v>
      </c>
      <c r="E75" s="284"/>
      <c r="F75" s="284"/>
      <c r="G75" s="284"/>
      <c r="H75" s="284"/>
      <c r="I75" s="284"/>
      <c r="J75" s="284"/>
      <c r="K75" s="284"/>
      <c r="L75" s="284"/>
      <c r="M75" s="284"/>
      <c r="N75" s="284"/>
      <c r="O75" s="284"/>
      <c r="P75" s="285" t="s">
        <v>3</v>
      </c>
      <c r="Q75" s="285" t="s">
        <v>3</v>
      </c>
      <c r="R75" s="284"/>
      <c r="S75" s="284"/>
      <c r="T75" s="284"/>
      <c r="U75" s="284"/>
      <c r="V75" s="302">
        <v>2</v>
      </c>
      <c r="W75" s="285">
        <v>1</v>
      </c>
      <c r="X75" s="277"/>
      <c r="Y75" s="287">
        <f t="shared" ref="Y75" si="14">V75*W75*ROUND(X75,2)</f>
        <v>0</v>
      </c>
      <c r="Z75" s="31"/>
    </row>
    <row r="76" spans="1:26" ht="26.25" customHeight="1" x14ac:dyDescent="0.25">
      <c r="A76" s="173">
        <v>69</v>
      </c>
      <c r="B76" s="796"/>
      <c r="C76" s="796"/>
      <c r="D76" s="216" t="s">
        <v>781</v>
      </c>
      <c r="E76" s="284"/>
      <c r="F76" s="284"/>
      <c r="G76" s="284"/>
      <c r="H76" s="284"/>
      <c r="I76" s="284"/>
      <c r="J76" s="284"/>
      <c r="K76" s="284"/>
      <c r="L76" s="284"/>
      <c r="M76" s="284"/>
      <c r="N76" s="284"/>
      <c r="O76" s="284"/>
      <c r="P76" s="285" t="s">
        <v>3</v>
      </c>
      <c r="Q76" s="285" t="s">
        <v>3</v>
      </c>
      <c r="R76" s="284"/>
      <c r="S76" s="284"/>
      <c r="T76" s="284"/>
      <c r="U76" s="284"/>
      <c r="V76" s="302">
        <v>2</v>
      </c>
      <c r="W76" s="285">
        <v>1</v>
      </c>
      <c r="X76" s="277"/>
      <c r="Y76" s="287">
        <f>V76*W76*ROUND(X76,2)</f>
        <v>0</v>
      </c>
      <c r="Z76" s="31"/>
    </row>
    <row r="77" spans="1:26" ht="26.25" customHeight="1" x14ac:dyDescent="0.25">
      <c r="A77" s="173">
        <v>70</v>
      </c>
      <c r="B77" s="796"/>
      <c r="C77" s="796"/>
      <c r="D77" s="216" t="s">
        <v>782</v>
      </c>
      <c r="E77" s="284"/>
      <c r="F77" s="284"/>
      <c r="G77" s="284"/>
      <c r="H77" s="284"/>
      <c r="I77" s="284"/>
      <c r="J77" s="284"/>
      <c r="K77" s="284"/>
      <c r="L77" s="284"/>
      <c r="M77" s="284"/>
      <c r="N77" s="284"/>
      <c r="O77" s="284"/>
      <c r="P77" s="285" t="s">
        <v>3</v>
      </c>
      <c r="Q77" s="285" t="s">
        <v>3</v>
      </c>
      <c r="R77" s="284"/>
      <c r="S77" s="284"/>
      <c r="T77" s="284"/>
      <c r="U77" s="284"/>
      <c r="V77" s="302">
        <v>2</v>
      </c>
      <c r="W77" s="285">
        <v>1</v>
      </c>
      <c r="X77" s="277"/>
      <c r="Y77" s="287">
        <f t="shared" ref="Y77:Y79" si="15">V77*W77*ROUND(X77,2)</f>
        <v>0</v>
      </c>
      <c r="Z77" s="31"/>
    </row>
    <row r="78" spans="1:26" ht="26.25" customHeight="1" x14ac:dyDescent="0.25">
      <c r="A78" s="173">
        <v>71</v>
      </c>
      <c r="B78" s="796"/>
      <c r="C78" s="796"/>
      <c r="D78" s="216" t="s">
        <v>783</v>
      </c>
      <c r="E78" s="284"/>
      <c r="F78" s="284"/>
      <c r="G78" s="284"/>
      <c r="H78" s="284"/>
      <c r="I78" s="284"/>
      <c r="J78" s="284"/>
      <c r="K78" s="284"/>
      <c r="L78" s="284"/>
      <c r="M78" s="284"/>
      <c r="N78" s="284"/>
      <c r="O78" s="284"/>
      <c r="P78" s="285" t="s">
        <v>3</v>
      </c>
      <c r="Q78" s="285" t="s">
        <v>3</v>
      </c>
      <c r="R78" s="284"/>
      <c r="S78" s="284"/>
      <c r="T78" s="284"/>
      <c r="U78" s="284"/>
      <c r="V78" s="302">
        <v>2</v>
      </c>
      <c r="W78" s="285">
        <v>1</v>
      </c>
      <c r="X78" s="277"/>
      <c r="Y78" s="287">
        <f t="shared" si="15"/>
        <v>0</v>
      </c>
      <c r="Z78" s="31"/>
    </row>
    <row r="79" spans="1:26" ht="15" customHeight="1" x14ac:dyDescent="0.25">
      <c r="A79" s="173">
        <v>72</v>
      </c>
      <c r="B79" s="796"/>
      <c r="C79" s="796"/>
      <c r="D79" s="216" t="s">
        <v>784</v>
      </c>
      <c r="E79" s="284"/>
      <c r="F79" s="284"/>
      <c r="G79" s="284"/>
      <c r="H79" s="284"/>
      <c r="I79" s="284"/>
      <c r="J79" s="284"/>
      <c r="K79" s="284"/>
      <c r="L79" s="284"/>
      <c r="M79" s="284"/>
      <c r="N79" s="284"/>
      <c r="O79" s="284"/>
      <c r="P79" s="285" t="s">
        <v>3</v>
      </c>
      <c r="Q79" s="285" t="s">
        <v>3</v>
      </c>
      <c r="R79" s="284"/>
      <c r="S79" s="284"/>
      <c r="T79" s="284"/>
      <c r="U79" s="284"/>
      <c r="V79" s="302">
        <v>2</v>
      </c>
      <c r="W79" s="285">
        <v>1</v>
      </c>
      <c r="X79" s="277"/>
      <c r="Y79" s="287">
        <f t="shared" si="15"/>
        <v>0</v>
      </c>
      <c r="Z79" s="31"/>
    </row>
    <row r="80" spans="1:26" ht="15" customHeight="1" x14ac:dyDescent="0.25">
      <c r="A80" s="173">
        <v>73</v>
      </c>
      <c r="B80" s="796" t="s">
        <v>764</v>
      </c>
      <c r="C80" s="796" t="s">
        <v>770</v>
      </c>
      <c r="D80" s="216" t="s">
        <v>778</v>
      </c>
      <c r="E80" s="285" t="s">
        <v>3</v>
      </c>
      <c r="F80" s="284"/>
      <c r="G80" s="284"/>
      <c r="H80" s="284"/>
      <c r="I80" s="284"/>
      <c r="J80" s="284"/>
      <c r="K80" s="284"/>
      <c r="L80" s="284"/>
      <c r="M80" s="284"/>
      <c r="N80" s="284"/>
      <c r="O80" s="284"/>
      <c r="P80" s="285"/>
      <c r="Q80" s="285"/>
      <c r="R80" s="284"/>
      <c r="S80" s="284"/>
      <c r="T80" s="284"/>
      <c r="U80" s="284"/>
      <c r="V80" s="285">
        <v>365</v>
      </c>
      <c r="W80" s="285">
        <v>1</v>
      </c>
      <c r="X80" s="364"/>
      <c r="Y80" s="365"/>
      <c r="Z80" s="31"/>
    </row>
    <row r="81" spans="1:26" ht="15" customHeight="1" x14ac:dyDescent="0.25">
      <c r="A81" s="173">
        <v>74</v>
      </c>
      <c r="B81" s="796"/>
      <c r="C81" s="796"/>
      <c r="D81" s="216" t="s">
        <v>779</v>
      </c>
      <c r="E81" s="284"/>
      <c r="F81" s="285" t="s">
        <v>3</v>
      </c>
      <c r="G81" s="284"/>
      <c r="H81" s="284"/>
      <c r="I81" s="284"/>
      <c r="J81" s="284"/>
      <c r="K81" s="284"/>
      <c r="L81" s="284"/>
      <c r="M81" s="284"/>
      <c r="N81" s="284"/>
      <c r="O81" s="284"/>
      <c r="P81" s="285"/>
      <c r="Q81" s="285"/>
      <c r="R81" s="284"/>
      <c r="S81" s="284"/>
      <c r="T81" s="284"/>
      <c r="U81" s="284"/>
      <c r="V81" s="285">
        <v>52</v>
      </c>
      <c r="W81" s="285">
        <v>1</v>
      </c>
      <c r="X81" s="364"/>
      <c r="Y81" s="365"/>
      <c r="Z81" s="31"/>
    </row>
    <row r="82" spans="1:26" ht="26.25" customHeight="1" x14ac:dyDescent="0.25">
      <c r="A82" s="173">
        <v>75</v>
      </c>
      <c r="B82" s="796"/>
      <c r="C82" s="796"/>
      <c r="D82" s="216" t="s">
        <v>780</v>
      </c>
      <c r="E82" s="284"/>
      <c r="F82" s="284"/>
      <c r="G82" s="284"/>
      <c r="H82" s="284"/>
      <c r="I82" s="284"/>
      <c r="J82" s="284"/>
      <c r="K82" s="284"/>
      <c r="L82" s="284"/>
      <c r="M82" s="284"/>
      <c r="N82" s="284"/>
      <c r="O82" s="284"/>
      <c r="P82" s="285" t="s">
        <v>3</v>
      </c>
      <c r="Q82" s="285" t="s">
        <v>3</v>
      </c>
      <c r="R82" s="284"/>
      <c r="S82" s="284"/>
      <c r="T82" s="284"/>
      <c r="U82" s="284"/>
      <c r="V82" s="302">
        <v>2</v>
      </c>
      <c r="W82" s="285">
        <v>1</v>
      </c>
      <c r="X82" s="277"/>
      <c r="Y82" s="287">
        <f t="shared" ref="Y82" si="16">V82*W82*ROUND(X82,2)</f>
        <v>0</v>
      </c>
      <c r="Z82" s="31"/>
    </row>
    <row r="83" spans="1:26" ht="26.25" customHeight="1" x14ac:dyDescent="0.25">
      <c r="A83" s="173">
        <v>76</v>
      </c>
      <c r="B83" s="796"/>
      <c r="C83" s="796"/>
      <c r="D83" s="216" t="s">
        <v>781</v>
      </c>
      <c r="E83" s="284"/>
      <c r="F83" s="284"/>
      <c r="G83" s="284"/>
      <c r="H83" s="284"/>
      <c r="I83" s="284"/>
      <c r="J83" s="284"/>
      <c r="K83" s="284"/>
      <c r="L83" s="284"/>
      <c r="M83" s="284"/>
      <c r="N83" s="284"/>
      <c r="O83" s="284"/>
      <c r="P83" s="285" t="s">
        <v>3</v>
      </c>
      <c r="Q83" s="285" t="s">
        <v>3</v>
      </c>
      <c r="R83" s="284"/>
      <c r="S83" s="284"/>
      <c r="T83" s="284"/>
      <c r="U83" s="284"/>
      <c r="V83" s="302">
        <v>2</v>
      </c>
      <c r="W83" s="285">
        <v>1</v>
      </c>
      <c r="X83" s="277"/>
      <c r="Y83" s="287">
        <f>V83*W83*ROUND(X83,2)</f>
        <v>0</v>
      </c>
      <c r="Z83" s="31"/>
    </row>
    <row r="84" spans="1:26" ht="26.25" customHeight="1" x14ac:dyDescent="0.25">
      <c r="A84" s="173">
        <v>77</v>
      </c>
      <c r="B84" s="796"/>
      <c r="C84" s="796"/>
      <c r="D84" s="216" t="s">
        <v>782</v>
      </c>
      <c r="E84" s="284"/>
      <c r="F84" s="284"/>
      <c r="G84" s="284"/>
      <c r="H84" s="284"/>
      <c r="I84" s="284"/>
      <c r="J84" s="284"/>
      <c r="K84" s="284"/>
      <c r="L84" s="284"/>
      <c r="M84" s="284"/>
      <c r="N84" s="284"/>
      <c r="O84" s="284"/>
      <c r="P84" s="285" t="s">
        <v>3</v>
      </c>
      <c r="Q84" s="285" t="s">
        <v>3</v>
      </c>
      <c r="R84" s="284"/>
      <c r="S84" s="284"/>
      <c r="T84" s="284"/>
      <c r="U84" s="284"/>
      <c r="V84" s="302">
        <v>2</v>
      </c>
      <c r="W84" s="285">
        <v>1</v>
      </c>
      <c r="X84" s="277"/>
      <c r="Y84" s="287">
        <f t="shared" ref="Y84:Y86" si="17">V84*W84*ROUND(X84,2)</f>
        <v>0</v>
      </c>
      <c r="Z84" s="31"/>
    </row>
    <row r="85" spans="1:26" ht="26.25" customHeight="1" x14ac:dyDescent="0.25">
      <c r="A85" s="173">
        <v>78</v>
      </c>
      <c r="B85" s="796"/>
      <c r="C85" s="796"/>
      <c r="D85" s="216" t="s">
        <v>783</v>
      </c>
      <c r="E85" s="284"/>
      <c r="F85" s="284"/>
      <c r="G85" s="284"/>
      <c r="H85" s="284"/>
      <c r="I85" s="284"/>
      <c r="J85" s="284"/>
      <c r="K85" s="284"/>
      <c r="L85" s="284"/>
      <c r="M85" s="284"/>
      <c r="N85" s="284"/>
      <c r="O85" s="284"/>
      <c r="P85" s="285" t="s">
        <v>3</v>
      </c>
      <c r="Q85" s="285" t="s">
        <v>3</v>
      </c>
      <c r="R85" s="284"/>
      <c r="S85" s="284"/>
      <c r="T85" s="284"/>
      <c r="U85" s="284"/>
      <c r="V85" s="302">
        <v>2</v>
      </c>
      <c r="W85" s="285">
        <v>1</v>
      </c>
      <c r="X85" s="277"/>
      <c r="Y85" s="287">
        <f t="shared" si="17"/>
        <v>0</v>
      </c>
      <c r="Z85" s="31"/>
    </row>
    <row r="86" spans="1:26" ht="15" customHeight="1" x14ac:dyDescent="0.25">
      <c r="A86" s="173">
        <v>79</v>
      </c>
      <c r="B86" s="796"/>
      <c r="C86" s="796"/>
      <c r="D86" s="216" t="s">
        <v>784</v>
      </c>
      <c r="E86" s="284"/>
      <c r="F86" s="284"/>
      <c r="G86" s="284"/>
      <c r="H86" s="284"/>
      <c r="I86" s="284"/>
      <c r="J86" s="284"/>
      <c r="K86" s="284"/>
      <c r="L86" s="284"/>
      <c r="M86" s="284"/>
      <c r="N86" s="284"/>
      <c r="O86" s="284"/>
      <c r="P86" s="285" t="s">
        <v>3</v>
      </c>
      <c r="Q86" s="285" t="s">
        <v>3</v>
      </c>
      <c r="R86" s="284"/>
      <c r="S86" s="284"/>
      <c r="T86" s="284"/>
      <c r="U86" s="284"/>
      <c r="V86" s="302">
        <v>2</v>
      </c>
      <c r="W86" s="285">
        <v>1</v>
      </c>
      <c r="X86" s="277"/>
      <c r="Y86" s="287">
        <f t="shared" si="17"/>
        <v>0</v>
      </c>
      <c r="Z86" s="31"/>
    </row>
    <row r="87" spans="1:26" ht="15" customHeight="1" x14ac:dyDescent="0.25">
      <c r="A87" s="173">
        <v>80</v>
      </c>
      <c r="B87" s="796" t="s">
        <v>761</v>
      </c>
      <c r="C87" s="796" t="s">
        <v>771</v>
      </c>
      <c r="D87" s="216" t="s">
        <v>778</v>
      </c>
      <c r="E87" s="285" t="s">
        <v>3</v>
      </c>
      <c r="F87" s="284"/>
      <c r="G87" s="284"/>
      <c r="H87" s="284"/>
      <c r="I87" s="284"/>
      <c r="J87" s="284"/>
      <c r="K87" s="284"/>
      <c r="L87" s="284"/>
      <c r="M87" s="284"/>
      <c r="N87" s="284"/>
      <c r="O87" s="284"/>
      <c r="P87" s="285"/>
      <c r="Q87" s="285"/>
      <c r="R87" s="284"/>
      <c r="S87" s="284"/>
      <c r="T87" s="284"/>
      <c r="U87" s="284"/>
      <c r="V87" s="285">
        <v>365</v>
      </c>
      <c r="W87" s="285">
        <v>1</v>
      </c>
      <c r="X87" s="364"/>
      <c r="Y87" s="365"/>
      <c r="Z87" s="31"/>
    </row>
    <row r="88" spans="1:26" ht="15" customHeight="1" x14ac:dyDescent="0.25">
      <c r="A88" s="173">
        <v>81</v>
      </c>
      <c r="B88" s="796"/>
      <c r="C88" s="796"/>
      <c r="D88" s="216" t="s">
        <v>779</v>
      </c>
      <c r="E88" s="284"/>
      <c r="F88" s="285" t="s">
        <v>3</v>
      </c>
      <c r="G88" s="284"/>
      <c r="H88" s="284"/>
      <c r="I88" s="284"/>
      <c r="J88" s="284"/>
      <c r="K88" s="284"/>
      <c r="L88" s="284"/>
      <c r="M88" s="284"/>
      <c r="N88" s="284"/>
      <c r="O88" s="284"/>
      <c r="P88" s="285"/>
      <c r="Q88" s="285"/>
      <c r="R88" s="284"/>
      <c r="S88" s="284"/>
      <c r="T88" s="284"/>
      <c r="U88" s="284"/>
      <c r="V88" s="285">
        <v>52</v>
      </c>
      <c r="W88" s="285">
        <v>1</v>
      </c>
      <c r="X88" s="364"/>
      <c r="Y88" s="365"/>
      <c r="Z88" s="31"/>
    </row>
    <row r="89" spans="1:26" ht="26.25" customHeight="1" x14ac:dyDescent="0.25">
      <c r="A89" s="173">
        <v>82</v>
      </c>
      <c r="B89" s="796"/>
      <c r="C89" s="796"/>
      <c r="D89" s="216" t="s">
        <v>780</v>
      </c>
      <c r="E89" s="284"/>
      <c r="F89" s="284"/>
      <c r="G89" s="284"/>
      <c r="H89" s="284"/>
      <c r="I89" s="284"/>
      <c r="J89" s="284"/>
      <c r="K89" s="284"/>
      <c r="L89" s="284"/>
      <c r="M89" s="284"/>
      <c r="N89" s="284"/>
      <c r="O89" s="284"/>
      <c r="P89" s="285" t="s">
        <v>3</v>
      </c>
      <c r="Q89" s="285" t="s">
        <v>3</v>
      </c>
      <c r="R89" s="284"/>
      <c r="S89" s="284"/>
      <c r="T89" s="284"/>
      <c r="U89" s="284"/>
      <c r="V89" s="302">
        <v>2</v>
      </c>
      <c r="W89" s="285">
        <v>1</v>
      </c>
      <c r="X89" s="277"/>
      <c r="Y89" s="287">
        <f t="shared" ref="Y89" si="18">V89*W89*ROUND(X89,2)</f>
        <v>0</v>
      </c>
      <c r="Z89" s="31"/>
    </row>
    <row r="90" spans="1:26" ht="26.25" customHeight="1" x14ac:dyDescent="0.25">
      <c r="A90" s="173">
        <v>83</v>
      </c>
      <c r="B90" s="796"/>
      <c r="C90" s="796"/>
      <c r="D90" s="216" t="s">
        <v>781</v>
      </c>
      <c r="E90" s="284"/>
      <c r="F90" s="284"/>
      <c r="G90" s="284"/>
      <c r="H90" s="284"/>
      <c r="I90" s="284"/>
      <c r="J90" s="284"/>
      <c r="K90" s="284"/>
      <c r="L90" s="284"/>
      <c r="M90" s="284"/>
      <c r="N90" s="284"/>
      <c r="O90" s="284"/>
      <c r="P90" s="285" t="s">
        <v>3</v>
      </c>
      <c r="Q90" s="285" t="s">
        <v>3</v>
      </c>
      <c r="R90" s="284"/>
      <c r="S90" s="284"/>
      <c r="T90" s="284"/>
      <c r="U90" s="284"/>
      <c r="V90" s="302">
        <v>2</v>
      </c>
      <c r="W90" s="285">
        <v>1</v>
      </c>
      <c r="X90" s="277"/>
      <c r="Y90" s="287">
        <f>V90*W90*ROUND(X90,2)</f>
        <v>0</v>
      </c>
      <c r="Z90" s="31"/>
    </row>
    <row r="91" spans="1:26" ht="26.25" customHeight="1" x14ac:dyDescent="0.25">
      <c r="A91" s="173">
        <v>84</v>
      </c>
      <c r="B91" s="796"/>
      <c r="C91" s="796"/>
      <c r="D91" s="216" t="s">
        <v>782</v>
      </c>
      <c r="E91" s="284"/>
      <c r="F91" s="284"/>
      <c r="G91" s="284"/>
      <c r="H91" s="284"/>
      <c r="I91" s="284"/>
      <c r="J91" s="284"/>
      <c r="K91" s="284"/>
      <c r="L91" s="284"/>
      <c r="M91" s="284"/>
      <c r="N91" s="284"/>
      <c r="O91" s="284"/>
      <c r="P91" s="285" t="s">
        <v>3</v>
      </c>
      <c r="Q91" s="285" t="s">
        <v>3</v>
      </c>
      <c r="R91" s="284"/>
      <c r="S91" s="284"/>
      <c r="T91" s="284"/>
      <c r="U91" s="284"/>
      <c r="V91" s="302">
        <v>2</v>
      </c>
      <c r="W91" s="285">
        <v>1</v>
      </c>
      <c r="X91" s="277"/>
      <c r="Y91" s="287">
        <f t="shared" ref="Y91:Y93" si="19">V91*W91*ROUND(X91,2)</f>
        <v>0</v>
      </c>
      <c r="Z91" s="31"/>
    </row>
    <row r="92" spans="1:26" ht="26.25" customHeight="1" x14ac:dyDescent="0.25">
      <c r="A92" s="173">
        <v>85</v>
      </c>
      <c r="B92" s="796"/>
      <c r="C92" s="796"/>
      <c r="D92" s="216" t="s">
        <v>783</v>
      </c>
      <c r="E92" s="284"/>
      <c r="F92" s="284"/>
      <c r="G92" s="284"/>
      <c r="H92" s="284"/>
      <c r="I92" s="284"/>
      <c r="J92" s="284"/>
      <c r="K92" s="284"/>
      <c r="L92" s="284"/>
      <c r="M92" s="284"/>
      <c r="N92" s="284"/>
      <c r="O92" s="284"/>
      <c r="P92" s="285" t="s">
        <v>3</v>
      </c>
      <c r="Q92" s="285" t="s">
        <v>3</v>
      </c>
      <c r="R92" s="284"/>
      <c r="S92" s="284"/>
      <c r="T92" s="284"/>
      <c r="U92" s="284"/>
      <c r="V92" s="302">
        <v>2</v>
      </c>
      <c r="W92" s="285">
        <v>1</v>
      </c>
      <c r="X92" s="277"/>
      <c r="Y92" s="287">
        <f t="shared" si="19"/>
        <v>0</v>
      </c>
      <c r="Z92" s="31"/>
    </row>
    <row r="93" spans="1:26" ht="15" customHeight="1" x14ac:dyDescent="0.25">
      <c r="A93" s="173">
        <v>86</v>
      </c>
      <c r="B93" s="796"/>
      <c r="C93" s="796"/>
      <c r="D93" s="216" t="s">
        <v>784</v>
      </c>
      <c r="E93" s="284"/>
      <c r="F93" s="284"/>
      <c r="G93" s="284"/>
      <c r="H93" s="284"/>
      <c r="I93" s="284"/>
      <c r="J93" s="284"/>
      <c r="K93" s="284"/>
      <c r="L93" s="284"/>
      <c r="M93" s="284"/>
      <c r="N93" s="284"/>
      <c r="O93" s="284"/>
      <c r="P93" s="285" t="s">
        <v>3</v>
      </c>
      <c r="Q93" s="285" t="s">
        <v>3</v>
      </c>
      <c r="R93" s="284"/>
      <c r="S93" s="284"/>
      <c r="T93" s="284"/>
      <c r="U93" s="284"/>
      <c r="V93" s="302">
        <v>2</v>
      </c>
      <c r="W93" s="285">
        <v>1</v>
      </c>
      <c r="X93" s="277"/>
      <c r="Y93" s="287">
        <f t="shared" si="19"/>
        <v>0</v>
      </c>
      <c r="Z93" s="31"/>
    </row>
    <row r="94" spans="1:26" ht="15" customHeight="1" x14ac:dyDescent="0.25">
      <c r="A94" s="173">
        <v>87</v>
      </c>
      <c r="B94" s="796" t="s">
        <v>763</v>
      </c>
      <c r="C94" s="796" t="s">
        <v>771</v>
      </c>
      <c r="D94" s="216" t="s">
        <v>778</v>
      </c>
      <c r="E94" s="285" t="s">
        <v>3</v>
      </c>
      <c r="F94" s="284"/>
      <c r="G94" s="284"/>
      <c r="H94" s="284"/>
      <c r="I94" s="284"/>
      <c r="J94" s="284"/>
      <c r="K94" s="284"/>
      <c r="L94" s="284"/>
      <c r="M94" s="284"/>
      <c r="N94" s="284"/>
      <c r="O94" s="284"/>
      <c r="P94" s="285"/>
      <c r="Q94" s="285"/>
      <c r="R94" s="284"/>
      <c r="S94" s="284"/>
      <c r="T94" s="284"/>
      <c r="U94" s="284"/>
      <c r="V94" s="285">
        <v>365</v>
      </c>
      <c r="W94" s="285">
        <v>1</v>
      </c>
      <c r="X94" s="364"/>
      <c r="Y94" s="365"/>
      <c r="Z94" s="31"/>
    </row>
    <row r="95" spans="1:26" ht="15" customHeight="1" x14ac:dyDescent="0.25">
      <c r="A95" s="173">
        <v>88</v>
      </c>
      <c r="B95" s="796"/>
      <c r="C95" s="796"/>
      <c r="D95" s="216" t="s">
        <v>779</v>
      </c>
      <c r="E95" s="284"/>
      <c r="F95" s="285" t="s">
        <v>3</v>
      </c>
      <c r="G95" s="284"/>
      <c r="H95" s="284"/>
      <c r="I95" s="284"/>
      <c r="J95" s="284"/>
      <c r="K95" s="284"/>
      <c r="L95" s="284"/>
      <c r="M95" s="284"/>
      <c r="N95" s="284"/>
      <c r="O95" s="284"/>
      <c r="P95" s="285"/>
      <c r="Q95" s="285"/>
      <c r="R95" s="284"/>
      <c r="S95" s="284"/>
      <c r="T95" s="284"/>
      <c r="U95" s="284"/>
      <c r="V95" s="285">
        <v>52</v>
      </c>
      <c r="W95" s="285">
        <v>1</v>
      </c>
      <c r="X95" s="364"/>
      <c r="Y95" s="365"/>
      <c r="Z95" s="31"/>
    </row>
    <row r="96" spans="1:26" ht="26.25" customHeight="1" x14ac:dyDescent="0.25">
      <c r="A96" s="173">
        <v>89</v>
      </c>
      <c r="B96" s="796"/>
      <c r="C96" s="796"/>
      <c r="D96" s="216" t="s">
        <v>780</v>
      </c>
      <c r="E96" s="284"/>
      <c r="F96" s="284"/>
      <c r="G96" s="284"/>
      <c r="H96" s="284"/>
      <c r="I96" s="284"/>
      <c r="J96" s="284"/>
      <c r="K96" s="284"/>
      <c r="L96" s="284"/>
      <c r="M96" s="284"/>
      <c r="N96" s="284"/>
      <c r="O96" s="284"/>
      <c r="P96" s="285" t="s">
        <v>3</v>
      </c>
      <c r="Q96" s="285" t="s">
        <v>3</v>
      </c>
      <c r="R96" s="284"/>
      <c r="S96" s="284"/>
      <c r="T96" s="284"/>
      <c r="U96" s="284"/>
      <c r="V96" s="302">
        <v>2</v>
      </c>
      <c r="W96" s="285">
        <v>1</v>
      </c>
      <c r="X96" s="277"/>
      <c r="Y96" s="287">
        <f t="shared" ref="Y96" si="20">V96*W96*ROUND(X96,2)</f>
        <v>0</v>
      </c>
      <c r="Z96" s="31"/>
    </row>
    <row r="97" spans="1:26" ht="26.25" customHeight="1" x14ac:dyDescent="0.25">
      <c r="A97" s="173">
        <v>90</v>
      </c>
      <c r="B97" s="796"/>
      <c r="C97" s="796"/>
      <c r="D97" s="216" t="s">
        <v>781</v>
      </c>
      <c r="E97" s="284"/>
      <c r="F97" s="284"/>
      <c r="G97" s="284"/>
      <c r="H97" s="284"/>
      <c r="I97" s="284"/>
      <c r="J97" s="284"/>
      <c r="K97" s="284"/>
      <c r="L97" s="284"/>
      <c r="M97" s="284"/>
      <c r="N97" s="284"/>
      <c r="O97" s="284"/>
      <c r="P97" s="285" t="s">
        <v>3</v>
      </c>
      <c r="Q97" s="285" t="s">
        <v>3</v>
      </c>
      <c r="R97" s="284"/>
      <c r="S97" s="284"/>
      <c r="T97" s="284"/>
      <c r="U97" s="284"/>
      <c r="V97" s="302">
        <v>2</v>
      </c>
      <c r="W97" s="285">
        <v>1</v>
      </c>
      <c r="X97" s="277"/>
      <c r="Y97" s="287">
        <f>V97*W97*ROUND(X97,2)</f>
        <v>0</v>
      </c>
      <c r="Z97" s="31"/>
    </row>
    <row r="98" spans="1:26" ht="26.25" customHeight="1" x14ac:dyDescent="0.25">
      <c r="A98" s="173">
        <v>91</v>
      </c>
      <c r="B98" s="796"/>
      <c r="C98" s="796"/>
      <c r="D98" s="216" t="s">
        <v>782</v>
      </c>
      <c r="E98" s="284"/>
      <c r="F98" s="284"/>
      <c r="G98" s="284"/>
      <c r="H98" s="284"/>
      <c r="I98" s="284"/>
      <c r="J98" s="284"/>
      <c r="K98" s="284"/>
      <c r="L98" s="284"/>
      <c r="M98" s="284"/>
      <c r="N98" s="284"/>
      <c r="O98" s="284"/>
      <c r="P98" s="285" t="s">
        <v>3</v>
      </c>
      <c r="Q98" s="285" t="s">
        <v>3</v>
      </c>
      <c r="R98" s="284"/>
      <c r="S98" s="284"/>
      <c r="T98" s="284"/>
      <c r="U98" s="284"/>
      <c r="V98" s="302">
        <v>2</v>
      </c>
      <c r="W98" s="285">
        <v>1</v>
      </c>
      <c r="X98" s="277"/>
      <c r="Y98" s="287">
        <f t="shared" ref="Y98:Y100" si="21">V98*W98*ROUND(X98,2)</f>
        <v>0</v>
      </c>
      <c r="Z98" s="31"/>
    </row>
    <row r="99" spans="1:26" ht="26.25" customHeight="1" x14ac:dyDescent="0.25">
      <c r="A99" s="173">
        <v>92</v>
      </c>
      <c r="B99" s="796"/>
      <c r="C99" s="796"/>
      <c r="D99" s="216" t="s">
        <v>783</v>
      </c>
      <c r="E99" s="284"/>
      <c r="F99" s="284"/>
      <c r="G99" s="284"/>
      <c r="H99" s="284"/>
      <c r="I99" s="284"/>
      <c r="J99" s="284"/>
      <c r="K99" s="284"/>
      <c r="L99" s="284"/>
      <c r="M99" s="284"/>
      <c r="N99" s="284"/>
      <c r="O99" s="284"/>
      <c r="P99" s="285" t="s">
        <v>3</v>
      </c>
      <c r="Q99" s="285" t="s">
        <v>3</v>
      </c>
      <c r="R99" s="284"/>
      <c r="S99" s="284"/>
      <c r="T99" s="284"/>
      <c r="U99" s="284"/>
      <c r="V99" s="302">
        <v>2</v>
      </c>
      <c r="W99" s="285">
        <v>1</v>
      </c>
      <c r="X99" s="277"/>
      <c r="Y99" s="287">
        <f t="shared" si="21"/>
        <v>0</v>
      </c>
      <c r="Z99" s="31"/>
    </row>
    <row r="100" spans="1:26" ht="15" customHeight="1" x14ac:dyDescent="0.25">
      <c r="A100" s="173">
        <v>93</v>
      </c>
      <c r="B100" s="796"/>
      <c r="C100" s="796"/>
      <c r="D100" s="216" t="s">
        <v>784</v>
      </c>
      <c r="E100" s="284"/>
      <c r="F100" s="284"/>
      <c r="G100" s="284"/>
      <c r="H100" s="284"/>
      <c r="I100" s="284"/>
      <c r="J100" s="284"/>
      <c r="K100" s="284"/>
      <c r="L100" s="284"/>
      <c r="M100" s="284"/>
      <c r="N100" s="284"/>
      <c r="O100" s="284"/>
      <c r="P100" s="285" t="s">
        <v>3</v>
      </c>
      <c r="Q100" s="285" t="s">
        <v>3</v>
      </c>
      <c r="R100" s="284"/>
      <c r="S100" s="284"/>
      <c r="T100" s="284"/>
      <c r="U100" s="284"/>
      <c r="V100" s="302">
        <v>2</v>
      </c>
      <c r="W100" s="285">
        <v>1</v>
      </c>
      <c r="X100" s="277"/>
      <c r="Y100" s="287">
        <f t="shared" si="21"/>
        <v>0</v>
      </c>
      <c r="Z100" s="31"/>
    </row>
    <row r="101" spans="1:26" ht="15" customHeight="1" x14ac:dyDescent="0.25">
      <c r="A101" s="173">
        <v>94</v>
      </c>
      <c r="B101" s="796" t="s">
        <v>761</v>
      </c>
      <c r="C101" s="796" t="s">
        <v>772</v>
      </c>
      <c r="D101" s="216" t="s">
        <v>778</v>
      </c>
      <c r="E101" s="285" t="s">
        <v>3</v>
      </c>
      <c r="F101" s="284"/>
      <c r="G101" s="284"/>
      <c r="H101" s="284"/>
      <c r="I101" s="284"/>
      <c r="J101" s="284"/>
      <c r="K101" s="284"/>
      <c r="L101" s="284"/>
      <c r="M101" s="284"/>
      <c r="N101" s="284"/>
      <c r="O101" s="284"/>
      <c r="P101" s="285"/>
      <c r="Q101" s="285"/>
      <c r="R101" s="284"/>
      <c r="S101" s="284"/>
      <c r="T101" s="284"/>
      <c r="U101" s="284"/>
      <c r="V101" s="285">
        <v>365</v>
      </c>
      <c r="W101" s="285">
        <v>1</v>
      </c>
      <c r="X101" s="364"/>
      <c r="Y101" s="365"/>
      <c r="Z101" s="31"/>
    </row>
    <row r="102" spans="1:26" ht="15" customHeight="1" x14ac:dyDescent="0.25">
      <c r="A102" s="173">
        <v>95</v>
      </c>
      <c r="B102" s="796"/>
      <c r="C102" s="796"/>
      <c r="D102" s="216" t="s">
        <v>779</v>
      </c>
      <c r="E102" s="284"/>
      <c r="F102" s="285" t="s">
        <v>3</v>
      </c>
      <c r="G102" s="284"/>
      <c r="H102" s="284"/>
      <c r="I102" s="284"/>
      <c r="J102" s="284"/>
      <c r="K102" s="284"/>
      <c r="L102" s="284"/>
      <c r="M102" s="284"/>
      <c r="N102" s="284"/>
      <c r="O102" s="284"/>
      <c r="P102" s="285"/>
      <c r="Q102" s="285"/>
      <c r="R102" s="284"/>
      <c r="S102" s="284"/>
      <c r="T102" s="284"/>
      <c r="U102" s="284"/>
      <c r="V102" s="285">
        <v>52</v>
      </c>
      <c r="W102" s="285">
        <v>1</v>
      </c>
      <c r="X102" s="364"/>
      <c r="Y102" s="365"/>
      <c r="Z102" s="31"/>
    </row>
    <row r="103" spans="1:26" ht="26.25" customHeight="1" x14ac:dyDescent="0.25">
      <c r="A103" s="173">
        <v>96</v>
      </c>
      <c r="B103" s="796"/>
      <c r="C103" s="796"/>
      <c r="D103" s="216" t="s">
        <v>780</v>
      </c>
      <c r="E103" s="284"/>
      <c r="F103" s="284"/>
      <c r="G103" s="284"/>
      <c r="H103" s="284"/>
      <c r="I103" s="284"/>
      <c r="J103" s="284"/>
      <c r="K103" s="284"/>
      <c r="L103" s="284"/>
      <c r="M103" s="284"/>
      <c r="N103" s="284"/>
      <c r="O103" s="284"/>
      <c r="P103" s="285" t="s">
        <v>3</v>
      </c>
      <c r="Q103" s="285" t="s">
        <v>3</v>
      </c>
      <c r="R103" s="284"/>
      <c r="S103" s="284"/>
      <c r="T103" s="284"/>
      <c r="U103" s="284"/>
      <c r="V103" s="302">
        <v>2</v>
      </c>
      <c r="W103" s="285">
        <v>1</v>
      </c>
      <c r="X103" s="277"/>
      <c r="Y103" s="287">
        <f t="shared" ref="Y103" si="22">V103*W103*ROUND(X103,2)</f>
        <v>0</v>
      </c>
      <c r="Z103" s="31"/>
    </row>
    <row r="104" spans="1:26" ht="26.25" customHeight="1" x14ac:dyDescent="0.25">
      <c r="A104" s="173">
        <v>97</v>
      </c>
      <c r="B104" s="796"/>
      <c r="C104" s="796"/>
      <c r="D104" s="216" t="s">
        <v>781</v>
      </c>
      <c r="E104" s="284"/>
      <c r="F104" s="284"/>
      <c r="G104" s="284"/>
      <c r="H104" s="284"/>
      <c r="I104" s="284"/>
      <c r="J104" s="284"/>
      <c r="K104" s="284"/>
      <c r="L104" s="284"/>
      <c r="M104" s="284"/>
      <c r="N104" s="284"/>
      <c r="O104" s="284"/>
      <c r="P104" s="285" t="s">
        <v>3</v>
      </c>
      <c r="Q104" s="285" t="s">
        <v>3</v>
      </c>
      <c r="R104" s="284"/>
      <c r="S104" s="284"/>
      <c r="T104" s="284"/>
      <c r="U104" s="284"/>
      <c r="V104" s="302">
        <v>2</v>
      </c>
      <c r="W104" s="285">
        <v>1</v>
      </c>
      <c r="X104" s="277"/>
      <c r="Y104" s="287">
        <f>V104*W104*ROUND(X104,2)</f>
        <v>0</v>
      </c>
      <c r="Z104" s="31"/>
    </row>
    <row r="105" spans="1:26" ht="26.25" customHeight="1" x14ac:dyDescent="0.25">
      <c r="A105" s="173">
        <v>98</v>
      </c>
      <c r="B105" s="796"/>
      <c r="C105" s="796"/>
      <c r="D105" s="216" t="s">
        <v>782</v>
      </c>
      <c r="E105" s="284"/>
      <c r="F105" s="284"/>
      <c r="G105" s="284"/>
      <c r="H105" s="284"/>
      <c r="I105" s="284"/>
      <c r="J105" s="284"/>
      <c r="K105" s="284"/>
      <c r="L105" s="284"/>
      <c r="M105" s="284"/>
      <c r="N105" s="284"/>
      <c r="O105" s="284"/>
      <c r="P105" s="285" t="s">
        <v>3</v>
      </c>
      <c r="Q105" s="285" t="s">
        <v>3</v>
      </c>
      <c r="R105" s="284"/>
      <c r="S105" s="284"/>
      <c r="T105" s="284"/>
      <c r="U105" s="284"/>
      <c r="V105" s="302">
        <v>2</v>
      </c>
      <c r="W105" s="285">
        <v>1</v>
      </c>
      <c r="X105" s="277"/>
      <c r="Y105" s="287">
        <f t="shared" ref="Y105:Y107" si="23">V105*W105*ROUND(X105,2)</f>
        <v>0</v>
      </c>
      <c r="Z105" s="31"/>
    </row>
    <row r="106" spans="1:26" ht="26.25" customHeight="1" x14ac:dyDescent="0.25">
      <c r="A106" s="173">
        <v>99</v>
      </c>
      <c r="B106" s="796"/>
      <c r="C106" s="796"/>
      <c r="D106" s="216" t="s">
        <v>783</v>
      </c>
      <c r="E106" s="284"/>
      <c r="F106" s="284"/>
      <c r="G106" s="284"/>
      <c r="H106" s="284"/>
      <c r="I106" s="284"/>
      <c r="J106" s="284"/>
      <c r="K106" s="284"/>
      <c r="L106" s="284"/>
      <c r="M106" s="284"/>
      <c r="N106" s="284"/>
      <c r="O106" s="284"/>
      <c r="P106" s="285" t="s">
        <v>3</v>
      </c>
      <c r="Q106" s="285" t="s">
        <v>3</v>
      </c>
      <c r="R106" s="284"/>
      <c r="S106" s="284"/>
      <c r="T106" s="284"/>
      <c r="U106" s="284"/>
      <c r="V106" s="302">
        <v>2</v>
      </c>
      <c r="W106" s="285">
        <v>1</v>
      </c>
      <c r="X106" s="277"/>
      <c r="Y106" s="287">
        <f t="shared" si="23"/>
        <v>0</v>
      </c>
      <c r="Z106" s="31"/>
    </row>
    <row r="107" spans="1:26" ht="15" customHeight="1" x14ac:dyDescent="0.25">
      <c r="A107" s="173">
        <v>100</v>
      </c>
      <c r="B107" s="796"/>
      <c r="C107" s="796"/>
      <c r="D107" s="216" t="s">
        <v>784</v>
      </c>
      <c r="E107" s="284"/>
      <c r="F107" s="284"/>
      <c r="G107" s="284"/>
      <c r="H107" s="284"/>
      <c r="I107" s="284"/>
      <c r="J107" s="284"/>
      <c r="K107" s="284"/>
      <c r="L107" s="284"/>
      <c r="M107" s="284"/>
      <c r="N107" s="284"/>
      <c r="O107" s="284"/>
      <c r="P107" s="285" t="s">
        <v>3</v>
      </c>
      <c r="Q107" s="285" t="s">
        <v>3</v>
      </c>
      <c r="R107" s="284"/>
      <c r="S107" s="284"/>
      <c r="T107" s="284"/>
      <c r="U107" s="284"/>
      <c r="V107" s="302">
        <v>2</v>
      </c>
      <c r="W107" s="285">
        <v>1</v>
      </c>
      <c r="X107" s="277"/>
      <c r="Y107" s="287">
        <f t="shared" si="23"/>
        <v>0</v>
      </c>
      <c r="Z107" s="31"/>
    </row>
    <row r="108" spans="1:26" ht="15" customHeight="1" x14ac:dyDescent="0.25">
      <c r="A108" s="173">
        <v>101</v>
      </c>
      <c r="B108" s="796" t="s">
        <v>763</v>
      </c>
      <c r="C108" s="796" t="s">
        <v>772</v>
      </c>
      <c r="D108" s="216" t="s">
        <v>778</v>
      </c>
      <c r="E108" s="285" t="s">
        <v>3</v>
      </c>
      <c r="F108" s="284"/>
      <c r="G108" s="284"/>
      <c r="H108" s="284"/>
      <c r="I108" s="284"/>
      <c r="J108" s="284"/>
      <c r="K108" s="284"/>
      <c r="L108" s="284"/>
      <c r="M108" s="284"/>
      <c r="N108" s="284"/>
      <c r="O108" s="284"/>
      <c r="P108" s="285"/>
      <c r="Q108" s="285"/>
      <c r="R108" s="284"/>
      <c r="S108" s="284"/>
      <c r="T108" s="284"/>
      <c r="U108" s="284"/>
      <c r="V108" s="285">
        <v>365</v>
      </c>
      <c r="W108" s="285">
        <v>1</v>
      </c>
      <c r="X108" s="364"/>
      <c r="Y108" s="365"/>
      <c r="Z108" s="31"/>
    </row>
    <row r="109" spans="1:26" ht="15" customHeight="1" x14ac:dyDescent="0.25">
      <c r="A109" s="173">
        <v>102</v>
      </c>
      <c r="B109" s="796"/>
      <c r="C109" s="796"/>
      <c r="D109" s="216" t="s">
        <v>779</v>
      </c>
      <c r="E109" s="284"/>
      <c r="F109" s="285" t="s">
        <v>3</v>
      </c>
      <c r="G109" s="284"/>
      <c r="H109" s="284"/>
      <c r="I109" s="284"/>
      <c r="J109" s="284"/>
      <c r="K109" s="284"/>
      <c r="L109" s="284"/>
      <c r="M109" s="284"/>
      <c r="N109" s="284"/>
      <c r="O109" s="284"/>
      <c r="P109" s="285"/>
      <c r="Q109" s="285"/>
      <c r="R109" s="284"/>
      <c r="S109" s="284"/>
      <c r="T109" s="284"/>
      <c r="U109" s="284"/>
      <c r="V109" s="285">
        <v>52</v>
      </c>
      <c r="W109" s="285">
        <v>1</v>
      </c>
      <c r="X109" s="364"/>
      <c r="Y109" s="365"/>
      <c r="Z109" s="31"/>
    </row>
    <row r="110" spans="1:26" ht="26.25" customHeight="1" x14ac:dyDescent="0.25">
      <c r="A110" s="173">
        <v>103</v>
      </c>
      <c r="B110" s="796"/>
      <c r="C110" s="796"/>
      <c r="D110" s="216" t="s">
        <v>780</v>
      </c>
      <c r="E110" s="284"/>
      <c r="F110" s="284"/>
      <c r="G110" s="284"/>
      <c r="H110" s="284"/>
      <c r="I110" s="284"/>
      <c r="J110" s="284"/>
      <c r="K110" s="284"/>
      <c r="L110" s="284"/>
      <c r="M110" s="284"/>
      <c r="N110" s="284"/>
      <c r="O110" s="284"/>
      <c r="P110" s="285" t="s">
        <v>3</v>
      </c>
      <c r="Q110" s="285" t="s">
        <v>3</v>
      </c>
      <c r="R110" s="284"/>
      <c r="S110" s="284"/>
      <c r="T110" s="284"/>
      <c r="U110" s="284"/>
      <c r="V110" s="302">
        <v>2</v>
      </c>
      <c r="W110" s="285">
        <v>1</v>
      </c>
      <c r="X110" s="277"/>
      <c r="Y110" s="287">
        <f t="shared" ref="Y110" si="24">V110*W110*ROUND(X110,2)</f>
        <v>0</v>
      </c>
      <c r="Z110" s="31"/>
    </row>
    <row r="111" spans="1:26" ht="26.25" customHeight="1" x14ac:dyDescent="0.25">
      <c r="A111" s="173">
        <v>104</v>
      </c>
      <c r="B111" s="796"/>
      <c r="C111" s="796"/>
      <c r="D111" s="216" t="s">
        <v>781</v>
      </c>
      <c r="E111" s="284"/>
      <c r="F111" s="284"/>
      <c r="G111" s="284"/>
      <c r="H111" s="284"/>
      <c r="I111" s="284"/>
      <c r="J111" s="284"/>
      <c r="K111" s="284"/>
      <c r="L111" s="284"/>
      <c r="M111" s="284"/>
      <c r="N111" s="284"/>
      <c r="O111" s="284"/>
      <c r="P111" s="285" t="s">
        <v>3</v>
      </c>
      <c r="Q111" s="285" t="s">
        <v>3</v>
      </c>
      <c r="R111" s="284"/>
      <c r="S111" s="284"/>
      <c r="T111" s="284"/>
      <c r="U111" s="284"/>
      <c r="V111" s="302">
        <v>2</v>
      </c>
      <c r="W111" s="285">
        <v>1</v>
      </c>
      <c r="X111" s="277"/>
      <c r="Y111" s="287">
        <f>V111*W111*ROUND(X111,2)</f>
        <v>0</v>
      </c>
      <c r="Z111" s="31"/>
    </row>
    <row r="112" spans="1:26" ht="26.25" customHeight="1" x14ac:dyDescent="0.25">
      <c r="A112" s="173">
        <v>105</v>
      </c>
      <c r="B112" s="796"/>
      <c r="C112" s="796"/>
      <c r="D112" s="216" t="s">
        <v>782</v>
      </c>
      <c r="E112" s="284"/>
      <c r="F112" s="284"/>
      <c r="G112" s="284"/>
      <c r="H112" s="284"/>
      <c r="I112" s="284"/>
      <c r="J112" s="284"/>
      <c r="K112" s="284"/>
      <c r="L112" s="284"/>
      <c r="M112" s="284"/>
      <c r="N112" s="284"/>
      <c r="O112" s="284"/>
      <c r="P112" s="285" t="s">
        <v>3</v>
      </c>
      <c r="Q112" s="285" t="s">
        <v>3</v>
      </c>
      <c r="R112" s="284"/>
      <c r="S112" s="284"/>
      <c r="T112" s="284"/>
      <c r="U112" s="284"/>
      <c r="V112" s="302">
        <v>2</v>
      </c>
      <c r="W112" s="285">
        <v>1</v>
      </c>
      <c r="X112" s="277"/>
      <c r="Y112" s="287">
        <f t="shared" ref="Y112:Y114" si="25">V112*W112*ROUND(X112,2)</f>
        <v>0</v>
      </c>
      <c r="Z112" s="31"/>
    </row>
    <row r="113" spans="1:26" ht="26.25" customHeight="1" x14ac:dyDescent="0.25">
      <c r="A113" s="173">
        <v>106</v>
      </c>
      <c r="B113" s="796"/>
      <c r="C113" s="796"/>
      <c r="D113" s="216" t="s">
        <v>783</v>
      </c>
      <c r="E113" s="284"/>
      <c r="F113" s="284"/>
      <c r="G113" s="284"/>
      <c r="H113" s="284"/>
      <c r="I113" s="284"/>
      <c r="J113" s="284"/>
      <c r="K113" s="284"/>
      <c r="L113" s="284"/>
      <c r="M113" s="284"/>
      <c r="N113" s="284"/>
      <c r="O113" s="284"/>
      <c r="P113" s="285" t="s">
        <v>3</v>
      </c>
      <c r="Q113" s="285" t="s">
        <v>3</v>
      </c>
      <c r="R113" s="284"/>
      <c r="S113" s="284"/>
      <c r="T113" s="284"/>
      <c r="U113" s="284"/>
      <c r="V113" s="302">
        <v>2</v>
      </c>
      <c r="W113" s="285">
        <v>1</v>
      </c>
      <c r="X113" s="277"/>
      <c r="Y113" s="287">
        <f t="shared" si="25"/>
        <v>0</v>
      </c>
      <c r="Z113" s="31"/>
    </row>
    <row r="114" spans="1:26" ht="15" customHeight="1" x14ac:dyDescent="0.25">
      <c r="A114" s="173">
        <v>107</v>
      </c>
      <c r="B114" s="796"/>
      <c r="C114" s="796"/>
      <c r="D114" s="216" t="s">
        <v>784</v>
      </c>
      <c r="E114" s="284"/>
      <c r="F114" s="284"/>
      <c r="G114" s="284"/>
      <c r="H114" s="284"/>
      <c r="I114" s="284"/>
      <c r="J114" s="284"/>
      <c r="K114" s="284"/>
      <c r="L114" s="284"/>
      <c r="M114" s="284"/>
      <c r="N114" s="284"/>
      <c r="O114" s="284"/>
      <c r="P114" s="285" t="s">
        <v>3</v>
      </c>
      <c r="Q114" s="285" t="s">
        <v>3</v>
      </c>
      <c r="R114" s="284"/>
      <c r="S114" s="284"/>
      <c r="T114" s="284"/>
      <c r="U114" s="284"/>
      <c r="V114" s="302">
        <v>2</v>
      </c>
      <c r="W114" s="285">
        <v>1</v>
      </c>
      <c r="X114" s="277"/>
      <c r="Y114" s="287">
        <f t="shared" si="25"/>
        <v>0</v>
      </c>
      <c r="Z114" s="31"/>
    </row>
    <row r="115" spans="1:26" ht="15" customHeight="1" x14ac:dyDescent="0.25">
      <c r="A115" s="173">
        <v>108</v>
      </c>
      <c r="B115" s="796" t="s">
        <v>764</v>
      </c>
      <c r="C115" s="796" t="s">
        <v>773</v>
      </c>
      <c r="D115" s="216" t="s">
        <v>778</v>
      </c>
      <c r="E115" s="285" t="s">
        <v>3</v>
      </c>
      <c r="F115" s="284"/>
      <c r="G115" s="284"/>
      <c r="H115" s="284"/>
      <c r="I115" s="284"/>
      <c r="J115" s="284"/>
      <c r="K115" s="284"/>
      <c r="L115" s="284"/>
      <c r="M115" s="284"/>
      <c r="N115" s="284"/>
      <c r="O115" s="284"/>
      <c r="P115" s="285"/>
      <c r="Q115" s="285"/>
      <c r="R115" s="284"/>
      <c r="S115" s="284"/>
      <c r="T115" s="284"/>
      <c r="U115" s="284"/>
      <c r="V115" s="285">
        <v>365</v>
      </c>
      <c r="W115" s="285">
        <v>1</v>
      </c>
      <c r="X115" s="364"/>
      <c r="Y115" s="365"/>
      <c r="Z115" s="31"/>
    </row>
    <row r="116" spans="1:26" ht="15" customHeight="1" x14ac:dyDescent="0.25">
      <c r="A116" s="173">
        <v>109</v>
      </c>
      <c r="B116" s="796"/>
      <c r="C116" s="796"/>
      <c r="D116" s="216" t="s">
        <v>779</v>
      </c>
      <c r="E116" s="284"/>
      <c r="F116" s="285" t="s">
        <v>3</v>
      </c>
      <c r="G116" s="284"/>
      <c r="H116" s="284"/>
      <c r="I116" s="284"/>
      <c r="J116" s="284"/>
      <c r="K116" s="284"/>
      <c r="L116" s="284"/>
      <c r="M116" s="284"/>
      <c r="N116" s="284"/>
      <c r="O116" s="284"/>
      <c r="P116" s="285"/>
      <c r="Q116" s="285"/>
      <c r="R116" s="284"/>
      <c r="S116" s="284"/>
      <c r="T116" s="284"/>
      <c r="U116" s="284"/>
      <c r="V116" s="285">
        <v>52</v>
      </c>
      <c r="W116" s="285">
        <v>1</v>
      </c>
      <c r="X116" s="364"/>
      <c r="Y116" s="365"/>
      <c r="Z116" s="31"/>
    </row>
    <row r="117" spans="1:26" ht="26.25" customHeight="1" x14ac:dyDescent="0.25">
      <c r="A117" s="173">
        <v>110</v>
      </c>
      <c r="B117" s="796"/>
      <c r="C117" s="796"/>
      <c r="D117" s="216" t="s">
        <v>780</v>
      </c>
      <c r="E117" s="284"/>
      <c r="F117" s="284"/>
      <c r="G117" s="284"/>
      <c r="H117" s="284"/>
      <c r="I117" s="284"/>
      <c r="J117" s="284"/>
      <c r="K117" s="284"/>
      <c r="L117" s="284"/>
      <c r="M117" s="284"/>
      <c r="N117" s="284"/>
      <c r="O117" s="284"/>
      <c r="P117" s="285" t="s">
        <v>3</v>
      </c>
      <c r="Q117" s="285" t="s">
        <v>3</v>
      </c>
      <c r="R117" s="284"/>
      <c r="S117" s="284"/>
      <c r="T117" s="284"/>
      <c r="U117" s="284"/>
      <c r="V117" s="302">
        <v>2</v>
      </c>
      <c r="W117" s="285">
        <v>1</v>
      </c>
      <c r="X117" s="277"/>
      <c r="Y117" s="287">
        <f t="shared" ref="Y117" si="26">V117*W117*ROUND(X117,2)</f>
        <v>0</v>
      </c>
      <c r="Z117" s="31"/>
    </row>
    <row r="118" spans="1:26" ht="26.25" customHeight="1" x14ac:dyDescent="0.25">
      <c r="A118" s="173">
        <v>111</v>
      </c>
      <c r="B118" s="796"/>
      <c r="C118" s="796"/>
      <c r="D118" s="216" t="s">
        <v>781</v>
      </c>
      <c r="E118" s="284"/>
      <c r="F118" s="284"/>
      <c r="G118" s="284"/>
      <c r="H118" s="284"/>
      <c r="I118" s="284"/>
      <c r="J118" s="284"/>
      <c r="K118" s="284"/>
      <c r="L118" s="284"/>
      <c r="M118" s="284"/>
      <c r="N118" s="284"/>
      <c r="O118" s="284"/>
      <c r="P118" s="285" t="s">
        <v>3</v>
      </c>
      <c r="Q118" s="285" t="s">
        <v>3</v>
      </c>
      <c r="R118" s="284"/>
      <c r="S118" s="284"/>
      <c r="T118" s="284"/>
      <c r="U118" s="284"/>
      <c r="V118" s="302">
        <v>2</v>
      </c>
      <c r="W118" s="285">
        <v>1</v>
      </c>
      <c r="X118" s="277"/>
      <c r="Y118" s="287">
        <f>V118*W118*ROUND(X118,2)</f>
        <v>0</v>
      </c>
      <c r="Z118" s="31"/>
    </row>
    <row r="119" spans="1:26" ht="26.25" customHeight="1" x14ac:dyDescent="0.25">
      <c r="A119" s="173">
        <v>112</v>
      </c>
      <c r="B119" s="796"/>
      <c r="C119" s="796"/>
      <c r="D119" s="216" t="s">
        <v>782</v>
      </c>
      <c r="E119" s="284"/>
      <c r="F119" s="284"/>
      <c r="G119" s="284"/>
      <c r="H119" s="284"/>
      <c r="I119" s="284"/>
      <c r="J119" s="284"/>
      <c r="K119" s="284"/>
      <c r="L119" s="284"/>
      <c r="M119" s="284"/>
      <c r="N119" s="284"/>
      <c r="O119" s="284"/>
      <c r="P119" s="285" t="s">
        <v>3</v>
      </c>
      <c r="Q119" s="285" t="s">
        <v>3</v>
      </c>
      <c r="R119" s="284"/>
      <c r="S119" s="284"/>
      <c r="T119" s="284"/>
      <c r="U119" s="284"/>
      <c r="V119" s="302">
        <v>2</v>
      </c>
      <c r="W119" s="285">
        <v>1</v>
      </c>
      <c r="X119" s="277"/>
      <c r="Y119" s="287">
        <f t="shared" ref="Y119:Y121" si="27">V119*W119*ROUND(X119,2)</f>
        <v>0</v>
      </c>
      <c r="Z119" s="31"/>
    </row>
    <row r="120" spans="1:26" ht="26.25" customHeight="1" x14ac:dyDescent="0.25">
      <c r="A120" s="173">
        <v>113</v>
      </c>
      <c r="B120" s="796"/>
      <c r="C120" s="796"/>
      <c r="D120" s="216" t="s">
        <v>783</v>
      </c>
      <c r="E120" s="284"/>
      <c r="F120" s="284"/>
      <c r="G120" s="284"/>
      <c r="H120" s="284"/>
      <c r="I120" s="284"/>
      <c r="J120" s="284"/>
      <c r="K120" s="284"/>
      <c r="L120" s="284"/>
      <c r="M120" s="284"/>
      <c r="N120" s="284"/>
      <c r="O120" s="284"/>
      <c r="P120" s="285" t="s">
        <v>3</v>
      </c>
      <c r="Q120" s="285" t="s">
        <v>3</v>
      </c>
      <c r="R120" s="284"/>
      <c r="S120" s="284"/>
      <c r="T120" s="284"/>
      <c r="U120" s="284"/>
      <c r="V120" s="302">
        <v>2</v>
      </c>
      <c r="W120" s="285">
        <v>1</v>
      </c>
      <c r="X120" s="277"/>
      <c r="Y120" s="287">
        <f t="shared" si="27"/>
        <v>0</v>
      </c>
      <c r="Z120" s="31"/>
    </row>
    <row r="121" spans="1:26" ht="15" customHeight="1" x14ac:dyDescent="0.25">
      <c r="A121" s="173">
        <v>114</v>
      </c>
      <c r="B121" s="796"/>
      <c r="C121" s="796"/>
      <c r="D121" s="216" t="s">
        <v>784</v>
      </c>
      <c r="E121" s="284"/>
      <c r="F121" s="284"/>
      <c r="G121" s="284"/>
      <c r="H121" s="284"/>
      <c r="I121" s="284"/>
      <c r="J121" s="284"/>
      <c r="K121" s="284"/>
      <c r="L121" s="284"/>
      <c r="M121" s="284"/>
      <c r="N121" s="284"/>
      <c r="O121" s="284"/>
      <c r="P121" s="285" t="s">
        <v>3</v>
      </c>
      <c r="Q121" s="285" t="s">
        <v>3</v>
      </c>
      <c r="R121" s="284"/>
      <c r="S121" s="284"/>
      <c r="T121" s="284"/>
      <c r="U121" s="284"/>
      <c r="V121" s="302">
        <v>2</v>
      </c>
      <c r="W121" s="285">
        <v>1</v>
      </c>
      <c r="X121" s="277"/>
      <c r="Y121" s="287">
        <f t="shared" si="27"/>
        <v>0</v>
      </c>
      <c r="Z121" s="31"/>
    </row>
    <row r="122" spans="1:26" ht="15" customHeight="1" x14ac:dyDescent="0.25">
      <c r="A122" s="173">
        <v>115</v>
      </c>
      <c r="B122" s="796" t="s">
        <v>761</v>
      </c>
      <c r="C122" s="796" t="s">
        <v>774</v>
      </c>
      <c r="D122" s="216" t="s">
        <v>778</v>
      </c>
      <c r="E122" s="285" t="s">
        <v>3</v>
      </c>
      <c r="F122" s="284"/>
      <c r="G122" s="284"/>
      <c r="H122" s="284"/>
      <c r="I122" s="284"/>
      <c r="J122" s="284"/>
      <c r="K122" s="284"/>
      <c r="L122" s="284"/>
      <c r="M122" s="284"/>
      <c r="N122" s="284"/>
      <c r="O122" s="284"/>
      <c r="P122" s="285"/>
      <c r="Q122" s="285"/>
      <c r="R122" s="284"/>
      <c r="S122" s="284"/>
      <c r="T122" s="284"/>
      <c r="U122" s="284"/>
      <c r="V122" s="285">
        <v>365</v>
      </c>
      <c r="W122" s="285">
        <v>1</v>
      </c>
      <c r="X122" s="364"/>
      <c r="Y122" s="365"/>
      <c r="Z122" s="31"/>
    </row>
    <row r="123" spans="1:26" ht="15" customHeight="1" x14ac:dyDescent="0.25">
      <c r="A123" s="173">
        <v>116</v>
      </c>
      <c r="B123" s="796"/>
      <c r="C123" s="796"/>
      <c r="D123" s="216" t="s">
        <v>779</v>
      </c>
      <c r="E123" s="284"/>
      <c r="F123" s="285" t="s">
        <v>3</v>
      </c>
      <c r="G123" s="284"/>
      <c r="H123" s="284"/>
      <c r="I123" s="284"/>
      <c r="J123" s="284"/>
      <c r="K123" s="284"/>
      <c r="L123" s="284"/>
      <c r="M123" s="284"/>
      <c r="N123" s="284"/>
      <c r="O123" s="284"/>
      <c r="P123" s="285"/>
      <c r="Q123" s="285"/>
      <c r="R123" s="284"/>
      <c r="S123" s="284"/>
      <c r="T123" s="284"/>
      <c r="U123" s="284"/>
      <c r="V123" s="285">
        <v>52</v>
      </c>
      <c r="W123" s="285">
        <v>1</v>
      </c>
      <c r="X123" s="364"/>
      <c r="Y123" s="365"/>
      <c r="Z123" s="31"/>
    </row>
    <row r="124" spans="1:26" ht="26.25" customHeight="1" x14ac:dyDescent="0.25">
      <c r="A124" s="173">
        <v>117</v>
      </c>
      <c r="B124" s="796"/>
      <c r="C124" s="796"/>
      <c r="D124" s="216" t="s">
        <v>780</v>
      </c>
      <c r="E124" s="284"/>
      <c r="F124" s="284"/>
      <c r="G124" s="284"/>
      <c r="H124" s="284"/>
      <c r="I124" s="284"/>
      <c r="J124" s="284"/>
      <c r="K124" s="284"/>
      <c r="L124" s="284"/>
      <c r="M124" s="284"/>
      <c r="N124" s="284"/>
      <c r="O124" s="284"/>
      <c r="P124" s="285" t="s">
        <v>3</v>
      </c>
      <c r="Q124" s="285" t="s">
        <v>3</v>
      </c>
      <c r="R124" s="284"/>
      <c r="S124" s="284"/>
      <c r="T124" s="284"/>
      <c r="U124" s="284"/>
      <c r="V124" s="302">
        <v>2</v>
      </c>
      <c r="W124" s="285">
        <v>1</v>
      </c>
      <c r="X124" s="277"/>
      <c r="Y124" s="287">
        <f t="shared" ref="Y124" si="28">V124*W124*ROUND(X124,2)</f>
        <v>0</v>
      </c>
      <c r="Z124" s="31"/>
    </row>
    <row r="125" spans="1:26" ht="26.25" customHeight="1" x14ac:dyDescent="0.25">
      <c r="A125" s="173">
        <v>118</v>
      </c>
      <c r="B125" s="796"/>
      <c r="C125" s="796"/>
      <c r="D125" s="216" t="s">
        <v>781</v>
      </c>
      <c r="E125" s="284"/>
      <c r="F125" s="284"/>
      <c r="G125" s="284"/>
      <c r="H125" s="284"/>
      <c r="I125" s="284"/>
      <c r="J125" s="284"/>
      <c r="K125" s="284"/>
      <c r="L125" s="284"/>
      <c r="M125" s="284"/>
      <c r="N125" s="284"/>
      <c r="O125" s="284"/>
      <c r="P125" s="285" t="s">
        <v>3</v>
      </c>
      <c r="Q125" s="285" t="s">
        <v>3</v>
      </c>
      <c r="R125" s="284"/>
      <c r="S125" s="284"/>
      <c r="T125" s="284"/>
      <c r="U125" s="284"/>
      <c r="V125" s="302">
        <v>2</v>
      </c>
      <c r="W125" s="285">
        <v>1</v>
      </c>
      <c r="X125" s="277"/>
      <c r="Y125" s="287">
        <f>V125*W125*ROUND(X125,2)</f>
        <v>0</v>
      </c>
      <c r="Z125" s="31"/>
    </row>
    <row r="126" spans="1:26" ht="26.25" customHeight="1" x14ac:dyDescent="0.25">
      <c r="A126" s="173">
        <v>119</v>
      </c>
      <c r="B126" s="796"/>
      <c r="C126" s="796"/>
      <c r="D126" s="216" t="s">
        <v>782</v>
      </c>
      <c r="E126" s="284"/>
      <c r="F126" s="284"/>
      <c r="G126" s="284"/>
      <c r="H126" s="284"/>
      <c r="I126" s="284"/>
      <c r="J126" s="284"/>
      <c r="K126" s="284"/>
      <c r="L126" s="284"/>
      <c r="M126" s="284"/>
      <c r="N126" s="284"/>
      <c r="O126" s="284"/>
      <c r="P126" s="285" t="s">
        <v>3</v>
      </c>
      <c r="Q126" s="285" t="s">
        <v>3</v>
      </c>
      <c r="R126" s="284"/>
      <c r="S126" s="284"/>
      <c r="T126" s="284"/>
      <c r="U126" s="284"/>
      <c r="V126" s="302">
        <v>2</v>
      </c>
      <c r="W126" s="285">
        <v>1</v>
      </c>
      <c r="X126" s="277"/>
      <c r="Y126" s="287">
        <f t="shared" ref="Y126:Y128" si="29">V126*W126*ROUND(X126,2)</f>
        <v>0</v>
      </c>
      <c r="Z126" s="31"/>
    </row>
    <row r="127" spans="1:26" ht="26.25" customHeight="1" x14ac:dyDescent="0.25">
      <c r="A127" s="173">
        <v>120</v>
      </c>
      <c r="B127" s="796"/>
      <c r="C127" s="796"/>
      <c r="D127" s="216" t="s">
        <v>783</v>
      </c>
      <c r="E127" s="284"/>
      <c r="F127" s="284"/>
      <c r="G127" s="284"/>
      <c r="H127" s="284"/>
      <c r="I127" s="284"/>
      <c r="J127" s="284"/>
      <c r="K127" s="284"/>
      <c r="L127" s="284"/>
      <c r="M127" s="284"/>
      <c r="N127" s="284"/>
      <c r="O127" s="284"/>
      <c r="P127" s="285" t="s">
        <v>3</v>
      </c>
      <c r="Q127" s="285" t="s">
        <v>3</v>
      </c>
      <c r="R127" s="284"/>
      <c r="S127" s="284"/>
      <c r="T127" s="284"/>
      <c r="U127" s="284"/>
      <c r="V127" s="302">
        <v>2</v>
      </c>
      <c r="W127" s="285">
        <v>1</v>
      </c>
      <c r="X127" s="277"/>
      <c r="Y127" s="287">
        <f t="shared" si="29"/>
        <v>0</v>
      </c>
      <c r="Z127" s="31"/>
    </row>
    <row r="128" spans="1:26" ht="15" customHeight="1" x14ac:dyDescent="0.25">
      <c r="A128" s="173">
        <v>121</v>
      </c>
      <c r="B128" s="796"/>
      <c r="C128" s="796"/>
      <c r="D128" s="216" t="s">
        <v>784</v>
      </c>
      <c r="E128" s="284"/>
      <c r="F128" s="284"/>
      <c r="G128" s="284"/>
      <c r="H128" s="284"/>
      <c r="I128" s="284"/>
      <c r="J128" s="284"/>
      <c r="K128" s="284"/>
      <c r="L128" s="284"/>
      <c r="M128" s="284"/>
      <c r="N128" s="284"/>
      <c r="O128" s="284"/>
      <c r="P128" s="285" t="s">
        <v>3</v>
      </c>
      <c r="Q128" s="285" t="s">
        <v>3</v>
      </c>
      <c r="R128" s="284"/>
      <c r="S128" s="284"/>
      <c r="T128" s="284"/>
      <c r="U128" s="284"/>
      <c r="V128" s="302">
        <v>2</v>
      </c>
      <c r="W128" s="285">
        <v>1</v>
      </c>
      <c r="X128" s="277"/>
      <c r="Y128" s="287">
        <f t="shared" si="29"/>
        <v>0</v>
      </c>
      <c r="Z128" s="31"/>
    </row>
    <row r="129" spans="1:26" ht="15" customHeight="1" x14ac:dyDescent="0.25">
      <c r="A129" s="173">
        <v>122</v>
      </c>
      <c r="B129" s="814" t="s">
        <v>763</v>
      </c>
      <c r="C129" s="814" t="s">
        <v>774</v>
      </c>
      <c r="D129" s="216" t="s">
        <v>778</v>
      </c>
      <c r="E129" s="285" t="s">
        <v>3</v>
      </c>
      <c r="F129" s="284"/>
      <c r="G129" s="284"/>
      <c r="H129" s="284"/>
      <c r="I129" s="284"/>
      <c r="J129" s="284"/>
      <c r="K129" s="284"/>
      <c r="L129" s="284"/>
      <c r="M129" s="284"/>
      <c r="N129" s="284"/>
      <c r="O129" s="284"/>
      <c r="P129" s="285"/>
      <c r="Q129" s="285"/>
      <c r="R129" s="284"/>
      <c r="S129" s="284"/>
      <c r="T129" s="284"/>
      <c r="U129" s="284"/>
      <c r="V129" s="285">
        <v>365</v>
      </c>
      <c r="W129" s="285">
        <v>1</v>
      </c>
      <c r="X129" s="364"/>
      <c r="Y129" s="365"/>
      <c r="Z129" s="31"/>
    </row>
    <row r="130" spans="1:26" ht="15" customHeight="1" x14ac:dyDescent="0.25">
      <c r="A130" s="173">
        <v>123</v>
      </c>
      <c r="B130" s="798"/>
      <c r="C130" s="798"/>
      <c r="D130" s="216" t="s">
        <v>779</v>
      </c>
      <c r="E130" s="284"/>
      <c r="F130" s="285" t="s">
        <v>3</v>
      </c>
      <c r="G130" s="284"/>
      <c r="H130" s="284"/>
      <c r="I130" s="284"/>
      <c r="J130" s="284"/>
      <c r="K130" s="284"/>
      <c r="L130" s="284"/>
      <c r="M130" s="284"/>
      <c r="N130" s="284"/>
      <c r="O130" s="284"/>
      <c r="P130" s="285"/>
      <c r="Q130" s="285"/>
      <c r="R130" s="284"/>
      <c r="S130" s="284"/>
      <c r="T130" s="284"/>
      <c r="U130" s="284"/>
      <c r="V130" s="285">
        <v>52</v>
      </c>
      <c r="W130" s="285">
        <v>1</v>
      </c>
      <c r="X130" s="364"/>
      <c r="Y130" s="365"/>
      <c r="Z130" s="31"/>
    </row>
    <row r="131" spans="1:26" ht="26.25" customHeight="1" x14ac:dyDescent="0.25">
      <c r="A131" s="173">
        <v>124</v>
      </c>
      <c r="B131" s="798"/>
      <c r="C131" s="798"/>
      <c r="D131" s="216" t="s">
        <v>780</v>
      </c>
      <c r="E131" s="284"/>
      <c r="F131" s="284"/>
      <c r="G131" s="284"/>
      <c r="H131" s="284"/>
      <c r="I131" s="284"/>
      <c r="J131" s="284"/>
      <c r="K131" s="284"/>
      <c r="L131" s="284"/>
      <c r="M131" s="284"/>
      <c r="N131" s="284"/>
      <c r="O131" s="284"/>
      <c r="P131" s="285" t="s">
        <v>3</v>
      </c>
      <c r="Q131" s="285" t="s">
        <v>3</v>
      </c>
      <c r="R131" s="284"/>
      <c r="S131" s="284"/>
      <c r="T131" s="284"/>
      <c r="U131" s="284"/>
      <c r="V131" s="302">
        <v>2</v>
      </c>
      <c r="W131" s="285">
        <v>1</v>
      </c>
      <c r="X131" s="277"/>
      <c r="Y131" s="287">
        <f t="shared" ref="Y131" si="30">V131*W131*ROUND(X131,2)</f>
        <v>0</v>
      </c>
      <c r="Z131" s="31"/>
    </row>
    <row r="132" spans="1:26" ht="26.25" customHeight="1" x14ac:dyDescent="0.25">
      <c r="A132" s="173">
        <v>125</v>
      </c>
      <c r="B132" s="798"/>
      <c r="C132" s="798"/>
      <c r="D132" s="216" t="s">
        <v>781</v>
      </c>
      <c r="E132" s="284"/>
      <c r="F132" s="284"/>
      <c r="G132" s="284"/>
      <c r="H132" s="284"/>
      <c r="I132" s="284"/>
      <c r="J132" s="284"/>
      <c r="K132" s="284"/>
      <c r="L132" s="284"/>
      <c r="M132" s="284"/>
      <c r="N132" s="284"/>
      <c r="O132" s="284"/>
      <c r="P132" s="285" t="s">
        <v>3</v>
      </c>
      <c r="Q132" s="285" t="s">
        <v>3</v>
      </c>
      <c r="R132" s="284"/>
      <c r="S132" s="284"/>
      <c r="T132" s="284"/>
      <c r="U132" s="284"/>
      <c r="V132" s="302">
        <v>2</v>
      </c>
      <c r="W132" s="285">
        <v>1</v>
      </c>
      <c r="X132" s="277"/>
      <c r="Y132" s="287">
        <f>V132*W132*ROUND(X132,2)</f>
        <v>0</v>
      </c>
      <c r="Z132" s="31"/>
    </row>
    <row r="133" spans="1:26" ht="26.25" customHeight="1" x14ac:dyDescent="0.25">
      <c r="A133" s="173">
        <v>126</v>
      </c>
      <c r="B133" s="798"/>
      <c r="C133" s="798"/>
      <c r="D133" s="216" t="s">
        <v>782</v>
      </c>
      <c r="E133" s="284"/>
      <c r="F133" s="284"/>
      <c r="G133" s="284"/>
      <c r="H133" s="284"/>
      <c r="I133" s="284"/>
      <c r="J133" s="284"/>
      <c r="K133" s="284"/>
      <c r="L133" s="284"/>
      <c r="M133" s="284"/>
      <c r="N133" s="284"/>
      <c r="O133" s="284"/>
      <c r="P133" s="285" t="s">
        <v>3</v>
      </c>
      <c r="Q133" s="285" t="s">
        <v>3</v>
      </c>
      <c r="R133" s="284"/>
      <c r="S133" s="284"/>
      <c r="T133" s="284"/>
      <c r="U133" s="284"/>
      <c r="V133" s="302">
        <v>2</v>
      </c>
      <c r="W133" s="285">
        <v>1</v>
      </c>
      <c r="X133" s="277"/>
      <c r="Y133" s="287">
        <f t="shared" ref="Y133:Y135" si="31">V133*W133*ROUND(X133,2)</f>
        <v>0</v>
      </c>
      <c r="Z133" s="31"/>
    </row>
    <row r="134" spans="1:26" ht="26.25" customHeight="1" x14ac:dyDescent="0.25">
      <c r="A134" s="173">
        <v>127</v>
      </c>
      <c r="B134" s="798"/>
      <c r="C134" s="798"/>
      <c r="D134" s="216" t="s">
        <v>783</v>
      </c>
      <c r="E134" s="284"/>
      <c r="F134" s="284"/>
      <c r="G134" s="284"/>
      <c r="H134" s="284"/>
      <c r="I134" s="284"/>
      <c r="J134" s="284"/>
      <c r="K134" s="284"/>
      <c r="L134" s="284"/>
      <c r="M134" s="284"/>
      <c r="N134" s="284"/>
      <c r="O134" s="284"/>
      <c r="P134" s="285" t="s">
        <v>3</v>
      </c>
      <c r="Q134" s="285" t="s">
        <v>3</v>
      </c>
      <c r="R134" s="284"/>
      <c r="S134" s="284"/>
      <c r="T134" s="284"/>
      <c r="U134" s="284"/>
      <c r="V134" s="302">
        <v>2</v>
      </c>
      <c r="W134" s="285">
        <v>1</v>
      </c>
      <c r="X134" s="277"/>
      <c r="Y134" s="287">
        <f t="shared" si="31"/>
        <v>0</v>
      </c>
      <c r="Z134" s="31"/>
    </row>
    <row r="135" spans="1:26" ht="15" customHeight="1" x14ac:dyDescent="0.25">
      <c r="A135" s="173">
        <v>128</v>
      </c>
      <c r="B135" s="795"/>
      <c r="C135" s="795"/>
      <c r="D135" s="216" t="s">
        <v>784</v>
      </c>
      <c r="E135" s="284"/>
      <c r="F135" s="284"/>
      <c r="G135" s="284"/>
      <c r="H135" s="284"/>
      <c r="I135" s="284"/>
      <c r="J135" s="284"/>
      <c r="K135" s="284"/>
      <c r="L135" s="284"/>
      <c r="M135" s="284"/>
      <c r="N135" s="284"/>
      <c r="O135" s="284"/>
      <c r="P135" s="285" t="s">
        <v>3</v>
      </c>
      <c r="Q135" s="285" t="s">
        <v>3</v>
      </c>
      <c r="R135" s="284"/>
      <c r="S135" s="284"/>
      <c r="T135" s="284"/>
      <c r="U135" s="284"/>
      <c r="V135" s="302">
        <v>2</v>
      </c>
      <c r="W135" s="285">
        <v>1</v>
      </c>
      <c r="X135" s="277"/>
      <c r="Y135" s="287">
        <f t="shared" si="31"/>
        <v>0</v>
      </c>
      <c r="Z135" s="31"/>
    </row>
    <row r="136" spans="1:26" ht="15" customHeight="1" x14ac:dyDescent="0.25">
      <c r="A136" s="173">
        <v>129</v>
      </c>
      <c r="B136" s="796" t="s">
        <v>761</v>
      </c>
      <c r="C136" s="796" t="s">
        <v>775</v>
      </c>
      <c r="D136" s="216" t="s">
        <v>778</v>
      </c>
      <c r="E136" s="285" t="s">
        <v>3</v>
      </c>
      <c r="F136" s="284"/>
      <c r="G136" s="284"/>
      <c r="H136" s="284"/>
      <c r="I136" s="284"/>
      <c r="J136" s="284"/>
      <c r="K136" s="284"/>
      <c r="L136" s="284"/>
      <c r="M136" s="284"/>
      <c r="N136" s="284"/>
      <c r="O136" s="284"/>
      <c r="P136" s="285"/>
      <c r="Q136" s="285"/>
      <c r="R136" s="284"/>
      <c r="S136" s="284"/>
      <c r="T136" s="284"/>
      <c r="U136" s="284"/>
      <c r="V136" s="285">
        <v>365</v>
      </c>
      <c r="W136" s="285">
        <v>1</v>
      </c>
      <c r="X136" s="364"/>
      <c r="Y136" s="365"/>
      <c r="Z136" s="31"/>
    </row>
    <row r="137" spans="1:26" ht="15" customHeight="1" x14ac:dyDescent="0.25">
      <c r="A137" s="173">
        <v>130</v>
      </c>
      <c r="B137" s="796"/>
      <c r="C137" s="796"/>
      <c r="D137" s="216" t="s">
        <v>779</v>
      </c>
      <c r="E137" s="284"/>
      <c r="F137" s="285" t="s">
        <v>3</v>
      </c>
      <c r="G137" s="284"/>
      <c r="H137" s="284"/>
      <c r="I137" s="284"/>
      <c r="J137" s="284"/>
      <c r="K137" s="284"/>
      <c r="L137" s="284"/>
      <c r="M137" s="284"/>
      <c r="N137" s="284"/>
      <c r="O137" s="284"/>
      <c r="P137" s="285"/>
      <c r="Q137" s="285"/>
      <c r="R137" s="284"/>
      <c r="S137" s="284"/>
      <c r="T137" s="284"/>
      <c r="U137" s="284"/>
      <c r="V137" s="285">
        <v>52</v>
      </c>
      <c r="W137" s="285">
        <v>1</v>
      </c>
      <c r="X137" s="364"/>
      <c r="Y137" s="365"/>
      <c r="Z137" s="31"/>
    </row>
    <row r="138" spans="1:26" ht="26.25" customHeight="1" x14ac:dyDescent="0.25">
      <c r="A138" s="173">
        <v>131</v>
      </c>
      <c r="B138" s="796"/>
      <c r="C138" s="796"/>
      <c r="D138" s="216" t="s">
        <v>780</v>
      </c>
      <c r="E138" s="284"/>
      <c r="F138" s="284"/>
      <c r="G138" s="284"/>
      <c r="H138" s="284"/>
      <c r="I138" s="284"/>
      <c r="J138" s="284"/>
      <c r="K138" s="284"/>
      <c r="L138" s="284"/>
      <c r="M138" s="284"/>
      <c r="N138" s="284"/>
      <c r="O138" s="284"/>
      <c r="P138" s="285" t="s">
        <v>3</v>
      </c>
      <c r="Q138" s="285" t="s">
        <v>3</v>
      </c>
      <c r="R138" s="284"/>
      <c r="S138" s="284"/>
      <c r="T138" s="284"/>
      <c r="U138" s="284"/>
      <c r="V138" s="302">
        <v>2</v>
      </c>
      <c r="W138" s="285">
        <v>1</v>
      </c>
      <c r="X138" s="277"/>
      <c r="Y138" s="287">
        <f t="shared" ref="Y138" si="32">V138*W138*ROUND(X138,2)</f>
        <v>0</v>
      </c>
      <c r="Z138" s="31"/>
    </row>
    <row r="139" spans="1:26" ht="26.25" customHeight="1" x14ac:dyDescent="0.25">
      <c r="A139" s="173">
        <v>132</v>
      </c>
      <c r="B139" s="796"/>
      <c r="C139" s="796"/>
      <c r="D139" s="216" t="s">
        <v>781</v>
      </c>
      <c r="E139" s="284"/>
      <c r="F139" s="284"/>
      <c r="G139" s="284"/>
      <c r="H139" s="284"/>
      <c r="I139" s="284"/>
      <c r="J139" s="284"/>
      <c r="K139" s="284"/>
      <c r="L139" s="284"/>
      <c r="M139" s="284"/>
      <c r="N139" s="284"/>
      <c r="O139" s="284"/>
      <c r="P139" s="285" t="s">
        <v>3</v>
      </c>
      <c r="Q139" s="285" t="s">
        <v>3</v>
      </c>
      <c r="R139" s="284"/>
      <c r="S139" s="284"/>
      <c r="T139" s="284"/>
      <c r="U139" s="284"/>
      <c r="V139" s="302">
        <v>2</v>
      </c>
      <c r="W139" s="285">
        <v>1</v>
      </c>
      <c r="X139" s="277"/>
      <c r="Y139" s="287">
        <f>V139*W139*ROUND(X139,2)</f>
        <v>0</v>
      </c>
      <c r="Z139" s="31"/>
    </row>
    <row r="140" spans="1:26" ht="26.25" customHeight="1" x14ac:dyDescent="0.25">
      <c r="A140" s="173">
        <v>133</v>
      </c>
      <c r="B140" s="796"/>
      <c r="C140" s="796"/>
      <c r="D140" s="216" t="s">
        <v>782</v>
      </c>
      <c r="E140" s="284"/>
      <c r="F140" s="284"/>
      <c r="G140" s="284"/>
      <c r="H140" s="284"/>
      <c r="I140" s="284"/>
      <c r="J140" s="284"/>
      <c r="K140" s="284"/>
      <c r="L140" s="284"/>
      <c r="M140" s="284"/>
      <c r="N140" s="284"/>
      <c r="O140" s="284"/>
      <c r="P140" s="285" t="s">
        <v>3</v>
      </c>
      <c r="Q140" s="285" t="s">
        <v>3</v>
      </c>
      <c r="R140" s="284"/>
      <c r="S140" s="284"/>
      <c r="T140" s="284"/>
      <c r="U140" s="284"/>
      <c r="V140" s="302">
        <v>2</v>
      </c>
      <c r="W140" s="285">
        <v>1</v>
      </c>
      <c r="X140" s="277"/>
      <c r="Y140" s="287">
        <f t="shared" ref="Y140:Y142" si="33">V140*W140*ROUND(X140,2)</f>
        <v>0</v>
      </c>
      <c r="Z140" s="31"/>
    </row>
    <row r="141" spans="1:26" ht="26.25" customHeight="1" x14ac:dyDescent="0.25">
      <c r="A141" s="173">
        <v>134</v>
      </c>
      <c r="B141" s="796"/>
      <c r="C141" s="796"/>
      <c r="D141" s="216" t="s">
        <v>783</v>
      </c>
      <c r="E141" s="284"/>
      <c r="F141" s="284"/>
      <c r="G141" s="284"/>
      <c r="H141" s="284"/>
      <c r="I141" s="284"/>
      <c r="J141" s="284"/>
      <c r="K141" s="284"/>
      <c r="L141" s="284"/>
      <c r="M141" s="284"/>
      <c r="N141" s="284"/>
      <c r="O141" s="284"/>
      <c r="P141" s="285" t="s">
        <v>3</v>
      </c>
      <c r="Q141" s="285" t="s">
        <v>3</v>
      </c>
      <c r="R141" s="284"/>
      <c r="S141" s="284"/>
      <c r="T141" s="284"/>
      <c r="U141" s="284"/>
      <c r="V141" s="302">
        <v>2</v>
      </c>
      <c r="W141" s="285">
        <v>1</v>
      </c>
      <c r="X141" s="277"/>
      <c r="Y141" s="287">
        <f t="shared" si="33"/>
        <v>0</v>
      </c>
      <c r="Z141" s="31"/>
    </row>
    <row r="142" spans="1:26" ht="15" customHeight="1" x14ac:dyDescent="0.25">
      <c r="A142" s="173">
        <v>135</v>
      </c>
      <c r="B142" s="796"/>
      <c r="C142" s="796"/>
      <c r="D142" s="216" t="s">
        <v>784</v>
      </c>
      <c r="E142" s="284"/>
      <c r="F142" s="284"/>
      <c r="G142" s="284"/>
      <c r="H142" s="284"/>
      <c r="I142" s="284"/>
      <c r="J142" s="284"/>
      <c r="K142" s="284"/>
      <c r="L142" s="284"/>
      <c r="M142" s="284"/>
      <c r="N142" s="284"/>
      <c r="O142" s="284"/>
      <c r="P142" s="285" t="s">
        <v>3</v>
      </c>
      <c r="Q142" s="285" t="s">
        <v>3</v>
      </c>
      <c r="R142" s="284"/>
      <c r="S142" s="284"/>
      <c r="T142" s="284"/>
      <c r="U142" s="284"/>
      <c r="V142" s="302">
        <v>2</v>
      </c>
      <c r="W142" s="285">
        <v>1</v>
      </c>
      <c r="X142" s="277"/>
      <c r="Y142" s="287">
        <f t="shared" si="33"/>
        <v>0</v>
      </c>
      <c r="Z142" s="31"/>
    </row>
    <row r="143" spans="1:26" ht="15" customHeight="1" x14ac:dyDescent="0.25">
      <c r="A143" s="173">
        <v>136</v>
      </c>
      <c r="B143" s="796" t="s">
        <v>763</v>
      </c>
      <c r="C143" s="796" t="s">
        <v>775</v>
      </c>
      <c r="D143" s="216" t="s">
        <v>778</v>
      </c>
      <c r="E143" s="285" t="s">
        <v>3</v>
      </c>
      <c r="F143" s="284"/>
      <c r="G143" s="284"/>
      <c r="H143" s="284"/>
      <c r="I143" s="284"/>
      <c r="J143" s="284"/>
      <c r="K143" s="284"/>
      <c r="L143" s="284"/>
      <c r="M143" s="284"/>
      <c r="N143" s="284"/>
      <c r="O143" s="284"/>
      <c r="P143" s="285"/>
      <c r="Q143" s="285"/>
      <c r="R143" s="284"/>
      <c r="S143" s="284"/>
      <c r="T143" s="284"/>
      <c r="U143" s="284"/>
      <c r="V143" s="285">
        <v>365</v>
      </c>
      <c r="W143" s="285">
        <v>1</v>
      </c>
      <c r="X143" s="364"/>
      <c r="Y143" s="365"/>
      <c r="Z143" s="31"/>
    </row>
    <row r="144" spans="1:26" ht="15" customHeight="1" x14ac:dyDescent="0.25">
      <c r="A144" s="173">
        <v>137</v>
      </c>
      <c r="B144" s="796"/>
      <c r="C144" s="796"/>
      <c r="D144" s="216" t="s">
        <v>779</v>
      </c>
      <c r="E144" s="284"/>
      <c r="F144" s="285" t="s">
        <v>3</v>
      </c>
      <c r="G144" s="284"/>
      <c r="H144" s="284"/>
      <c r="I144" s="284"/>
      <c r="J144" s="284"/>
      <c r="K144" s="284"/>
      <c r="L144" s="284"/>
      <c r="M144" s="284"/>
      <c r="N144" s="284"/>
      <c r="O144" s="284"/>
      <c r="P144" s="285"/>
      <c r="Q144" s="285"/>
      <c r="R144" s="284"/>
      <c r="S144" s="284"/>
      <c r="T144" s="284"/>
      <c r="U144" s="284"/>
      <c r="V144" s="285">
        <v>52</v>
      </c>
      <c r="W144" s="285">
        <v>1</v>
      </c>
      <c r="X144" s="364"/>
      <c r="Y144" s="365"/>
      <c r="Z144" s="31"/>
    </row>
    <row r="145" spans="1:27" ht="26.25" customHeight="1" x14ac:dyDescent="0.25">
      <c r="A145" s="173">
        <v>138</v>
      </c>
      <c r="B145" s="796"/>
      <c r="C145" s="796"/>
      <c r="D145" s="216" t="s">
        <v>780</v>
      </c>
      <c r="E145" s="284"/>
      <c r="F145" s="284"/>
      <c r="G145" s="284"/>
      <c r="H145" s="284"/>
      <c r="I145" s="284"/>
      <c r="J145" s="284"/>
      <c r="K145" s="284"/>
      <c r="L145" s="284"/>
      <c r="M145" s="284"/>
      <c r="N145" s="284"/>
      <c r="O145" s="284"/>
      <c r="P145" s="285" t="s">
        <v>3</v>
      </c>
      <c r="Q145" s="285" t="s">
        <v>3</v>
      </c>
      <c r="R145" s="284"/>
      <c r="S145" s="284"/>
      <c r="T145" s="284"/>
      <c r="U145" s="284"/>
      <c r="V145" s="302">
        <v>2</v>
      </c>
      <c r="W145" s="285">
        <v>1</v>
      </c>
      <c r="X145" s="277"/>
      <c r="Y145" s="287">
        <f t="shared" ref="Y145" si="34">V145*W145*ROUND(X145,2)</f>
        <v>0</v>
      </c>
      <c r="Z145" s="31"/>
    </row>
    <row r="146" spans="1:27" ht="26.25" customHeight="1" x14ac:dyDescent="0.25">
      <c r="A146" s="173">
        <v>139</v>
      </c>
      <c r="B146" s="796"/>
      <c r="C146" s="796"/>
      <c r="D146" s="216" t="s">
        <v>781</v>
      </c>
      <c r="E146" s="284"/>
      <c r="F146" s="284"/>
      <c r="G146" s="284"/>
      <c r="H146" s="284"/>
      <c r="I146" s="284"/>
      <c r="J146" s="284"/>
      <c r="K146" s="284"/>
      <c r="L146" s="284"/>
      <c r="M146" s="284"/>
      <c r="N146" s="284"/>
      <c r="O146" s="284"/>
      <c r="P146" s="285" t="s">
        <v>3</v>
      </c>
      <c r="Q146" s="285" t="s">
        <v>3</v>
      </c>
      <c r="R146" s="284"/>
      <c r="S146" s="284"/>
      <c r="T146" s="284"/>
      <c r="U146" s="284"/>
      <c r="V146" s="302">
        <v>2</v>
      </c>
      <c r="W146" s="285">
        <v>1</v>
      </c>
      <c r="X146" s="277"/>
      <c r="Y146" s="287">
        <f>V146*W146*ROUND(X146,2)</f>
        <v>0</v>
      </c>
      <c r="Z146" s="31"/>
    </row>
    <row r="147" spans="1:27" ht="26.25" customHeight="1" x14ac:dyDescent="0.25">
      <c r="A147" s="173">
        <v>140</v>
      </c>
      <c r="B147" s="796"/>
      <c r="C147" s="796"/>
      <c r="D147" s="216" t="s">
        <v>782</v>
      </c>
      <c r="E147" s="284"/>
      <c r="F147" s="284"/>
      <c r="G147" s="284"/>
      <c r="H147" s="284"/>
      <c r="I147" s="284"/>
      <c r="J147" s="284"/>
      <c r="K147" s="284"/>
      <c r="L147" s="284"/>
      <c r="M147" s="284"/>
      <c r="N147" s="284"/>
      <c r="O147" s="284"/>
      <c r="P147" s="285" t="s">
        <v>3</v>
      </c>
      <c r="Q147" s="285" t="s">
        <v>3</v>
      </c>
      <c r="R147" s="284"/>
      <c r="S147" s="284"/>
      <c r="T147" s="284"/>
      <c r="U147" s="284"/>
      <c r="V147" s="302">
        <v>2</v>
      </c>
      <c r="W147" s="285">
        <v>1</v>
      </c>
      <c r="X147" s="277"/>
      <c r="Y147" s="287">
        <f t="shared" ref="Y147:Y149" si="35">V147*W147*ROUND(X147,2)</f>
        <v>0</v>
      </c>
      <c r="Z147" s="31"/>
    </row>
    <row r="148" spans="1:27" ht="26.25" customHeight="1" x14ac:dyDescent="0.25">
      <c r="A148" s="173">
        <v>141</v>
      </c>
      <c r="B148" s="796"/>
      <c r="C148" s="796"/>
      <c r="D148" s="216" t="s">
        <v>783</v>
      </c>
      <c r="E148" s="284"/>
      <c r="F148" s="284"/>
      <c r="G148" s="284"/>
      <c r="H148" s="284"/>
      <c r="I148" s="284"/>
      <c r="J148" s="284"/>
      <c r="K148" s="284"/>
      <c r="L148" s="284"/>
      <c r="M148" s="284"/>
      <c r="N148" s="284"/>
      <c r="O148" s="284"/>
      <c r="P148" s="285" t="s">
        <v>3</v>
      </c>
      <c r="Q148" s="285" t="s">
        <v>3</v>
      </c>
      <c r="R148" s="284"/>
      <c r="S148" s="284"/>
      <c r="T148" s="284"/>
      <c r="U148" s="284"/>
      <c r="V148" s="302">
        <v>2</v>
      </c>
      <c r="W148" s="285">
        <v>1</v>
      </c>
      <c r="X148" s="277"/>
      <c r="Y148" s="287">
        <f t="shared" si="35"/>
        <v>0</v>
      </c>
      <c r="Z148" s="31"/>
    </row>
    <row r="149" spans="1:27" ht="15" customHeight="1" x14ac:dyDescent="0.25">
      <c r="A149" s="173">
        <v>142</v>
      </c>
      <c r="B149" s="796"/>
      <c r="C149" s="796"/>
      <c r="D149" s="216" t="s">
        <v>784</v>
      </c>
      <c r="E149" s="284"/>
      <c r="F149" s="284"/>
      <c r="G149" s="284"/>
      <c r="H149" s="284"/>
      <c r="I149" s="284"/>
      <c r="J149" s="284"/>
      <c r="K149" s="284"/>
      <c r="L149" s="284"/>
      <c r="M149" s="284"/>
      <c r="N149" s="284"/>
      <c r="O149" s="284"/>
      <c r="P149" s="285" t="s">
        <v>3</v>
      </c>
      <c r="Q149" s="285" t="s">
        <v>3</v>
      </c>
      <c r="R149" s="284"/>
      <c r="S149" s="284"/>
      <c r="T149" s="284"/>
      <c r="U149" s="284"/>
      <c r="V149" s="302">
        <v>2</v>
      </c>
      <c r="W149" s="285">
        <v>1</v>
      </c>
      <c r="X149" s="277"/>
      <c r="Y149" s="287">
        <f t="shared" si="35"/>
        <v>0</v>
      </c>
      <c r="Z149" s="169"/>
      <c r="AA149" s="31"/>
    </row>
    <row r="150" spans="1:27" ht="15" customHeight="1" x14ac:dyDescent="0.25">
      <c r="A150" s="173">
        <v>143</v>
      </c>
      <c r="B150" s="796" t="s">
        <v>764</v>
      </c>
      <c r="C150" s="796" t="s">
        <v>776</v>
      </c>
      <c r="D150" s="216" t="s">
        <v>778</v>
      </c>
      <c r="E150" s="285" t="s">
        <v>3</v>
      </c>
      <c r="F150" s="284"/>
      <c r="G150" s="284"/>
      <c r="H150" s="284"/>
      <c r="I150" s="284"/>
      <c r="J150" s="284"/>
      <c r="K150" s="284"/>
      <c r="L150" s="284"/>
      <c r="M150" s="284"/>
      <c r="N150" s="284"/>
      <c r="O150" s="284"/>
      <c r="P150" s="285"/>
      <c r="Q150" s="285"/>
      <c r="R150" s="284"/>
      <c r="S150" s="284"/>
      <c r="T150" s="284"/>
      <c r="U150" s="284"/>
      <c r="V150" s="285">
        <v>365</v>
      </c>
      <c r="W150" s="285">
        <v>1</v>
      </c>
      <c r="X150" s="364"/>
      <c r="Y150" s="365"/>
      <c r="Z150" s="169"/>
      <c r="AA150" s="31"/>
    </row>
    <row r="151" spans="1:27" ht="15" customHeight="1" x14ac:dyDescent="0.25">
      <c r="A151" s="173">
        <v>144</v>
      </c>
      <c r="B151" s="796"/>
      <c r="C151" s="796"/>
      <c r="D151" s="216" t="s">
        <v>779</v>
      </c>
      <c r="E151" s="284"/>
      <c r="F151" s="285" t="s">
        <v>3</v>
      </c>
      <c r="G151" s="284"/>
      <c r="H151" s="284"/>
      <c r="I151" s="284"/>
      <c r="J151" s="284"/>
      <c r="K151" s="284"/>
      <c r="L151" s="284"/>
      <c r="M151" s="284"/>
      <c r="N151" s="284"/>
      <c r="O151" s="284"/>
      <c r="P151" s="285"/>
      <c r="Q151" s="285"/>
      <c r="R151" s="284"/>
      <c r="S151" s="284"/>
      <c r="T151" s="284"/>
      <c r="U151" s="284"/>
      <c r="V151" s="285">
        <v>52</v>
      </c>
      <c r="W151" s="285">
        <v>1</v>
      </c>
      <c r="X151" s="364"/>
      <c r="Y151" s="365"/>
      <c r="Z151" s="169"/>
      <c r="AA151" s="31"/>
    </row>
    <row r="152" spans="1:27" ht="26.25" customHeight="1" x14ac:dyDescent="0.25">
      <c r="A152" s="173">
        <v>145</v>
      </c>
      <c r="B152" s="796"/>
      <c r="C152" s="796"/>
      <c r="D152" s="216" t="s">
        <v>780</v>
      </c>
      <c r="E152" s="284"/>
      <c r="F152" s="284"/>
      <c r="G152" s="284"/>
      <c r="H152" s="284"/>
      <c r="I152" s="284"/>
      <c r="J152" s="284"/>
      <c r="K152" s="284"/>
      <c r="L152" s="284"/>
      <c r="M152" s="284"/>
      <c r="N152" s="284"/>
      <c r="O152" s="284"/>
      <c r="P152" s="285" t="s">
        <v>3</v>
      </c>
      <c r="Q152" s="285" t="s">
        <v>3</v>
      </c>
      <c r="R152" s="284"/>
      <c r="S152" s="284"/>
      <c r="T152" s="284"/>
      <c r="U152" s="284"/>
      <c r="V152" s="302">
        <v>2</v>
      </c>
      <c r="W152" s="285">
        <v>1</v>
      </c>
      <c r="X152" s="277"/>
      <c r="Y152" s="287">
        <f t="shared" ref="Y152" si="36">V152*W152*ROUND(X152,2)</f>
        <v>0</v>
      </c>
      <c r="Z152" s="31"/>
      <c r="AA152" s="31"/>
    </row>
    <row r="153" spans="1:27" ht="26.25" customHeight="1" x14ac:dyDescent="0.25">
      <c r="A153" s="173">
        <v>146</v>
      </c>
      <c r="B153" s="796"/>
      <c r="C153" s="796"/>
      <c r="D153" s="216" t="s">
        <v>781</v>
      </c>
      <c r="E153" s="284"/>
      <c r="F153" s="284"/>
      <c r="G153" s="284"/>
      <c r="H153" s="284"/>
      <c r="I153" s="284"/>
      <c r="J153" s="284"/>
      <c r="K153" s="284"/>
      <c r="L153" s="284"/>
      <c r="M153" s="284"/>
      <c r="N153" s="284"/>
      <c r="O153" s="284"/>
      <c r="P153" s="285" t="s">
        <v>3</v>
      </c>
      <c r="Q153" s="285" t="s">
        <v>3</v>
      </c>
      <c r="R153" s="284"/>
      <c r="S153" s="284"/>
      <c r="T153" s="284"/>
      <c r="U153" s="284"/>
      <c r="V153" s="302">
        <v>2</v>
      </c>
      <c r="W153" s="285">
        <v>1</v>
      </c>
      <c r="X153" s="277"/>
      <c r="Y153" s="287">
        <f>V153*W153*ROUND(X153,2)</f>
        <v>0</v>
      </c>
      <c r="Z153" s="31"/>
      <c r="AA153" s="31"/>
    </row>
    <row r="154" spans="1:27" ht="26.25" customHeight="1" x14ac:dyDescent="0.25">
      <c r="A154" s="173">
        <v>147</v>
      </c>
      <c r="B154" s="796"/>
      <c r="C154" s="796"/>
      <c r="D154" s="216" t="s">
        <v>782</v>
      </c>
      <c r="E154" s="284"/>
      <c r="F154" s="284"/>
      <c r="G154" s="284"/>
      <c r="H154" s="284"/>
      <c r="I154" s="284"/>
      <c r="J154" s="284"/>
      <c r="K154" s="284"/>
      <c r="L154" s="284"/>
      <c r="M154" s="284"/>
      <c r="N154" s="284"/>
      <c r="O154" s="284"/>
      <c r="P154" s="285" t="s">
        <v>3</v>
      </c>
      <c r="Q154" s="285" t="s">
        <v>3</v>
      </c>
      <c r="R154" s="284"/>
      <c r="S154" s="284"/>
      <c r="T154" s="284"/>
      <c r="U154" s="284"/>
      <c r="V154" s="302">
        <v>2</v>
      </c>
      <c r="W154" s="285">
        <v>1</v>
      </c>
      <c r="X154" s="277"/>
      <c r="Y154" s="287">
        <f t="shared" ref="Y154:Y156" si="37">V154*W154*ROUND(X154,2)</f>
        <v>0</v>
      </c>
      <c r="Z154" s="169"/>
      <c r="AA154" s="31"/>
    </row>
    <row r="155" spans="1:27" ht="26.25" customHeight="1" x14ac:dyDescent="0.25">
      <c r="A155" s="173">
        <v>148</v>
      </c>
      <c r="B155" s="796"/>
      <c r="C155" s="796"/>
      <c r="D155" s="216" t="s">
        <v>783</v>
      </c>
      <c r="E155" s="284"/>
      <c r="F155" s="284"/>
      <c r="G155" s="284"/>
      <c r="H155" s="284"/>
      <c r="I155" s="284"/>
      <c r="J155" s="284"/>
      <c r="K155" s="284"/>
      <c r="L155" s="284"/>
      <c r="M155" s="284"/>
      <c r="N155" s="284"/>
      <c r="O155" s="284"/>
      <c r="P155" s="285" t="s">
        <v>3</v>
      </c>
      <c r="Q155" s="285" t="s">
        <v>3</v>
      </c>
      <c r="R155" s="284"/>
      <c r="S155" s="284"/>
      <c r="T155" s="284"/>
      <c r="U155" s="284"/>
      <c r="V155" s="302">
        <v>2</v>
      </c>
      <c r="W155" s="285">
        <v>1</v>
      </c>
      <c r="X155" s="277"/>
      <c r="Y155" s="287">
        <f t="shared" si="37"/>
        <v>0</v>
      </c>
      <c r="Z155" s="169"/>
      <c r="AA155" s="31"/>
    </row>
    <row r="156" spans="1:27" ht="15" customHeight="1" x14ac:dyDescent="0.25">
      <c r="A156" s="173">
        <v>149</v>
      </c>
      <c r="B156" s="796"/>
      <c r="C156" s="796"/>
      <c r="D156" s="216" t="s">
        <v>784</v>
      </c>
      <c r="E156" s="284"/>
      <c r="F156" s="284"/>
      <c r="G156" s="284"/>
      <c r="H156" s="284"/>
      <c r="I156" s="284"/>
      <c r="J156" s="284"/>
      <c r="K156" s="284"/>
      <c r="L156" s="284"/>
      <c r="M156" s="284"/>
      <c r="N156" s="284"/>
      <c r="O156" s="284"/>
      <c r="P156" s="285" t="s">
        <v>3</v>
      </c>
      <c r="Q156" s="285" t="s">
        <v>3</v>
      </c>
      <c r="R156" s="284"/>
      <c r="S156" s="284"/>
      <c r="T156" s="284"/>
      <c r="U156" s="284"/>
      <c r="V156" s="302">
        <v>2</v>
      </c>
      <c r="W156" s="285">
        <v>1</v>
      </c>
      <c r="X156" s="277"/>
      <c r="Y156" s="287">
        <f t="shared" si="37"/>
        <v>0</v>
      </c>
      <c r="Z156" s="169"/>
      <c r="AA156" s="31"/>
    </row>
    <row r="157" spans="1:27" ht="26.25" customHeight="1" x14ac:dyDescent="0.25">
      <c r="A157" s="173">
        <v>150</v>
      </c>
      <c r="B157" s="796" t="s">
        <v>750</v>
      </c>
      <c r="C157" s="796" t="s">
        <v>755</v>
      </c>
      <c r="D157" s="216" t="s">
        <v>551</v>
      </c>
      <c r="E157" s="284"/>
      <c r="F157" s="284"/>
      <c r="G157" s="284"/>
      <c r="H157" s="284"/>
      <c r="I157" s="284"/>
      <c r="J157" s="284"/>
      <c r="K157" s="284"/>
      <c r="L157" s="284"/>
      <c r="M157" s="284"/>
      <c r="N157" s="284"/>
      <c r="O157" s="284"/>
      <c r="P157" s="285" t="s">
        <v>3</v>
      </c>
      <c r="Q157" s="285" t="s">
        <v>3</v>
      </c>
      <c r="R157" s="284"/>
      <c r="S157" s="284"/>
      <c r="T157" s="284"/>
      <c r="U157" s="284"/>
      <c r="V157" s="302">
        <v>2</v>
      </c>
      <c r="W157" s="285">
        <v>1</v>
      </c>
      <c r="X157" s="277"/>
      <c r="Y157" s="287">
        <f>V157*W157*ROUND(X157,2)</f>
        <v>0</v>
      </c>
      <c r="Z157" s="169"/>
      <c r="AA157" s="31"/>
    </row>
    <row r="158" spans="1:27" ht="15" customHeight="1" x14ac:dyDescent="0.25">
      <c r="A158" s="173">
        <v>151</v>
      </c>
      <c r="B158" s="796"/>
      <c r="C158" s="799"/>
      <c r="D158" s="216" t="s">
        <v>553</v>
      </c>
      <c r="E158" s="284"/>
      <c r="F158" s="284"/>
      <c r="G158" s="284"/>
      <c r="H158" s="284"/>
      <c r="I158" s="284"/>
      <c r="J158" s="284"/>
      <c r="K158" s="284"/>
      <c r="L158" s="284"/>
      <c r="M158" s="284"/>
      <c r="N158" s="284"/>
      <c r="O158" s="284"/>
      <c r="P158" s="285" t="s">
        <v>3</v>
      </c>
      <c r="Q158" s="285" t="s">
        <v>3</v>
      </c>
      <c r="R158" s="284"/>
      <c r="S158" s="284"/>
      <c r="T158" s="284"/>
      <c r="U158" s="284"/>
      <c r="V158" s="302">
        <v>2</v>
      </c>
      <c r="W158" s="285">
        <v>1</v>
      </c>
      <c r="X158" s="277"/>
      <c r="Y158" s="287">
        <f>V158*W158*ROUND(X158,2)</f>
        <v>0</v>
      </c>
      <c r="Z158" s="169"/>
      <c r="AA158" s="31"/>
    </row>
    <row r="159" spans="1:27" ht="26.25" customHeight="1" thickBot="1" x14ac:dyDescent="0.3">
      <c r="A159" s="65">
        <v>152</v>
      </c>
      <c r="B159" s="797"/>
      <c r="C159" s="812"/>
      <c r="D159" s="223" t="s">
        <v>589</v>
      </c>
      <c r="E159" s="291"/>
      <c r="F159" s="291"/>
      <c r="G159" s="291"/>
      <c r="H159" s="291"/>
      <c r="I159" s="291"/>
      <c r="J159" s="291"/>
      <c r="K159" s="291"/>
      <c r="L159" s="291"/>
      <c r="M159" s="291"/>
      <c r="N159" s="291"/>
      <c r="O159" s="291"/>
      <c r="P159" s="292" t="s">
        <v>3</v>
      </c>
      <c r="Q159" s="292" t="s">
        <v>3</v>
      </c>
      <c r="R159" s="291"/>
      <c r="S159" s="291"/>
      <c r="T159" s="291"/>
      <c r="U159" s="291"/>
      <c r="V159" s="306">
        <v>2</v>
      </c>
      <c r="W159" s="292">
        <v>1</v>
      </c>
      <c r="X159" s="277"/>
      <c r="Y159" s="294">
        <f>V159*W159*ROUND(X159,2)</f>
        <v>0</v>
      </c>
      <c r="Z159" s="169"/>
      <c r="AA159" s="31"/>
    </row>
    <row r="160" spans="1:27" ht="15" customHeight="1" thickTop="1" thickBot="1" x14ac:dyDescent="0.3">
      <c r="X160" s="16" t="s">
        <v>4</v>
      </c>
      <c r="Y160" s="17">
        <f>SUM(Y9,Y12:Y16,Y19:Y23,Y26:Y30,Y33:Y37,Y40:Y44,Y47:Y51,Y54:Y58,Y61:Y65,Y68:Y72,Y75:Y79,Y82:Y86,Y89:Y93,Y96:Y100,Y103:Y107,Y110:Y114,Y117:Y121,Y124:Y128,Y131:Y135,Y138:Y142,Y145:Y149,Y152:Y159)</f>
        <v>0</v>
      </c>
      <c r="AA160" s="31"/>
    </row>
    <row r="161" spans="1:2" ht="14.25" customHeight="1" thickTop="1" x14ac:dyDescent="0.25"/>
    <row r="162" spans="1:2" x14ac:dyDescent="0.25">
      <c r="A162" s="432"/>
      <c r="B162" s="81"/>
    </row>
    <row r="163" spans="1:2" x14ac:dyDescent="0.25">
      <c r="A163" s="432"/>
      <c r="B163" s="81"/>
    </row>
  </sheetData>
  <sheetProtection algorithmName="SHA-512" hashValue="Rsi4UdOVsiHAJ5RQDDV0F/N7jQIAAtC77BIIfc65i5zekzQxjVNnSf1Hx4VD4bfYLPk8NGAKHcrkoDTaQVJ/KA==" saltValue="v6GKq5EorHQq+yVH/OZ7gg==" spinCount="100000" sheet="1" objects="1" scenarios="1"/>
  <mergeCells count="59">
    <mergeCell ref="D5:D7"/>
    <mergeCell ref="E5:J6"/>
    <mergeCell ref="A1:E1"/>
    <mergeCell ref="F1:Y1"/>
    <mergeCell ref="A2:Y2"/>
    <mergeCell ref="A3:Y3"/>
    <mergeCell ref="A4:Y4"/>
    <mergeCell ref="K5:O6"/>
    <mergeCell ref="P5:W6"/>
    <mergeCell ref="X5:X7"/>
    <mergeCell ref="Y5:Y7"/>
    <mergeCell ref="A5:A7"/>
    <mergeCell ref="B5:B7"/>
    <mergeCell ref="C5:C7"/>
    <mergeCell ref="B80:B86"/>
    <mergeCell ref="B31:B37"/>
    <mergeCell ref="C31:C37"/>
    <mergeCell ref="B38:B44"/>
    <mergeCell ref="C38:C44"/>
    <mergeCell ref="B45:B51"/>
    <mergeCell ref="C45:C51"/>
    <mergeCell ref="B10:B16"/>
    <mergeCell ref="C10:C16"/>
    <mergeCell ref="B17:B23"/>
    <mergeCell ref="C17:C23"/>
    <mergeCell ref="B24:B30"/>
    <mergeCell ref="C24:C30"/>
    <mergeCell ref="B157:B159"/>
    <mergeCell ref="C157:C159"/>
    <mergeCell ref="B8:B9"/>
    <mergeCell ref="B136:B142"/>
    <mergeCell ref="C136:C142"/>
    <mergeCell ref="B143:B149"/>
    <mergeCell ref="C143:C149"/>
    <mergeCell ref="B108:B114"/>
    <mergeCell ref="C108:C114"/>
    <mergeCell ref="B115:B121"/>
    <mergeCell ref="C115:C121"/>
    <mergeCell ref="B122:B128"/>
    <mergeCell ref="C122:C128"/>
    <mergeCell ref="B87:B93"/>
    <mergeCell ref="C87:C93"/>
    <mergeCell ref="B150:B156"/>
    <mergeCell ref="C150:C156"/>
    <mergeCell ref="C80:C86"/>
    <mergeCell ref="B52:B58"/>
    <mergeCell ref="C52:C58"/>
    <mergeCell ref="B59:B65"/>
    <mergeCell ref="C59:C65"/>
    <mergeCell ref="B129:B135"/>
    <mergeCell ref="C129:C135"/>
    <mergeCell ref="C94:C100"/>
    <mergeCell ref="B101:B107"/>
    <mergeCell ref="C101:C107"/>
    <mergeCell ref="B66:B72"/>
    <mergeCell ref="C66:C72"/>
    <mergeCell ref="B73:B79"/>
    <mergeCell ref="C73:C79"/>
    <mergeCell ref="B94:B100"/>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A81"/>
  <sheetViews>
    <sheetView view="pageLayout" topLeftCell="J9" zoomScaleNormal="90" workbookViewId="0">
      <selection activeCell="X30" sqref="X9:X3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1341</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1271</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361"/>
      <c r="B8" s="800" t="s">
        <v>1013</v>
      </c>
      <c r="C8" s="801"/>
      <c r="D8" s="801"/>
      <c r="E8" s="362"/>
      <c r="F8" s="362"/>
      <c r="G8" s="362"/>
      <c r="H8" s="362"/>
      <c r="I8" s="362"/>
      <c r="J8" s="362"/>
      <c r="K8" s="362"/>
      <c r="L8" s="362"/>
      <c r="M8" s="362"/>
      <c r="N8" s="362"/>
      <c r="O8" s="362"/>
      <c r="P8" s="362"/>
      <c r="Q8" s="362"/>
      <c r="R8" s="362"/>
      <c r="S8" s="362"/>
      <c r="T8" s="362"/>
      <c r="U8" s="362"/>
      <c r="V8" s="362"/>
      <c r="W8" s="362"/>
      <c r="X8" s="362"/>
      <c r="Y8" s="363"/>
    </row>
    <row r="9" spans="1:27" ht="15" customHeight="1" x14ac:dyDescent="0.25">
      <c r="A9" s="173">
        <v>1</v>
      </c>
      <c r="B9" s="845" t="s">
        <v>410</v>
      </c>
      <c r="C9" s="422" t="s">
        <v>1272</v>
      </c>
      <c r="D9" s="68" t="s">
        <v>544</v>
      </c>
      <c r="E9" s="284"/>
      <c r="F9" s="284"/>
      <c r="G9" s="284"/>
      <c r="H9" s="284"/>
      <c r="I9" s="284"/>
      <c r="J9" s="284"/>
      <c r="K9" s="285">
        <v>5</v>
      </c>
      <c r="L9" s="284" t="s">
        <v>3</v>
      </c>
      <c r="M9" s="285"/>
      <c r="N9" s="298">
        <v>0.25</v>
      </c>
      <c r="O9" s="285">
        <v>1</v>
      </c>
      <c r="P9" s="284"/>
      <c r="Q9" s="284"/>
      <c r="R9" s="284"/>
      <c r="S9" s="284"/>
      <c r="T9" s="284"/>
      <c r="U9" s="284"/>
      <c r="V9" s="284"/>
      <c r="W9" s="284"/>
      <c r="X9" s="277"/>
      <c r="Y9" s="287">
        <f>N9*O9*ROUND(X9,2)</f>
        <v>0</v>
      </c>
    </row>
    <row r="10" spans="1:27" ht="15" customHeight="1" x14ac:dyDescent="0.25">
      <c r="A10" s="173">
        <v>2</v>
      </c>
      <c r="B10" s="845"/>
      <c r="C10" s="422" t="s">
        <v>1273</v>
      </c>
      <c r="D10" s="68" t="s">
        <v>544</v>
      </c>
      <c r="E10" s="284"/>
      <c r="F10" s="284"/>
      <c r="G10" s="284"/>
      <c r="H10" s="284"/>
      <c r="I10" s="284"/>
      <c r="J10" s="284"/>
      <c r="K10" s="285">
        <v>5</v>
      </c>
      <c r="L10" s="285" t="s">
        <v>3</v>
      </c>
      <c r="M10" s="284"/>
      <c r="N10" s="288">
        <v>0.25</v>
      </c>
      <c r="O10" s="285">
        <v>1</v>
      </c>
      <c r="P10" s="284"/>
      <c r="Q10" s="284"/>
      <c r="R10" s="284"/>
      <c r="S10" s="284"/>
      <c r="T10" s="284"/>
      <c r="U10" s="284"/>
      <c r="V10" s="284"/>
      <c r="W10" s="284"/>
      <c r="X10" s="277"/>
      <c r="Y10" s="287">
        <f>N10*O10*ROUND(X10,2)</f>
        <v>0</v>
      </c>
    </row>
    <row r="11" spans="1:27" ht="15" customHeight="1" x14ac:dyDescent="0.25">
      <c r="A11" s="173">
        <v>3</v>
      </c>
      <c r="B11" s="422" t="s">
        <v>1028</v>
      </c>
      <c r="C11" s="422" t="s">
        <v>1274</v>
      </c>
      <c r="D11" s="68" t="s">
        <v>544</v>
      </c>
      <c r="E11" s="284"/>
      <c r="F11" s="284"/>
      <c r="G11" s="284"/>
      <c r="H11" s="284"/>
      <c r="I11" s="284"/>
      <c r="J11" s="284"/>
      <c r="K11" s="285">
        <v>5</v>
      </c>
      <c r="L11" s="285" t="s">
        <v>3</v>
      </c>
      <c r="M11" s="284"/>
      <c r="N11" s="288">
        <v>0.25</v>
      </c>
      <c r="O11" s="285">
        <v>1</v>
      </c>
      <c r="P11" s="284"/>
      <c r="Q11" s="284"/>
      <c r="R11" s="284"/>
      <c r="S11" s="284"/>
      <c r="T11" s="284"/>
      <c r="U11" s="284"/>
      <c r="V11" s="284"/>
      <c r="W11" s="284"/>
      <c r="X11" s="277"/>
      <c r="Y11" s="287">
        <f>N11*O11*ROUND(X11,2)</f>
        <v>0</v>
      </c>
      <c r="Z11" s="31"/>
      <c r="AA11" s="31"/>
    </row>
    <row r="12" spans="1:27" ht="15" customHeight="1" x14ac:dyDescent="0.25">
      <c r="A12" s="173">
        <v>4</v>
      </c>
      <c r="B12" s="845" t="s">
        <v>410</v>
      </c>
      <c r="C12" s="847" t="s">
        <v>1275</v>
      </c>
      <c r="D12" s="194" t="s">
        <v>1019</v>
      </c>
      <c r="E12" s="431"/>
      <c r="F12" s="195" t="s">
        <v>3</v>
      </c>
      <c r="G12" s="431"/>
      <c r="H12" s="431"/>
      <c r="I12" s="431"/>
      <c r="J12" s="431"/>
      <c r="K12" s="431"/>
      <c r="L12" s="431"/>
      <c r="M12" s="431"/>
      <c r="N12" s="431"/>
      <c r="O12" s="431"/>
      <c r="P12" s="431" t="s">
        <v>3</v>
      </c>
      <c r="Q12" s="431" t="s">
        <v>3</v>
      </c>
      <c r="R12" s="431"/>
      <c r="S12" s="431"/>
      <c r="T12" s="431"/>
      <c r="U12" s="431"/>
      <c r="V12" s="195">
        <v>2</v>
      </c>
      <c r="W12" s="195">
        <v>61</v>
      </c>
      <c r="X12" s="277"/>
      <c r="Y12" s="287">
        <f t="shared" ref="Y12" si="0">V12*W12*ROUND(X12,2)</f>
        <v>0</v>
      </c>
      <c r="Z12" s="31"/>
      <c r="AA12" s="31"/>
    </row>
    <row r="13" spans="1:27" ht="15" customHeight="1" x14ac:dyDescent="0.25">
      <c r="A13" s="173">
        <v>5</v>
      </c>
      <c r="B13" s="845"/>
      <c r="C13" s="845"/>
      <c r="D13" s="194" t="s">
        <v>413</v>
      </c>
      <c r="E13" s="431"/>
      <c r="F13" s="195"/>
      <c r="G13" s="431"/>
      <c r="H13" s="431"/>
      <c r="I13" s="431"/>
      <c r="J13" s="431"/>
      <c r="K13" s="431"/>
      <c r="L13" s="431"/>
      <c r="M13" s="431"/>
      <c r="N13" s="431"/>
      <c r="O13" s="431"/>
      <c r="P13" s="431" t="s">
        <v>3</v>
      </c>
      <c r="Q13" s="431" t="s">
        <v>3</v>
      </c>
      <c r="R13" s="431"/>
      <c r="S13" s="431"/>
      <c r="T13" s="431"/>
      <c r="U13" s="431"/>
      <c r="V13" s="195">
        <v>2</v>
      </c>
      <c r="W13" s="195">
        <v>61</v>
      </c>
      <c r="X13" s="277"/>
      <c r="Y13" s="287">
        <f t="shared" ref="Y13:Y17" si="1">V13*W13*ROUND(X13,2)</f>
        <v>0</v>
      </c>
      <c r="Z13" s="31"/>
    </row>
    <row r="14" spans="1:27" ht="26.25" customHeight="1" x14ac:dyDescent="0.25">
      <c r="A14" s="173">
        <v>6</v>
      </c>
      <c r="B14" s="845"/>
      <c r="C14" s="845"/>
      <c r="D14" s="194" t="s">
        <v>1020</v>
      </c>
      <c r="E14" s="431"/>
      <c r="F14" s="195"/>
      <c r="G14" s="431"/>
      <c r="H14" s="431"/>
      <c r="I14" s="431"/>
      <c r="J14" s="431"/>
      <c r="K14" s="431"/>
      <c r="L14" s="431"/>
      <c r="M14" s="431"/>
      <c r="N14" s="431"/>
      <c r="O14" s="431"/>
      <c r="P14" s="431" t="s">
        <v>3</v>
      </c>
      <c r="Q14" s="431" t="s">
        <v>3</v>
      </c>
      <c r="R14" s="431"/>
      <c r="S14" s="431"/>
      <c r="T14" s="431"/>
      <c r="U14" s="431"/>
      <c r="V14" s="195">
        <v>2</v>
      </c>
      <c r="W14" s="195">
        <v>15</v>
      </c>
      <c r="X14" s="277"/>
      <c r="Y14" s="287">
        <f t="shared" si="1"/>
        <v>0</v>
      </c>
      <c r="Z14" s="31"/>
    </row>
    <row r="15" spans="1:27" ht="15" customHeight="1" x14ac:dyDescent="0.25">
      <c r="A15" s="173">
        <v>7</v>
      </c>
      <c r="B15" s="845"/>
      <c r="C15" s="845"/>
      <c r="D15" s="194" t="s">
        <v>1021</v>
      </c>
      <c r="E15" s="431"/>
      <c r="F15" s="195"/>
      <c r="G15" s="431"/>
      <c r="H15" s="431"/>
      <c r="I15" s="431"/>
      <c r="J15" s="431"/>
      <c r="K15" s="431"/>
      <c r="L15" s="431"/>
      <c r="M15" s="431"/>
      <c r="N15" s="431"/>
      <c r="O15" s="431"/>
      <c r="P15" s="431" t="s">
        <v>3</v>
      </c>
      <c r="Q15" s="431" t="s">
        <v>3</v>
      </c>
      <c r="R15" s="431"/>
      <c r="S15" s="431"/>
      <c r="T15" s="431"/>
      <c r="U15" s="431"/>
      <c r="V15" s="195">
        <v>2</v>
      </c>
      <c r="W15" s="195">
        <v>29</v>
      </c>
      <c r="X15" s="277"/>
      <c r="Y15" s="287">
        <f t="shared" si="1"/>
        <v>0</v>
      </c>
      <c r="Z15" s="31"/>
    </row>
    <row r="16" spans="1:27" ht="15" customHeight="1" x14ac:dyDescent="0.25">
      <c r="A16" s="173">
        <v>8</v>
      </c>
      <c r="B16" s="845"/>
      <c r="C16" s="845"/>
      <c r="D16" s="194" t="s">
        <v>416</v>
      </c>
      <c r="E16" s="431"/>
      <c r="F16" s="195"/>
      <c r="G16" s="431"/>
      <c r="H16" s="431"/>
      <c r="I16" s="431"/>
      <c r="J16" s="431"/>
      <c r="K16" s="431"/>
      <c r="L16" s="431"/>
      <c r="M16" s="431"/>
      <c r="N16" s="431"/>
      <c r="O16" s="431"/>
      <c r="P16" s="431" t="s">
        <v>3</v>
      </c>
      <c r="Q16" s="431" t="s">
        <v>3</v>
      </c>
      <c r="R16" s="431"/>
      <c r="S16" s="431"/>
      <c r="T16" s="431"/>
      <c r="U16" s="431"/>
      <c r="V16" s="195">
        <v>2</v>
      </c>
      <c r="W16" s="195">
        <v>35</v>
      </c>
      <c r="X16" s="277"/>
      <c r="Y16" s="287">
        <f t="shared" si="1"/>
        <v>0</v>
      </c>
      <c r="Z16" s="31"/>
    </row>
    <row r="17" spans="1:26" ht="15" customHeight="1" x14ac:dyDescent="0.25">
      <c r="A17" s="173">
        <v>9</v>
      </c>
      <c r="B17" s="845"/>
      <c r="C17" s="845"/>
      <c r="D17" s="194" t="s">
        <v>1022</v>
      </c>
      <c r="E17" s="431"/>
      <c r="F17" s="195"/>
      <c r="G17" s="431"/>
      <c r="H17" s="431"/>
      <c r="I17" s="431"/>
      <c r="J17" s="431"/>
      <c r="K17" s="431"/>
      <c r="L17" s="431"/>
      <c r="M17" s="431"/>
      <c r="N17" s="431"/>
      <c r="O17" s="431"/>
      <c r="P17" s="431" t="s">
        <v>3</v>
      </c>
      <c r="Q17" s="431" t="s">
        <v>3</v>
      </c>
      <c r="R17" s="431"/>
      <c r="S17" s="431"/>
      <c r="T17" s="431"/>
      <c r="U17" s="431"/>
      <c r="V17" s="195">
        <v>2</v>
      </c>
      <c r="W17" s="195">
        <v>3</v>
      </c>
      <c r="X17" s="277"/>
      <c r="Y17" s="287">
        <f t="shared" si="1"/>
        <v>0</v>
      </c>
      <c r="Z17" s="31"/>
    </row>
    <row r="18" spans="1:26" ht="15" customHeight="1" x14ac:dyDescent="0.25">
      <c r="A18" s="173">
        <v>10</v>
      </c>
      <c r="B18" s="845" t="s">
        <v>1023</v>
      </c>
      <c r="C18" s="847" t="s">
        <v>1276</v>
      </c>
      <c r="D18" s="194" t="s">
        <v>418</v>
      </c>
      <c r="E18" s="431"/>
      <c r="F18" s="195" t="s">
        <v>3</v>
      </c>
      <c r="G18" s="431"/>
      <c r="H18" s="431"/>
      <c r="I18" s="431"/>
      <c r="J18" s="431"/>
      <c r="K18" s="431"/>
      <c r="L18" s="431"/>
      <c r="M18" s="431"/>
      <c r="N18" s="431"/>
      <c r="O18" s="431"/>
      <c r="P18" s="431" t="s">
        <v>3</v>
      </c>
      <c r="Q18" s="431" t="s">
        <v>3</v>
      </c>
      <c r="R18" s="431"/>
      <c r="S18" s="431"/>
      <c r="T18" s="431"/>
      <c r="U18" s="431"/>
      <c r="V18" s="195">
        <v>2</v>
      </c>
      <c r="W18" s="195">
        <v>1</v>
      </c>
      <c r="X18" s="277"/>
      <c r="Y18" s="287">
        <f t="shared" ref="Y18" si="2">V18*W18*ROUND(X18,2)</f>
        <v>0</v>
      </c>
      <c r="Z18" s="31"/>
    </row>
    <row r="19" spans="1:26" ht="15" customHeight="1" x14ac:dyDescent="0.25">
      <c r="A19" s="173">
        <v>11</v>
      </c>
      <c r="B19" s="845"/>
      <c r="C19" s="845"/>
      <c r="D19" s="194" t="s">
        <v>419</v>
      </c>
      <c r="E19" s="431"/>
      <c r="F19" s="195"/>
      <c r="G19" s="431"/>
      <c r="H19" s="431"/>
      <c r="I19" s="431"/>
      <c r="J19" s="431"/>
      <c r="K19" s="431"/>
      <c r="L19" s="431"/>
      <c r="M19" s="431"/>
      <c r="N19" s="431"/>
      <c r="O19" s="431"/>
      <c r="P19" s="431" t="s">
        <v>3</v>
      </c>
      <c r="Q19" s="431" t="s">
        <v>3</v>
      </c>
      <c r="R19" s="431"/>
      <c r="S19" s="431"/>
      <c r="T19" s="431"/>
      <c r="U19" s="431"/>
      <c r="V19" s="195">
        <v>2</v>
      </c>
      <c r="W19" s="195">
        <v>1</v>
      </c>
      <c r="X19" s="277"/>
      <c r="Y19" s="287">
        <f t="shared" ref="Y19:Y24" si="3">V19*W19*ROUND(X19,2)</f>
        <v>0</v>
      </c>
      <c r="Z19" s="31"/>
    </row>
    <row r="20" spans="1:26" ht="15" customHeight="1" x14ac:dyDescent="0.25">
      <c r="A20" s="173">
        <v>12</v>
      </c>
      <c r="B20" s="845"/>
      <c r="C20" s="845"/>
      <c r="D20" s="194" t="s">
        <v>1025</v>
      </c>
      <c r="E20" s="431"/>
      <c r="F20" s="195"/>
      <c r="G20" s="431"/>
      <c r="H20" s="431"/>
      <c r="I20" s="431"/>
      <c r="J20" s="431"/>
      <c r="K20" s="431"/>
      <c r="L20" s="431"/>
      <c r="M20" s="431"/>
      <c r="N20" s="431"/>
      <c r="O20" s="431"/>
      <c r="P20" s="431" t="s">
        <v>3</v>
      </c>
      <c r="Q20" s="431" t="s">
        <v>3</v>
      </c>
      <c r="R20" s="431"/>
      <c r="S20" s="431"/>
      <c r="T20" s="431"/>
      <c r="U20" s="431"/>
      <c r="V20" s="195">
        <v>2</v>
      </c>
      <c r="W20" s="195">
        <v>1</v>
      </c>
      <c r="X20" s="277"/>
      <c r="Y20" s="287">
        <f t="shared" si="3"/>
        <v>0</v>
      </c>
      <c r="Z20" s="31"/>
    </row>
    <row r="21" spans="1:26" ht="15" customHeight="1" x14ac:dyDescent="0.25">
      <c r="A21" s="173">
        <v>13</v>
      </c>
      <c r="B21" s="845"/>
      <c r="C21" s="845"/>
      <c r="D21" s="194" t="s">
        <v>53</v>
      </c>
      <c r="E21" s="431"/>
      <c r="F21" s="195"/>
      <c r="G21" s="431"/>
      <c r="H21" s="431"/>
      <c r="I21" s="431"/>
      <c r="J21" s="431"/>
      <c r="K21" s="431"/>
      <c r="L21" s="431"/>
      <c r="M21" s="431"/>
      <c r="N21" s="431"/>
      <c r="O21" s="431"/>
      <c r="P21" s="431" t="s">
        <v>3</v>
      </c>
      <c r="Q21" s="431" t="s">
        <v>3</v>
      </c>
      <c r="R21" s="431"/>
      <c r="S21" s="431"/>
      <c r="T21" s="431"/>
      <c r="U21" s="431"/>
      <c r="V21" s="195">
        <v>2</v>
      </c>
      <c r="W21" s="195">
        <v>1</v>
      </c>
      <c r="X21" s="277"/>
      <c r="Y21" s="287">
        <f t="shared" si="3"/>
        <v>0</v>
      </c>
      <c r="Z21" s="31"/>
    </row>
    <row r="22" spans="1:26" ht="15" customHeight="1" x14ac:dyDescent="0.25">
      <c r="A22" s="173">
        <v>14</v>
      </c>
      <c r="B22" s="845"/>
      <c r="C22" s="845"/>
      <c r="D22" s="194" t="s">
        <v>1026</v>
      </c>
      <c r="E22" s="431"/>
      <c r="F22" s="195"/>
      <c r="G22" s="431"/>
      <c r="H22" s="431"/>
      <c r="I22" s="431"/>
      <c r="J22" s="431"/>
      <c r="K22" s="431"/>
      <c r="L22" s="431"/>
      <c r="M22" s="431"/>
      <c r="N22" s="431"/>
      <c r="O22" s="431"/>
      <c r="P22" s="431" t="s">
        <v>3</v>
      </c>
      <c r="Q22" s="431" t="s">
        <v>3</v>
      </c>
      <c r="R22" s="431"/>
      <c r="S22" s="431"/>
      <c r="T22" s="431"/>
      <c r="U22" s="431"/>
      <c r="V22" s="195">
        <v>2</v>
      </c>
      <c r="W22" s="195">
        <v>1</v>
      </c>
      <c r="X22" s="277"/>
      <c r="Y22" s="287">
        <f t="shared" si="3"/>
        <v>0</v>
      </c>
      <c r="Z22" s="31"/>
    </row>
    <row r="23" spans="1:26" ht="15" customHeight="1" x14ac:dyDescent="0.25">
      <c r="A23" s="173">
        <v>15</v>
      </c>
      <c r="B23" s="845"/>
      <c r="C23" s="845"/>
      <c r="D23" s="194" t="s">
        <v>1027</v>
      </c>
      <c r="E23" s="431"/>
      <c r="F23" s="195"/>
      <c r="G23" s="431"/>
      <c r="H23" s="431"/>
      <c r="I23" s="431"/>
      <c r="J23" s="431"/>
      <c r="K23" s="431"/>
      <c r="L23" s="431"/>
      <c r="M23" s="431"/>
      <c r="N23" s="431"/>
      <c r="O23" s="431"/>
      <c r="P23" s="431" t="s">
        <v>3</v>
      </c>
      <c r="Q23" s="431" t="s">
        <v>3</v>
      </c>
      <c r="R23" s="431"/>
      <c r="S23" s="431"/>
      <c r="T23" s="431"/>
      <c r="U23" s="431"/>
      <c r="V23" s="195">
        <v>2</v>
      </c>
      <c r="W23" s="195">
        <v>1</v>
      </c>
      <c r="X23" s="277"/>
      <c r="Y23" s="287">
        <f t="shared" si="3"/>
        <v>0</v>
      </c>
      <c r="Z23" s="31"/>
    </row>
    <row r="24" spans="1:26" s="415" customFormat="1" ht="15" customHeight="1" x14ac:dyDescent="0.25">
      <c r="A24" s="173">
        <v>16</v>
      </c>
      <c r="B24" s="845" t="s">
        <v>1028</v>
      </c>
      <c r="C24" s="845" t="s">
        <v>1274</v>
      </c>
      <c r="D24" s="194" t="s">
        <v>418</v>
      </c>
      <c r="E24" s="431"/>
      <c r="F24" s="195" t="s">
        <v>3</v>
      </c>
      <c r="G24" s="431"/>
      <c r="H24" s="431"/>
      <c r="I24" s="431"/>
      <c r="J24" s="431"/>
      <c r="K24" s="431"/>
      <c r="L24" s="431"/>
      <c r="M24" s="431"/>
      <c r="N24" s="431"/>
      <c r="O24" s="431"/>
      <c r="P24" s="431" t="s">
        <v>3</v>
      </c>
      <c r="Q24" s="431" t="s">
        <v>3</v>
      </c>
      <c r="R24" s="431"/>
      <c r="S24" s="431"/>
      <c r="T24" s="431"/>
      <c r="U24" s="431"/>
      <c r="V24" s="195">
        <v>2</v>
      </c>
      <c r="W24" s="195">
        <v>1</v>
      </c>
      <c r="X24" s="277"/>
      <c r="Y24" s="287">
        <f t="shared" si="3"/>
        <v>0</v>
      </c>
      <c r="Z24" s="31"/>
    </row>
    <row r="25" spans="1:26" ht="15" customHeight="1" x14ac:dyDescent="0.25">
      <c r="A25" s="173">
        <v>17</v>
      </c>
      <c r="B25" s="845"/>
      <c r="C25" s="845"/>
      <c r="D25" s="194" t="s">
        <v>419</v>
      </c>
      <c r="E25" s="431"/>
      <c r="F25" s="195"/>
      <c r="G25" s="431"/>
      <c r="H25" s="431"/>
      <c r="I25" s="431"/>
      <c r="J25" s="431"/>
      <c r="K25" s="431"/>
      <c r="L25" s="431"/>
      <c r="M25" s="431"/>
      <c r="N25" s="431"/>
      <c r="O25" s="431"/>
      <c r="P25" s="431" t="s">
        <v>3</v>
      </c>
      <c r="Q25" s="431" t="s">
        <v>3</v>
      </c>
      <c r="R25" s="431"/>
      <c r="S25" s="431"/>
      <c r="T25" s="431"/>
      <c r="U25" s="431"/>
      <c r="V25" s="195">
        <v>2</v>
      </c>
      <c r="W25" s="195">
        <v>1</v>
      </c>
      <c r="X25" s="277"/>
      <c r="Y25" s="287">
        <f t="shared" ref="Y25:Y27" si="4">V25*W25*ROUND(X25,2)</f>
        <v>0</v>
      </c>
      <c r="Z25" s="31"/>
    </row>
    <row r="26" spans="1:26" ht="15" customHeight="1" x14ac:dyDescent="0.25">
      <c r="A26" s="173">
        <v>18</v>
      </c>
      <c r="B26" s="845"/>
      <c r="C26" s="845"/>
      <c r="D26" s="194" t="s">
        <v>1025</v>
      </c>
      <c r="E26" s="431"/>
      <c r="F26" s="195"/>
      <c r="G26" s="431"/>
      <c r="H26" s="431"/>
      <c r="I26" s="431"/>
      <c r="J26" s="431"/>
      <c r="K26" s="431"/>
      <c r="L26" s="431"/>
      <c r="M26" s="431"/>
      <c r="N26" s="431"/>
      <c r="O26" s="431"/>
      <c r="P26" s="431" t="s">
        <v>3</v>
      </c>
      <c r="Q26" s="431" t="s">
        <v>3</v>
      </c>
      <c r="R26" s="431"/>
      <c r="S26" s="431"/>
      <c r="T26" s="431"/>
      <c r="U26" s="431"/>
      <c r="V26" s="195">
        <v>2</v>
      </c>
      <c r="W26" s="195">
        <v>1</v>
      </c>
      <c r="X26" s="277"/>
      <c r="Y26" s="287">
        <f t="shared" si="4"/>
        <v>0</v>
      </c>
      <c r="Z26" s="31"/>
    </row>
    <row r="27" spans="1:26" ht="15" customHeight="1" x14ac:dyDescent="0.25">
      <c r="A27" s="173">
        <v>19</v>
      </c>
      <c r="B27" s="845"/>
      <c r="C27" s="845"/>
      <c r="D27" s="194" t="s">
        <v>53</v>
      </c>
      <c r="E27" s="431"/>
      <c r="F27" s="195"/>
      <c r="G27" s="431"/>
      <c r="H27" s="431"/>
      <c r="I27" s="431"/>
      <c r="J27" s="431"/>
      <c r="K27" s="431"/>
      <c r="L27" s="431"/>
      <c r="M27" s="431"/>
      <c r="N27" s="431"/>
      <c r="O27" s="431"/>
      <c r="P27" s="431" t="s">
        <v>3</v>
      </c>
      <c r="Q27" s="431" t="s">
        <v>3</v>
      </c>
      <c r="R27" s="431"/>
      <c r="S27" s="431"/>
      <c r="T27" s="431"/>
      <c r="U27" s="431"/>
      <c r="V27" s="195">
        <v>2</v>
      </c>
      <c r="W27" s="195">
        <v>1</v>
      </c>
      <c r="X27" s="277"/>
      <c r="Y27" s="287">
        <f t="shared" si="4"/>
        <v>0</v>
      </c>
      <c r="Z27" s="31"/>
    </row>
    <row r="28" spans="1:26" ht="15" customHeight="1" x14ac:dyDescent="0.25">
      <c r="A28" s="173">
        <v>20</v>
      </c>
      <c r="B28" s="845"/>
      <c r="C28" s="845"/>
      <c r="D28" s="194" t="s">
        <v>1026</v>
      </c>
      <c r="E28" s="431"/>
      <c r="F28" s="195"/>
      <c r="G28" s="431"/>
      <c r="H28" s="431"/>
      <c r="I28" s="431"/>
      <c r="J28" s="431"/>
      <c r="K28" s="431"/>
      <c r="L28" s="431"/>
      <c r="M28" s="431"/>
      <c r="N28" s="431"/>
      <c r="O28" s="431"/>
      <c r="P28" s="431" t="s">
        <v>3</v>
      </c>
      <c r="Q28" s="431" t="s">
        <v>3</v>
      </c>
      <c r="R28" s="431"/>
      <c r="S28" s="431"/>
      <c r="T28" s="431"/>
      <c r="U28" s="431"/>
      <c r="V28" s="195">
        <v>2</v>
      </c>
      <c r="W28" s="195">
        <v>1</v>
      </c>
      <c r="X28" s="277"/>
      <c r="Y28" s="287">
        <f>V28*W28*ROUND(X28,2)</f>
        <v>0</v>
      </c>
      <c r="Z28" s="31"/>
    </row>
    <row r="29" spans="1:26" ht="15" customHeight="1" x14ac:dyDescent="0.25">
      <c r="A29" s="173">
        <v>21</v>
      </c>
      <c r="B29" s="845"/>
      <c r="C29" s="845"/>
      <c r="D29" s="194" t="s">
        <v>1027</v>
      </c>
      <c r="E29" s="431"/>
      <c r="F29" s="195"/>
      <c r="G29" s="431"/>
      <c r="H29" s="431"/>
      <c r="I29" s="431"/>
      <c r="J29" s="431"/>
      <c r="K29" s="431"/>
      <c r="L29" s="431"/>
      <c r="M29" s="431"/>
      <c r="N29" s="431"/>
      <c r="O29" s="431"/>
      <c r="P29" s="431" t="s">
        <v>3</v>
      </c>
      <c r="Q29" s="431" t="s">
        <v>3</v>
      </c>
      <c r="R29" s="431"/>
      <c r="S29" s="431"/>
      <c r="T29" s="431"/>
      <c r="U29" s="431"/>
      <c r="V29" s="195">
        <v>2</v>
      </c>
      <c r="W29" s="195">
        <v>1</v>
      </c>
      <c r="X29" s="277"/>
      <c r="Y29" s="287">
        <f t="shared" ref="Y29:Y30" si="5">V29*W29*ROUND(X29,2)</f>
        <v>0</v>
      </c>
      <c r="Z29" s="31"/>
    </row>
    <row r="30" spans="1:26" ht="26.25" customHeight="1" thickBot="1" x14ac:dyDescent="0.3">
      <c r="A30" s="65">
        <v>22</v>
      </c>
      <c r="B30" s="425" t="s">
        <v>410</v>
      </c>
      <c r="C30" s="425" t="s">
        <v>1273</v>
      </c>
      <c r="D30" s="196" t="s">
        <v>1081</v>
      </c>
      <c r="E30" s="199"/>
      <c r="F30" s="197" t="s">
        <v>3</v>
      </c>
      <c r="G30" s="199"/>
      <c r="H30" s="199"/>
      <c r="I30" s="199"/>
      <c r="J30" s="199"/>
      <c r="K30" s="199"/>
      <c r="L30" s="199"/>
      <c r="M30" s="199"/>
      <c r="N30" s="199"/>
      <c r="O30" s="199"/>
      <c r="P30" s="199" t="s">
        <v>3</v>
      </c>
      <c r="Q30" s="199" t="s">
        <v>3</v>
      </c>
      <c r="R30" s="199"/>
      <c r="S30" s="199"/>
      <c r="T30" s="199"/>
      <c r="U30" s="199"/>
      <c r="V30" s="197">
        <v>2</v>
      </c>
      <c r="W30" s="197">
        <v>1</v>
      </c>
      <c r="X30" s="277"/>
      <c r="Y30" s="287">
        <f t="shared" si="5"/>
        <v>0</v>
      </c>
      <c r="Z30" s="31"/>
    </row>
    <row r="31" spans="1:26" ht="15" customHeight="1" thickTop="1" x14ac:dyDescent="0.25">
      <c r="A31" s="361"/>
      <c r="B31" s="800" t="s">
        <v>166</v>
      </c>
      <c r="C31" s="801"/>
      <c r="D31" s="801"/>
      <c r="E31" s="362"/>
      <c r="F31" s="362"/>
      <c r="G31" s="362"/>
      <c r="H31" s="362"/>
      <c r="I31" s="362"/>
      <c r="J31" s="362"/>
      <c r="K31" s="362"/>
      <c r="L31" s="362"/>
      <c r="M31" s="362"/>
      <c r="N31" s="362"/>
      <c r="O31" s="362"/>
      <c r="P31" s="362"/>
      <c r="Q31" s="362"/>
      <c r="R31" s="362"/>
      <c r="S31" s="362"/>
      <c r="T31" s="362"/>
      <c r="U31" s="362"/>
      <c r="V31" s="362"/>
      <c r="W31" s="362"/>
      <c r="X31" s="362"/>
      <c r="Y31" s="363"/>
      <c r="Z31" s="31"/>
    </row>
    <row r="32" spans="1:26" ht="15" customHeight="1" x14ac:dyDescent="0.25">
      <c r="A32" s="173">
        <v>23</v>
      </c>
      <c r="B32" s="845" t="s">
        <v>1029</v>
      </c>
      <c r="C32" s="847" t="s">
        <v>1285</v>
      </c>
      <c r="D32" s="222" t="s">
        <v>1314</v>
      </c>
      <c r="E32" s="284"/>
      <c r="F32" s="284" t="s">
        <v>3</v>
      </c>
      <c r="G32" s="284"/>
      <c r="H32" s="284"/>
      <c r="I32" s="284"/>
      <c r="J32" s="284"/>
      <c r="K32" s="284"/>
      <c r="L32" s="284"/>
      <c r="M32" s="284"/>
      <c r="N32" s="284"/>
      <c r="O32" s="284"/>
      <c r="P32" s="284" t="s">
        <v>3</v>
      </c>
      <c r="Q32" s="284" t="s">
        <v>3</v>
      </c>
      <c r="R32" s="284"/>
      <c r="S32" s="284"/>
      <c r="T32" s="284"/>
      <c r="U32" s="285"/>
      <c r="V32" s="239">
        <v>2</v>
      </c>
      <c r="W32" s="239">
        <v>1</v>
      </c>
      <c r="X32" s="277"/>
      <c r="Y32" s="287">
        <f t="shared" ref="Y32:Y41" si="6">V32*W32*ROUND(X32,2)</f>
        <v>0</v>
      </c>
      <c r="Z32" s="31"/>
    </row>
    <row r="33" spans="1:26" ht="15" customHeight="1" x14ac:dyDescent="0.25">
      <c r="A33" s="173">
        <v>24</v>
      </c>
      <c r="B33" s="845"/>
      <c r="C33" s="847"/>
      <c r="D33" s="222" t="s">
        <v>1315</v>
      </c>
      <c r="E33" s="284"/>
      <c r="F33" s="284"/>
      <c r="G33" s="284"/>
      <c r="H33" s="284"/>
      <c r="I33" s="284"/>
      <c r="J33" s="284"/>
      <c r="K33" s="284"/>
      <c r="L33" s="284"/>
      <c r="M33" s="284"/>
      <c r="N33" s="284"/>
      <c r="O33" s="284"/>
      <c r="P33" s="284" t="s">
        <v>3</v>
      </c>
      <c r="Q33" s="284" t="s">
        <v>3</v>
      </c>
      <c r="R33" s="284"/>
      <c r="S33" s="284"/>
      <c r="T33" s="284"/>
      <c r="U33" s="285"/>
      <c r="V33" s="239">
        <v>2</v>
      </c>
      <c r="W33" s="239">
        <v>1</v>
      </c>
      <c r="X33" s="277"/>
      <c r="Y33" s="287">
        <f t="shared" si="6"/>
        <v>0</v>
      </c>
      <c r="Z33" s="31"/>
    </row>
    <row r="34" spans="1:26" ht="15" customHeight="1" x14ac:dyDescent="0.25">
      <c r="A34" s="173">
        <v>25</v>
      </c>
      <c r="B34" s="845"/>
      <c r="C34" s="847"/>
      <c r="D34" s="222" t="s">
        <v>1316</v>
      </c>
      <c r="E34" s="284"/>
      <c r="F34" s="284" t="s">
        <v>3</v>
      </c>
      <c r="G34" s="284"/>
      <c r="H34" s="284"/>
      <c r="I34" s="284"/>
      <c r="J34" s="284"/>
      <c r="K34" s="284"/>
      <c r="L34" s="284"/>
      <c r="M34" s="284"/>
      <c r="N34" s="284"/>
      <c r="O34" s="284"/>
      <c r="P34" s="284" t="s">
        <v>3</v>
      </c>
      <c r="Q34" s="284" t="s">
        <v>3</v>
      </c>
      <c r="R34" s="284"/>
      <c r="S34" s="284"/>
      <c r="T34" s="284"/>
      <c r="U34" s="285"/>
      <c r="V34" s="239">
        <v>2</v>
      </c>
      <c r="W34" s="239">
        <v>1</v>
      </c>
      <c r="X34" s="277"/>
      <c r="Y34" s="287">
        <f t="shared" si="6"/>
        <v>0</v>
      </c>
      <c r="Z34" s="31"/>
    </row>
    <row r="35" spans="1:26" ht="15" customHeight="1" x14ac:dyDescent="0.25">
      <c r="A35" s="173">
        <v>26</v>
      </c>
      <c r="B35" s="845"/>
      <c r="C35" s="847"/>
      <c r="D35" s="222" t="s">
        <v>1317</v>
      </c>
      <c r="E35" s="284"/>
      <c r="F35" s="284"/>
      <c r="G35" s="284"/>
      <c r="H35" s="284"/>
      <c r="I35" s="284"/>
      <c r="J35" s="284"/>
      <c r="K35" s="284"/>
      <c r="L35" s="284"/>
      <c r="M35" s="284"/>
      <c r="N35" s="284"/>
      <c r="O35" s="284"/>
      <c r="P35" s="284" t="s">
        <v>3</v>
      </c>
      <c r="Q35" s="284" t="s">
        <v>3</v>
      </c>
      <c r="R35" s="284"/>
      <c r="S35" s="284"/>
      <c r="T35" s="284"/>
      <c r="U35" s="285"/>
      <c r="V35" s="239">
        <v>2</v>
      </c>
      <c r="W35" s="239">
        <v>1</v>
      </c>
      <c r="X35" s="277"/>
      <c r="Y35" s="287">
        <f t="shared" si="6"/>
        <v>0</v>
      </c>
      <c r="Z35" s="31"/>
    </row>
    <row r="36" spans="1:26" ht="15" customHeight="1" x14ac:dyDescent="0.25">
      <c r="A36" s="173">
        <v>27</v>
      </c>
      <c r="B36" s="845"/>
      <c r="C36" s="847"/>
      <c r="D36" s="215" t="s">
        <v>1076</v>
      </c>
      <c r="E36" s="284"/>
      <c r="F36" s="284"/>
      <c r="G36" s="284"/>
      <c r="H36" s="284"/>
      <c r="I36" s="284"/>
      <c r="J36" s="284"/>
      <c r="K36" s="284"/>
      <c r="L36" s="284"/>
      <c r="M36" s="284"/>
      <c r="N36" s="284"/>
      <c r="O36" s="284"/>
      <c r="P36" s="284" t="s">
        <v>3</v>
      </c>
      <c r="Q36" s="284" t="s">
        <v>3</v>
      </c>
      <c r="R36" s="284"/>
      <c r="S36" s="284"/>
      <c r="T36" s="284"/>
      <c r="U36" s="285"/>
      <c r="V36" s="289">
        <v>2</v>
      </c>
      <c r="W36" s="289">
        <v>1</v>
      </c>
      <c r="X36" s="277"/>
      <c r="Y36" s="287">
        <f t="shared" si="6"/>
        <v>0</v>
      </c>
      <c r="Z36" s="31"/>
    </row>
    <row r="37" spans="1:26" ht="15" customHeight="1" x14ac:dyDescent="0.25">
      <c r="A37" s="173">
        <v>28</v>
      </c>
      <c r="B37" s="845"/>
      <c r="C37" s="847"/>
      <c r="D37" s="215" t="s">
        <v>1076</v>
      </c>
      <c r="E37" s="284"/>
      <c r="F37" s="284"/>
      <c r="G37" s="284"/>
      <c r="H37" s="284"/>
      <c r="I37" s="284"/>
      <c r="J37" s="284"/>
      <c r="K37" s="284"/>
      <c r="L37" s="284"/>
      <c r="M37" s="284"/>
      <c r="N37" s="284"/>
      <c r="O37" s="284"/>
      <c r="P37" s="284" t="s">
        <v>3</v>
      </c>
      <c r="Q37" s="284" t="s">
        <v>3</v>
      </c>
      <c r="R37" s="284"/>
      <c r="S37" s="284"/>
      <c r="T37" s="284"/>
      <c r="U37" s="285"/>
      <c r="V37" s="289">
        <v>2</v>
      </c>
      <c r="W37" s="289">
        <v>1</v>
      </c>
      <c r="X37" s="277"/>
      <c r="Y37" s="287">
        <f t="shared" si="6"/>
        <v>0</v>
      </c>
      <c r="Z37" s="31"/>
    </row>
    <row r="38" spans="1:26" ht="15" customHeight="1" x14ac:dyDescent="0.25">
      <c r="A38" s="173">
        <v>29</v>
      </c>
      <c r="B38" s="845"/>
      <c r="C38" s="847"/>
      <c r="D38" s="215" t="s">
        <v>1076</v>
      </c>
      <c r="E38" s="284"/>
      <c r="F38" s="284"/>
      <c r="G38" s="284"/>
      <c r="H38" s="284"/>
      <c r="I38" s="284"/>
      <c r="J38" s="284"/>
      <c r="K38" s="284"/>
      <c r="L38" s="284"/>
      <c r="M38" s="284"/>
      <c r="N38" s="284"/>
      <c r="O38" s="284"/>
      <c r="P38" s="284" t="s">
        <v>3</v>
      </c>
      <c r="Q38" s="284" t="s">
        <v>3</v>
      </c>
      <c r="R38" s="284"/>
      <c r="S38" s="284"/>
      <c r="T38" s="284"/>
      <c r="U38" s="285"/>
      <c r="V38" s="289">
        <v>2</v>
      </c>
      <c r="W38" s="289">
        <v>1</v>
      </c>
      <c r="X38" s="277"/>
      <c r="Y38" s="287">
        <f t="shared" si="6"/>
        <v>0</v>
      </c>
      <c r="Z38" s="31"/>
    </row>
    <row r="39" spans="1:26" ht="15" customHeight="1" x14ac:dyDescent="0.25">
      <c r="A39" s="173">
        <v>30</v>
      </c>
      <c r="B39" s="845"/>
      <c r="C39" s="847"/>
      <c r="D39" s="215" t="s">
        <v>1077</v>
      </c>
      <c r="E39" s="284"/>
      <c r="F39" s="284"/>
      <c r="G39" s="284"/>
      <c r="H39" s="284"/>
      <c r="I39" s="284"/>
      <c r="J39" s="284"/>
      <c r="K39" s="284"/>
      <c r="L39" s="284"/>
      <c r="M39" s="284"/>
      <c r="N39" s="284"/>
      <c r="O39" s="284"/>
      <c r="P39" s="284" t="s">
        <v>3</v>
      </c>
      <c r="Q39" s="284" t="s">
        <v>3</v>
      </c>
      <c r="R39" s="284"/>
      <c r="S39" s="284"/>
      <c r="T39" s="284"/>
      <c r="U39" s="285"/>
      <c r="V39" s="289">
        <v>2</v>
      </c>
      <c r="W39" s="289">
        <v>3</v>
      </c>
      <c r="X39" s="277"/>
      <c r="Y39" s="287">
        <f t="shared" si="6"/>
        <v>0</v>
      </c>
      <c r="Z39" s="31"/>
    </row>
    <row r="40" spans="1:26" ht="15" customHeight="1" x14ac:dyDescent="0.25">
      <c r="A40" s="173">
        <v>31</v>
      </c>
      <c r="B40" s="845"/>
      <c r="C40" s="847"/>
      <c r="D40" s="215" t="s">
        <v>1078</v>
      </c>
      <c r="E40" s="284"/>
      <c r="F40" s="284"/>
      <c r="G40" s="284"/>
      <c r="H40" s="284"/>
      <c r="I40" s="284"/>
      <c r="J40" s="284"/>
      <c r="K40" s="284"/>
      <c r="L40" s="284"/>
      <c r="M40" s="284"/>
      <c r="N40" s="284"/>
      <c r="O40" s="284"/>
      <c r="P40" s="284" t="s">
        <v>3</v>
      </c>
      <c r="Q40" s="284" t="s">
        <v>3</v>
      </c>
      <c r="R40" s="284"/>
      <c r="S40" s="284"/>
      <c r="T40" s="284"/>
      <c r="U40" s="285"/>
      <c r="V40" s="289">
        <v>2</v>
      </c>
      <c r="W40" s="289">
        <v>1</v>
      </c>
      <c r="X40" s="277"/>
      <c r="Y40" s="287">
        <f t="shared" si="6"/>
        <v>0</v>
      </c>
      <c r="Z40" s="31"/>
    </row>
    <row r="41" spans="1:26" ht="15" customHeight="1" x14ac:dyDescent="0.25">
      <c r="A41" s="173">
        <v>32</v>
      </c>
      <c r="B41" s="845"/>
      <c r="C41" s="847"/>
      <c r="D41" s="215" t="s">
        <v>1079</v>
      </c>
      <c r="E41" s="284"/>
      <c r="F41" s="284"/>
      <c r="G41" s="284"/>
      <c r="H41" s="284"/>
      <c r="I41" s="284"/>
      <c r="J41" s="284"/>
      <c r="K41" s="284"/>
      <c r="L41" s="284"/>
      <c r="M41" s="284"/>
      <c r="N41" s="284"/>
      <c r="O41" s="284"/>
      <c r="P41" s="284" t="s">
        <v>3</v>
      </c>
      <c r="Q41" s="284" t="s">
        <v>3</v>
      </c>
      <c r="R41" s="284"/>
      <c r="S41" s="284"/>
      <c r="T41" s="284"/>
      <c r="U41" s="285"/>
      <c r="V41" s="289">
        <v>2</v>
      </c>
      <c r="W41" s="289">
        <v>1</v>
      </c>
      <c r="X41" s="277"/>
      <c r="Y41" s="287">
        <f t="shared" si="6"/>
        <v>0</v>
      </c>
      <c r="Z41" s="31"/>
    </row>
    <row r="42" spans="1:26" ht="39.200000000000003" customHeight="1" x14ac:dyDescent="0.25">
      <c r="A42" s="173">
        <v>33</v>
      </c>
      <c r="B42" s="845"/>
      <c r="C42" s="847"/>
      <c r="D42" s="216" t="s">
        <v>1080</v>
      </c>
      <c r="E42" s="284"/>
      <c r="F42" s="284"/>
      <c r="G42" s="284"/>
      <c r="H42" s="284"/>
      <c r="I42" s="284"/>
      <c r="J42" s="284"/>
      <c r="K42" s="284">
        <v>1</v>
      </c>
      <c r="L42" s="284"/>
      <c r="M42" s="284"/>
      <c r="N42" s="284">
        <v>1</v>
      </c>
      <c r="O42" s="284">
        <v>2</v>
      </c>
      <c r="P42" s="284"/>
      <c r="Q42" s="284"/>
      <c r="R42" s="284"/>
      <c r="S42" s="284"/>
      <c r="T42" s="284"/>
      <c r="U42" s="285"/>
      <c r="V42" s="289"/>
      <c r="W42" s="289"/>
      <c r="X42" s="277"/>
      <c r="Y42" s="287">
        <f>N42*O42*ROUND(X42,2)</f>
        <v>0</v>
      </c>
      <c r="Z42" s="31"/>
    </row>
    <row r="43" spans="1:26" ht="39.200000000000003" customHeight="1" thickBot="1" x14ac:dyDescent="0.3">
      <c r="A43" s="65">
        <v>34</v>
      </c>
      <c r="B43" s="846"/>
      <c r="C43" s="848"/>
      <c r="D43" s="290" t="s">
        <v>1082</v>
      </c>
      <c r="E43" s="291"/>
      <c r="F43" s="291"/>
      <c r="G43" s="291"/>
      <c r="H43" s="291"/>
      <c r="I43" s="291"/>
      <c r="J43" s="291"/>
      <c r="K43" s="291"/>
      <c r="L43" s="291"/>
      <c r="M43" s="291"/>
      <c r="N43" s="291"/>
      <c r="O43" s="291"/>
      <c r="P43" s="291" t="s">
        <v>3</v>
      </c>
      <c r="Q43" s="291" t="s">
        <v>3</v>
      </c>
      <c r="R43" s="291"/>
      <c r="S43" s="291"/>
      <c r="T43" s="291"/>
      <c r="U43" s="292"/>
      <c r="V43" s="293">
        <v>2</v>
      </c>
      <c r="W43" s="199">
        <v>1</v>
      </c>
      <c r="X43" s="277"/>
      <c r="Y43" s="294">
        <f>V43*W43*ROUND(X43,2)</f>
        <v>0</v>
      </c>
      <c r="Z43" s="31"/>
    </row>
    <row r="44" spans="1:26" ht="15" customHeight="1" thickTop="1" x14ac:dyDescent="0.25">
      <c r="A44" s="361"/>
      <c r="B44" s="800" t="s">
        <v>1035</v>
      </c>
      <c r="C44" s="801"/>
      <c r="D44" s="801"/>
      <c r="E44" s="362"/>
      <c r="F44" s="362"/>
      <c r="G44" s="362"/>
      <c r="H44" s="362"/>
      <c r="I44" s="362"/>
      <c r="J44" s="362"/>
      <c r="K44" s="362"/>
      <c r="L44" s="362"/>
      <c r="M44" s="362"/>
      <c r="N44" s="362"/>
      <c r="O44" s="362"/>
      <c r="P44" s="362"/>
      <c r="Q44" s="362"/>
      <c r="R44" s="362"/>
      <c r="S44" s="362"/>
      <c r="T44" s="362"/>
      <c r="U44" s="362"/>
      <c r="V44" s="362"/>
      <c r="W44" s="362"/>
      <c r="X44" s="362"/>
      <c r="Y44" s="363"/>
      <c r="Z44" s="31"/>
    </row>
    <row r="45" spans="1:26" ht="15" customHeight="1" x14ac:dyDescent="0.25">
      <c r="A45" s="173">
        <v>35</v>
      </c>
      <c r="B45" s="849"/>
      <c r="C45" s="847" t="s">
        <v>1276</v>
      </c>
      <c r="D45" s="1" t="s">
        <v>1036</v>
      </c>
      <c r="E45" s="211"/>
      <c r="F45" s="211"/>
      <c r="G45" s="211"/>
      <c r="H45" s="211"/>
      <c r="I45" s="211"/>
      <c r="J45" s="211"/>
      <c r="K45" s="10"/>
      <c r="L45" s="211"/>
      <c r="M45" s="10"/>
      <c r="N45" s="211"/>
      <c r="O45" s="211"/>
      <c r="P45" s="10"/>
      <c r="Q45" s="10" t="s">
        <v>3</v>
      </c>
      <c r="R45" s="10"/>
      <c r="S45" s="10"/>
      <c r="T45" s="10"/>
      <c r="U45" s="10"/>
      <c r="V45" s="10">
        <v>1</v>
      </c>
      <c r="W45" s="10">
        <v>1</v>
      </c>
      <c r="X45" s="277"/>
      <c r="Y45" s="287">
        <f t="shared" ref="Y45:Y48" si="7">V45*W45*ROUND(X45,2)</f>
        <v>0</v>
      </c>
      <c r="Z45" s="31"/>
    </row>
    <row r="46" spans="1:26" ht="15" customHeight="1" x14ac:dyDescent="0.25">
      <c r="A46" s="173">
        <v>36</v>
      </c>
      <c r="B46" s="849"/>
      <c r="C46" s="847"/>
      <c r="D46" s="1" t="s">
        <v>1037</v>
      </c>
      <c r="E46" s="211"/>
      <c r="F46" s="211"/>
      <c r="G46" s="211"/>
      <c r="H46" s="211"/>
      <c r="I46" s="211"/>
      <c r="J46" s="211"/>
      <c r="K46" s="10"/>
      <c r="L46" s="211"/>
      <c r="M46" s="10"/>
      <c r="N46" s="211"/>
      <c r="O46" s="211"/>
      <c r="P46" s="10"/>
      <c r="Q46" s="10" t="s">
        <v>3</v>
      </c>
      <c r="R46" s="10"/>
      <c r="S46" s="10"/>
      <c r="T46" s="10"/>
      <c r="U46" s="10"/>
      <c r="V46" s="10">
        <v>1</v>
      </c>
      <c r="W46" s="10">
        <v>1</v>
      </c>
      <c r="X46" s="277"/>
      <c r="Y46" s="287">
        <f t="shared" si="7"/>
        <v>0</v>
      </c>
      <c r="Z46" s="31"/>
    </row>
    <row r="47" spans="1:26" ht="15" customHeight="1" x14ac:dyDescent="0.25">
      <c r="A47" s="173">
        <v>37</v>
      </c>
      <c r="B47" s="849"/>
      <c r="C47" s="847"/>
      <c r="D47" s="295" t="s">
        <v>1038</v>
      </c>
      <c r="E47" s="211"/>
      <c r="F47" s="211"/>
      <c r="G47" s="211"/>
      <c r="H47" s="211"/>
      <c r="I47" s="211"/>
      <c r="J47" s="211"/>
      <c r="K47" s="10"/>
      <c r="L47" s="211"/>
      <c r="M47" s="10"/>
      <c r="N47" s="211"/>
      <c r="O47" s="211"/>
      <c r="P47" s="10"/>
      <c r="Q47" s="10" t="s">
        <v>3</v>
      </c>
      <c r="R47" s="10"/>
      <c r="S47" s="10"/>
      <c r="T47" s="10"/>
      <c r="U47" s="10"/>
      <c r="V47" s="10">
        <v>1</v>
      </c>
      <c r="W47" s="10">
        <v>1</v>
      </c>
      <c r="X47" s="277"/>
      <c r="Y47" s="287">
        <f t="shared" si="7"/>
        <v>0</v>
      </c>
      <c r="Z47" s="31"/>
    </row>
    <row r="48" spans="1:26" ht="15" customHeight="1" x14ac:dyDescent="0.25">
      <c r="A48" s="173">
        <v>38</v>
      </c>
      <c r="B48" s="849"/>
      <c r="C48" s="847"/>
      <c r="D48" s="1" t="s">
        <v>1039</v>
      </c>
      <c r="E48" s="211"/>
      <c r="F48" s="211"/>
      <c r="G48" s="211"/>
      <c r="H48" s="211"/>
      <c r="I48" s="211"/>
      <c r="J48" s="211"/>
      <c r="K48" s="10"/>
      <c r="L48" s="211"/>
      <c r="M48" s="10"/>
      <c r="N48" s="211"/>
      <c r="O48" s="211"/>
      <c r="P48" s="10"/>
      <c r="Q48" s="10" t="s">
        <v>3</v>
      </c>
      <c r="R48" s="10"/>
      <c r="S48" s="10"/>
      <c r="T48" s="10"/>
      <c r="U48" s="10"/>
      <c r="V48" s="10">
        <v>1</v>
      </c>
      <c r="W48" s="10">
        <v>1</v>
      </c>
      <c r="X48" s="277"/>
      <c r="Y48" s="287">
        <f t="shared" si="7"/>
        <v>0</v>
      </c>
      <c r="Z48" s="31"/>
    </row>
    <row r="49" spans="1:26" ht="15" customHeight="1" x14ac:dyDescent="0.25">
      <c r="A49" s="173">
        <v>39</v>
      </c>
      <c r="B49" s="849"/>
      <c r="C49" s="847"/>
      <c r="D49" s="1" t="s">
        <v>1026</v>
      </c>
      <c r="E49" s="211"/>
      <c r="F49" s="211"/>
      <c r="G49" s="211"/>
      <c r="H49" s="211"/>
      <c r="I49" s="211"/>
      <c r="J49" s="211"/>
      <c r="K49" s="10"/>
      <c r="L49" s="211"/>
      <c r="M49" s="10"/>
      <c r="N49" s="211"/>
      <c r="O49" s="211"/>
      <c r="P49" s="10"/>
      <c r="Q49" s="10" t="s">
        <v>3</v>
      </c>
      <c r="R49" s="10"/>
      <c r="S49" s="10"/>
      <c r="T49" s="10"/>
      <c r="U49" s="10"/>
      <c r="V49" s="10">
        <v>1</v>
      </c>
      <c r="W49" s="10">
        <v>1</v>
      </c>
      <c r="X49" s="277"/>
      <c r="Y49" s="287">
        <f>V49*W49*ROUND(X49,2)</f>
        <v>0</v>
      </c>
      <c r="Z49" s="31"/>
    </row>
    <row r="50" spans="1:26" ht="15" customHeight="1" x14ac:dyDescent="0.25">
      <c r="A50" s="173">
        <v>40</v>
      </c>
      <c r="B50" s="849"/>
      <c r="C50" s="847" t="s">
        <v>1277</v>
      </c>
      <c r="D50" s="1" t="s">
        <v>1036</v>
      </c>
      <c r="E50" s="211"/>
      <c r="F50" s="211"/>
      <c r="G50" s="211"/>
      <c r="H50" s="211"/>
      <c r="I50" s="211"/>
      <c r="J50" s="211"/>
      <c r="K50" s="10"/>
      <c r="L50" s="211"/>
      <c r="M50" s="10"/>
      <c r="N50" s="211"/>
      <c r="O50" s="211"/>
      <c r="P50" s="10"/>
      <c r="Q50" s="10" t="s">
        <v>3</v>
      </c>
      <c r="R50" s="10"/>
      <c r="S50" s="10"/>
      <c r="T50" s="10"/>
      <c r="U50" s="10"/>
      <c r="V50" s="10">
        <v>1</v>
      </c>
      <c r="W50" s="10">
        <v>1</v>
      </c>
      <c r="X50" s="277"/>
      <c r="Y50" s="287">
        <f>V50*W50*ROUND(X50,2)</f>
        <v>0</v>
      </c>
      <c r="Z50" s="31"/>
    </row>
    <row r="51" spans="1:26" ht="15" customHeight="1" x14ac:dyDescent="0.25">
      <c r="A51" s="173">
        <v>41</v>
      </c>
      <c r="B51" s="849"/>
      <c r="C51" s="847"/>
      <c r="D51" s="1" t="s">
        <v>1040</v>
      </c>
      <c r="E51" s="211"/>
      <c r="F51" s="211"/>
      <c r="G51" s="211"/>
      <c r="H51" s="211"/>
      <c r="I51" s="211"/>
      <c r="J51" s="211"/>
      <c r="K51" s="10"/>
      <c r="L51" s="211"/>
      <c r="M51" s="10"/>
      <c r="N51" s="211"/>
      <c r="O51" s="211"/>
      <c r="P51" s="10"/>
      <c r="Q51" s="10" t="s">
        <v>3</v>
      </c>
      <c r="R51" s="10"/>
      <c r="S51" s="10"/>
      <c r="T51" s="10"/>
      <c r="U51" s="10"/>
      <c r="V51" s="10">
        <v>1</v>
      </c>
      <c r="W51" s="10">
        <v>1</v>
      </c>
      <c r="X51" s="277"/>
      <c r="Y51" s="287">
        <f t="shared" ref="Y51" si="8">V51*W51*ROUND(X51,2)</f>
        <v>0</v>
      </c>
      <c r="Z51" s="31"/>
    </row>
    <row r="52" spans="1:26" ht="15" customHeight="1" x14ac:dyDescent="0.25">
      <c r="A52" s="173">
        <v>42</v>
      </c>
      <c r="B52" s="849"/>
      <c r="C52" s="847"/>
      <c r="D52" s="1" t="s">
        <v>1041</v>
      </c>
      <c r="E52" s="211"/>
      <c r="F52" s="211"/>
      <c r="G52" s="211"/>
      <c r="H52" s="211"/>
      <c r="I52" s="211"/>
      <c r="J52" s="211"/>
      <c r="K52" s="10"/>
      <c r="L52" s="211"/>
      <c r="M52" s="10"/>
      <c r="N52" s="211"/>
      <c r="O52" s="211"/>
      <c r="P52" s="10"/>
      <c r="Q52" s="10" t="s">
        <v>3</v>
      </c>
      <c r="R52" s="10"/>
      <c r="S52" s="10"/>
      <c r="T52" s="10"/>
      <c r="U52" s="10"/>
      <c r="V52" s="10">
        <v>1</v>
      </c>
      <c r="W52" s="10">
        <v>1</v>
      </c>
      <c r="X52" s="277"/>
      <c r="Y52" s="287">
        <f>V52*W52*ROUND(X52,2)</f>
        <v>0</v>
      </c>
      <c r="Z52" s="31"/>
    </row>
    <row r="53" spans="1:26" ht="15" customHeight="1" x14ac:dyDescent="0.25">
      <c r="A53" s="173">
        <v>43</v>
      </c>
      <c r="B53" s="849"/>
      <c r="C53" s="847" t="s">
        <v>1278</v>
      </c>
      <c r="D53" s="1" t="s">
        <v>1036</v>
      </c>
      <c r="E53" s="211"/>
      <c r="F53" s="211"/>
      <c r="G53" s="211"/>
      <c r="H53" s="211"/>
      <c r="I53" s="211"/>
      <c r="J53" s="211"/>
      <c r="K53" s="10"/>
      <c r="L53" s="211"/>
      <c r="M53" s="10"/>
      <c r="N53" s="211"/>
      <c r="O53" s="211"/>
      <c r="P53" s="10"/>
      <c r="Q53" s="10" t="s">
        <v>3</v>
      </c>
      <c r="R53" s="10"/>
      <c r="S53" s="10"/>
      <c r="T53" s="10"/>
      <c r="U53" s="10"/>
      <c r="V53" s="10">
        <v>1</v>
      </c>
      <c r="W53" s="10">
        <v>1</v>
      </c>
      <c r="X53" s="277"/>
      <c r="Y53" s="287">
        <f>V53*W53*ROUND(X53,2)</f>
        <v>0</v>
      </c>
      <c r="Z53" s="31"/>
    </row>
    <row r="54" spans="1:26" ht="15" customHeight="1" x14ac:dyDescent="0.25">
      <c r="A54" s="173">
        <v>44</v>
      </c>
      <c r="B54" s="849"/>
      <c r="C54" s="847"/>
      <c r="D54" s="1" t="s">
        <v>1040</v>
      </c>
      <c r="E54" s="211"/>
      <c r="F54" s="211"/>
      <c r="G54" s="211"/>
      <c r="H54" s="211"/>
      <c r="I54" s="211"/>
      <c r="J54" s="211"/>
      <c r="K54" s="10"/>
      <c r="L54" s="211"/>
      <c r="M54" s="10"/>
      <c r="N54" s="211"/>
      <c r="O54" s="211"/>
      <c r="P54" s="10"/>
      <c r="Q54" s="10" t="s">
        <v>3</v>
      </c>
      <c r="R54" s="10"/>
      <c r="S54" s="10"/>
      <c r="T54" s="10"/>
      <c r="U54" s="10"/>
      <c r="V54" s="10">
        <v>1</v>
      </c>
      <c r="W54" s="10">
        <v>1</v>
      </c>
      <c r="X54" s="277"/>
      <c r="Y54" s="287">
        <f t="shared" ref="Y54" si="9">V54*W54*ROUND(X54,2)</f>
        <v>0</v>
      </c>
      <c r="Z54" s="31"/>
    </row>
    <row r="55" spans="1:26" ht="15" customHeight="1" x14ac:dyDescent="0.25">
      <c r="A55" s="173">
        <v>45</v>
      </c>
      <c r="B55" s="849"/>
      <c r="C55" s="847"/>
      <c r="D55" s="1" t="s">
        <v>1041</v>
      </c>
      <c r="E55" s="211"/>
      <c r="F55" s="211"/>
      <c r="G55" s="211"/>
      <c r="H55" s="211"/>
      <c r="I55" s="211"/>
      <c r="J55" s="211"/>
      <c r="K55" s="10"/>
      <c r="L55" s="211"/>
      <c r="M55" s="10"/>
      <c r="N55" s="211"/>
      <c r="O55" s="211"/>
      <c r="P55" s="10"/>
      <c r="Q55" s="10" t="s">
        <v>3</v>
      </c>
      <c r="R55" s="10"/>
      <c r="S55" s="10"/>
      <c r="T55" s="10"/>
      <c r="U55" s="10"/>
      <c r="V55" s="10">
        <v>1</v>
      </c>
      <c r="W55" s="10">
        <v>1</v>
      </c>
      <c r="X55" s="277"/>
      <c r="Y55" s="287">
        <f>V55*W55*ROUND(X55,2)</f>
        <v>0</v>
      </c>
      <c r="Z55" s="31"/>
    </row>
    <row r="56" spans="1:26" ht="15" customHeight="1" x14ac:dyDescent="0.25">
      <c r="A56" s="173">
        <v>46</v>
      </c>
      <c r="B56" s="849"/>
      <c r="C56" s="847" t="s">
        <v>1279</v>
      </c>
      <c r="D56" s="1" t="s">
        <v>1036</v>
      </c>
      <c r="E56" s="211"/>
      <c r="F56" s="211"/>
      <c r="G56" s="211"/>
      <c r="H56" s="211"/>
      <c r="I56" s="211"/>
      <c r="J56" s="211"/>
      <c r="K56" s="10"/>
      <c r="L56" s="211"/>
      <c r="M56" s="10"/>
      <c r="N56" s="211"/>
      <c r="O56" s="211"/>
      <c r="P56" s="10"/>
      <c r="Q56" s="10" t="s">
        <v>3</v>
      </c>
      <c r="R56" s="10"/>
      <c r="S56" s="10"/>
      <c r="T56" s="10"/>
      <c r="U56" s="10"/>
      <c r="V56" s="10">
        <v>1</v>
      </c>
      <c r="W56" s="10">
        <v>1</v>
      </c>
      <c r="X56" s="277"/>
      <c r="Y56" s="287">
        <f>V56*W56*ROUND(X56,2)</f>
        <v>0</v>
      </c>
      <c r="Z56" s="31"/>
    </row>
    <row r="57" spans="1:26" ht="15" customHeight="1" x14ac:dyDescent="0.25">
      <c r="A57" s="173">
        <v>47</v>
      </c>
      <c r="B57" s="849"/>
      <c r="C57" s="847"/>
      <c r="D57" s="1" t="s">
        <v>1040</v>
      </c>
      <c r="E57" s="211"/>
      <c r="F57" s="211"/>
      <c r="G57" s="211"/>
      <c r="H57" s="211"/>
      <c r="I57" s="211"/>
      <c r="J57" s="211"/>
      <c r="K57" s="10"/>
      <c r="L57" s="211"/>
      <c r="M57" s="10"/>
      <c r="N57" s="211"/>
      <c r="O57" s="211"/>
      <c r="P57" s="10"/>
      <c r="Q57" s="10" t="s">
        <v>3</v>
      </c>
      <c r="R57" s="10"/>
      <c r="S57" s="10"/>
      <c r="T57" s="10"/>
      <c r="U57" s="10"/>
      <c r="V57" s="10">
        <v>1</v>
      </c>
      <c r="W57" s="10">
        <v>1</v>
      </c>
      <c r="X57" s="277"/>
      <c r="Y57" s="287">
        <f t="shared" ref="Y57" si="10">V57*W57*ROUND(X57,2)</f>
        <v>0</v>
      </c>
      <c r="Z57" s="31"/>
    </row>
    <row r="58" spans="1:26" ht="15" customHeight="1" x14ac:dyDescent="0.25">
      <c r="A58" s="173">
        <v>48</v>
      </c>
      <c r="B58" s="849"/>
      <c r="C58" s="847"/>
      <c r="D58" s="1" t="s">
        <v>1041</v>
      </c>
      <c r="E58" s="211"/>
      <c r="F58" s="211"/>
      <c r="G58" s="211"/>
      <c r="H58" s="211"/>
      <c r="I58" s="211"/>
      <c r="J58" s="211"/>
      <c r="K58" s="10"/>
      <c r="L58" s="211"/>
      <c r="M58" s="10"/>
      <c r="N58" s="211"/>
      <c r="O58" s="211"/>
      <c r="P58" s="10"/>
      <c r="Q58" s="10" t="s">
        <v>3</v>
      </c>
      <c r="R58" s="10"/>
      <c r="S58" s="10"/>
      <c r="T58" s="10"/>
      <c r="U58" s="10"/>
      <c r="V58" s="10">
        <v>1</v>
      </c>
      <c r="W58" s="10">
        <v>1</v>
      </c>
      <c r="X58" s="277"/>
      <c r="Y58" s="287">
        <f>V58*W58*ROUND(X58,2)</f>
        <v>0</v>
      </c>
      <c r="Z58" s="31"/>
    </row>
    <row r="59" spans="1:26" ht="15" customHeight="1" x14ac:dyDescent="0.25">
      <c r="A59" s="173">
        <v>49</v>
      </c>
      <c r="B59" s="849"/>
      <c r="C59" s="847" t="s">
        <v>1280</v>
      </c>
      <c r="D59" s="1" t="s">
        <v>1036</v>
      </c>
      <c r="E59" s="211"/>
      <c r="F59" s="211"/>
      <c r="G59" s="211"/>
      <c r="H59" s="211"/>
      <c r="I59" s="211"/>
      <c r="J59" s="211"/>
      <c r="K59" s="10"/>
      <c r="L59" s="211"/>
      <c r="M59" s="10"/>
      <c r="N59" s="211"/>
      <c r="O59" s="211"/>
      <c r="P59" s="10"/>
      <c r="Q59" s="10" t="s">
        <v>3</v>
      </c>
      <c r="R59" s="10"/>
      <c r="S59" s="10"/>
      <c r="T59" s="10"/>
      <c r="U59" s="10"/>
      <c r="V59" s="10">
        <v>1</v>
      </c>
      <c r="W59" s="10">
        <v>1</v>
      </c>
      <c r="X59" s="277"/>
      <c r="Y59" s="287">
        <f>V59*W59*ROUND(X59,2)</f>
        <v>0</v>
      </c>
      <c r="Z59" s="31"/>
    </row>
    <row r="60" spans="1:26" ht="15" customHeight="1" x14ac:dyDescent="0.25">
      <c r="A60" s="173">
        <v>50</v>
      </c>
      <c r="B60" s="849"/>
      <c r="C60" s="847"/>
      <c r="D60" s="1" t="s">
        <v>1040</v>
      </c>
      <c r="E60" s="211"/>
      <c r="F60" s="211"/>
      <c r="G60" s="211"/>
      <c r="H60" s="211"/>
      <c r="I60" s="211"/>
      <c r="J60" s="211"/>
      <c r="K60" s="10"/>
      <c r="L60" s="211"/>
      <c r="M60" s="10"/>
      <c r="N60" s="211"/>
      <c r="O60" s="211"/>
      <c r="P60" s="10"/>
      <c r="Q60" s="10" t="s">
        <v>3</v>
      </c>
      <c r="R60" s="10"/>
      <c r="S60" s="10"/>
      <c r="T60" s="10"/>
      <c r="U60" s="10"/>
      <c r="V60" s="10">
        <v>1</v>
      </c>
      <c r="W60" s="10">
        <v>1</v>
      </c>
      <c r="X60" s="277"/>
      <c r="Y60" s="287">
        <f t="shared" ref="Y60" si="11">V60*W60*ROUND(X60,2)</f>
        <v>0</v>
      </c>
      <c r="Z60" s="31"/>
    </row>
    <row r="61" spans="1:26" ht="15" customHeight="1" x14ac:dyDescent="0.25">
      <c r="A61" s="173">
        <v>51</v>
      </c>
      <c r="B61" s="849"/>
      <c r="C61" s="847"/>
      <c r="D61" s="1" t="s">
        <v>1041</v>
      </c>
      <c r="E61" s="211"/>
      <c r="F61" s="211"/>
      <c r="G61" s="211"/>
      <c r="H61" s="211"/>
      <c r="I61" s="211"/>
      <c r="J61" s="211"/>
      <c r="K61" s="10"/>
      <c r="L61" s="211"/>
      <c r="M61" s="10"/>
      <c r="N61" s="211"/>
      <c r="O61" s="211"/>
      <c r="P61" s="10"/>
      <c r="Q61" s="10" t="s">
        <v>3</v>
      </c>
      <c r="R61" s="10"/>
      <c r="S61" s="10"/>
      <c r="T61" s="10"/>
      <c r="U61" s="10"/>
      <c r="V61" s="10">
        <v>1</v>
      </c>
      <c r="W61" s="10">
        <v>1</v>
      </c>
      <c r="X61" s="277"/>
      <c r="Y61" s="287">
        <f>V61*W61*ROUND(X61,2)</f>
        <v>0</v>
      </c>
      <c r="Z61" s="31"/>
    </row>
    <row r="62" spans="1:26" ht="15" customHeight="1" x14ac:dyDescent="0.25">
      <c r="A62" s="173">
        <v>52</v>
      </c>
      <c r="B62" s="849"/>
      <c r="C62" s="847" t="s">
        <v>1281</v>
      </c>
      <c r="D62" s="1" t="s">
        <v>1036</v>
      </c>
      <c r="E62" s="211"/>
      <c r="F62" s="211"/>
      <c r="G62" s="211"/>
      <c r="H62" s="211"/>
      <c r="I62" s="211"/>
      <c r="J62" s="211"/>
      <c r="K62" s="10"/>
      <c r="L62" s="211"/>
      <c r="M62" s="10"/>
      <c r="N62" s="211"/>
      <c r="O62" s="211"/>
      <c r="P62" s="10"/>
      <c r="Q62" s="10" t="s">
        <v>3</v>
      </c>
      <c r="R62" s="10"/>
      <c r="S62" s="10"/>
      <c r="T62" s="10"/>
      <c r="U62" s="10"/>
      <c r="V62" s="10">
        <v>1</v>
      </c>
      <c r="W62" s="10">
        <v>1</v>
      </c>
      <c r="X62" s="277"/>
      <c r="Y62" s="287">
        <f t="shared" ref="Y62" si="12">V62*W62*ROUND(X62,2)</f>
        <v>0</v>
      </c>
      <c r="Z62" s="31"/>
    </row>
    <row r="63" spans="1:26" ht="15" customHeight="1" x14ac:dyDescent="0.25">
      <c r="A63" s="173">
        <v>53</v>
      </c>
      <c r="B63" s="849"/>
      <c r="C63" s="847"/>
      <c r="D63" s="1" t="s">
        <v>1040</v>
      </c>
      <c r="E63" s="211"/>
      <c r="F63" s="211"/>
      <c r="G63" s="211"/>
      <c r="H63" s="211"/>
      <c r="I63" s="211"/>
      <c r="J63" s="211"/>
      <c r="K63" s="10"/>
      <c r="L63" s="211"/>
      <c r="M63" s="10"/>
      <c r="N63" s="211"/>
      <c r="O63" s="211"/>
      <c r="P63" s="10"/>
      <c r="Q63" s="10" t="s">
        <v>3</v>
      </c>
      <c r="R63" s="10"/>
      <c r="S63" s="10"/>
      <c r="T63" s="10"/>
      <c r="U63" s="10"/>
      <c r="V63" s="10">
        <v>1</v>
      </c>
      <c r="W63" s="10">
        <v>1</v>
      </c>
      <c r="X63" s="277"/>
      <c r="Y63" s="287">
        <f>V63*W63*ROUND(X63,2)</f>
        <v>0</v>
      </c>
      <c r="Z63" s="31"/>
    </row>
    <row r="64" spans="1:26" ht="15" customHeight="1" x14ac:dyDescent="0.25">
      <c r="A64" s="173">
        <v>54</v>
      </c>
      <c r="B64" s="849"/>
      <c r="C64" s="847"/>
      <c r="D64" s="1" t="s">
        <v>1041</v>
      </c>
      <c r="E64" s="211"/>
      <c r="F64" s="211"/>
      <c r="G64" s="211"/>
      <c r="H64" s="211"/>
      <c r="I64" s="211"/>
      <c r="J64" s="211"/>
      <c r="K64" s="10"/>
      <c r="L64" s="211"/>
      <c r="M64" s="10"/>
      <c r="N64" s="211"/>
      <c r="O64" s="211"/>
      <c r="P64" s="10"/>
      <c r="Q64" s="10" t="s">
        <v>3</v>
      </c>
      <c r="R64" s="10"/>
      <c r="S64" s="10"/>
      <c r="T64" s="10"/>
      <c r="U64" s="10"/>
      <c r="V64" s="10">
        <v>1</v>
      </c>
      <c r="W64" s="10">
        <v>1</v>
      </c>
      <c r="X64" s="277"/>
      <c r="Y64" s="287">
        <f>V64*W64*ROUND(X64,2)</f>
        <v>0</v>
      </c>
      <c r="Z64" s="31"/>
    </row>
    <row r="65" spans="1:27" ht="15" customHeight="1" x14ac:dyDescent="0.25">
      <c r="A65" s="173">
        <v>55</v>
      </c>
      <c r="B65" s="849"/>
      <c r="C65" s="847" t="s">
        <v>1282</v>
      </c>
      <c r="D65" s="1" t="s">
        <v>1036</v>
      </c>
      <c r="E65" s="211"/>
      <c r="F65" s="211"/>
      <c r="G65" s="211"/>
      <c r="H65" s="211"/>
      <c r="I65" s="211"/>
      <c r="J65" s="211"/>
      <c r="K65" s="10"/>
      <c r="L65" s="211"/>
      <c r="M65" s="10"/>
      <c r="N65" s="211"/>
      <c r="O65" s="211"/>
      <c r="P65" s="10"/>
      <c r="Q65" s="10" t="s">
        <v>3</v>
      </c>
      <c r="R65" s="10"/>
      <c r="S65" s="10"/>
      <c r="T65" s="10"/>
      <c r="U65" s="10"/>
      <c r="V65" s="10">
        <v>1</v>
      </c>
      <c r="W65" s="10">
        <v>1</v>
      </c>
      <c r="X65" s="277"/>
      <c r="Y65" s="287">
        <f t="shared" ref="Y65" si="13">V65*W65*ROUND(X65,2)</f>
        <v>0</v>
      </c>
      <c r="Z65" s="31"/>
    </row>
    <row r="66" spans="1:27" ht="15" customHeight="1" x14ac:dyDescent="0.25">
      <c r="A66" s="173">
        <v>56</v>
      </c>
      <c r="B66" s="849"/>
      <c r="C66" s="847"/>
      <c r="D66" s="1" t="s">
        <v>1040</v>
      </c>
      <c r="E66" s="211"/>
      <c r="F66" s="211"/>
      <c r="G66" s="211"/>
      <c r="H66" s="211"/>
      <c r="I66" s="211"/>
      <c r="J66" s="211"/>
      <c r="K66" s="10"/>
      <c r="L66" s="211"/>
      <c r="M66" s="10"/>
      <c r="N66" s="211"/>
      <c r="O66" s="211"/>
      <c r="P66" s="10"/>
      <c r="Q66" s="10" t="s">
        <v>3</v>
      </c>
      <c r="R66" s="10"/>
      <c r="S66" s="10"/>
      <c r="T66" s="10"/>
      <c r="U66" s="10"/>
      <c r="V66" s="10">
        <v>1</v>
      </c>
      <c r="W66" s="10">
        <v>1</v>
      </c>
      <c r="X66" s="277"/>
      <c r="Y66" s="287">
        <f>V66*W66*ROUND(X66,2)</f>
        <v>0</v>
      </c>
      <c r="Z66" s="31"/>
    </row>
    <row r="67" spans="1:27" ht="15" customHeight="1" x14ac:dyDescent="0.25">
      <c r="A67" s="173">
        <v>57</v>
      </c>
      <c r="B67" s="849"/>
      <c r="C67" s="847"/>
      <c r="D67" s="1" t="s">
        <v>1041</v>
      </c>
      <c r="E67" s="211"/>
      <c r="F67" s="211"/>
      <c r="G67" s="211"/>
      <c r="H67" s="211"/>
      <c r="I67" s="211"/>
      <c r="J67" s="211"/>
      <c r="K67" s="10"/>
      <c r="L67" s="211"/>
      <c r="M67" s="10"/>
      <c r="N67" s="211"/>
      <c r="O67" s="211"/>
      <c r="P67" s="10"/>
      <c r="Q67" s="10" t="s">
        <v>3</v>
      </c>
      <c r="R67" s="10"/>
      <c r="S67" s="10"/>
      <c r="T67" s="10"/>
      <c r="U67" s="10"/>
      <c r="V67" s="10">
        <v>1</v>
      </c>
      <c r="W67" s="10">
        <v>1</v>
      </c>
      <c r="X67" s="277"/>
      <c r="Y67" s="287">
        <f t="shared" ref="Y67" si="14">V67*W67*ROUND(X67,2)</f>
        <v>0</v>
      </c>
      <c r="Z67" s="31"/>
    </row>
    <row r="68" spans="1:27" ht="15" customHeight="1" x14ac:dyDescent="0.25">
      <c r="A68" s="173">
        <v>58</v>
      </c>
      <c r="B68" s="849"/>
      <c r="C68" s="847" t="s">
        <v>1283</v>
      </c>
      <c r="D68" s="1" t="s">
        <v>1036</v>
      </c>
      <c r="E68" s="211"/>
      <c r="F68" s="211"/>
      <c r="G68" s="211"/>
      <c r="H68" s="211"/>
      <c r="I68" s="211"/>
      <c r="J68" s="211"/>
      <c r="K68" s="10"/>
      <c r="L68" s="211"/>
      <c r="M68" s="10"/>
      <c r="N68" s="211"/>
      <c r="O68" s="211"/>
      <c r="P68" s="10"/>
      <c r="Q68" s="10" t="s">
        <v>3</v>
      </c>
      <c r="R68" s="10"/>
      <c r="S68" s="10"/>
      <c r="T68" s="10"/>
      <c r="U68" s="10"/>
      <c r="V68" s="10">
        <v>1</v>
      </c>
      <c r="W68" s="10">
        <v>1</v>
      </c>
      <c r="X68" s="277"/>
      <c r="Y68" s="287">
        <f>V68*W68*ROUND(X68,2)</f>
        <v>0</v>
      </c>
      <c r="Z68" s="31"/>
    </row>
    <row r="69" spans="1:27" ht="15" customHeight="1" x14ac:dyDescent="0.25">
      <c r="A69" s="173">
        <v>59</v>
      </c>
      <c r="B69" s="849"/>
      <c r="C69" s="847"/>
      <c r="D69" s="1" t="s">
        <v>1040</v>
      </c>
      <c r="E69" s="211"/>
      <c r="F69" s="211"/>
      <c r="G69" s="211"/>
      <c r="H69" s="211"/>
      <c r="I69" s="211"/>
      <c r="J69" s="211"/>
      <c r="K69" s="10"/>
      <c r="L69" s="211"/>
      <c r="M69" s="10"/>
      <c r="N69" s="211"/>
      <c r="O69" s="211"/>
      <c r="P69" s="10"/>
      <c r="Q69" s="10" t="s">
        <v>3</v>
      </c>
      <c r="R69" s="10"/>
      <c r="S69" s="10"/>
      <c r="T69" s="10"/>
      <c r="U69" s="10"/>
      <c r="V69" s="10">
        <v>1</v>
      </c>
      <c r="W69" s="10">
        <v>1</v>
      </c>
      <c r="X69" s="277"/>
      <c r="Y69" s="287">
        <f>V69*W69*ROUND(X69,2)</f>
        <v>0</v>
      </c>
      <c r="Z69" s="31"/>
    </row>
    <row r="70" spans="1:27" ht="15" customHeight="1" x14ac:dyDescent="0.25">
      <c r="A70" s="173">
        <v>60</v>
      </c>
      <c r="B70" s="849"/>
      <c r="C70" s="847"/>
      <c r="D70" s="1" t="s">
        <v>1041</v>
      </c>
      <c r="E70" s="211"/>
      <c r="F70" s="211"/>
      <c r="G70" s="211"/>
      <c r="H70" s="211"/>
      <c r="I70" s="211"/>
      <c r="J70" s="211"/>
      <c r="K70" s="10"/>
      <c r="L70" s="211"/>
      <c r="M70" s="10"/>
      <c r="N70" s="211"/>
      <c r="O70" s="211"/>
      <c r="P70" s="10"/>
      <c r="Q70" s="10" t="s">
        <v>3</v>
      </c>
      <c r="R70" s="10"/>
      <c r="S70" s="10"/>
      <c r="T70" s="10"/>
      <c r="U70" s="10"/>
      <c r="V70" s="10">
        <v>1</v>
      </c>
      <c r="W70" s="10">
        <v>1</v>
      </c>
      <c r="X70" s="277"/>
      <c r="Y70" s="287">
        <f t="shared" ref="Y70" si="15">V70*W70*ROUND(X70,2)</f>
        <v>0</v>
      </c>
      <c r="Z70" s="31"/>
    </row>
    <row r="71" spans="1:27" ht="15" customHeight="1" x14ac:dyDescent="0.25">
      <c r="A71" s="173">
        <v>61</v>
      </c>
      <c r="B71" s="849"/>
      <c r="C71" s="847" t="s">
        <v>1284</v>
      </c>
      <c r="D71" s="1" t="s">
        <v>1042</v>
      </c>
      <c r="E71" s="211"/>
      <c r="F71" s="211"/>
      <c r="G71" s="211"/>
      <c r="H71" s="211"/>
      <c r="I71" s="211"/>
      <c r="J71" s="211"/>
      <c r="K71" s="10"/>
      <c r="L71" s="211"/>
      <c r="M71" s="10"/>
      <c r="N71" s="211"/>
      <c r="O71" s="211"/>
      <c r="P71" s="10"/>
      <c r="Q71" s="10" t="s">
        <v>3</v>
      </c>
      <c r="R71" s="10"/>
      <c r="S71" s="10"/>
      <c r="T71" s="10"/>
      <c r="U71" s="10"/>
      <c r="V71" s="10">
        <v>1</v>
      </c>
      <c r="W71" s="10">
        <v>1</v>
      </c>
      <c r="X71" s="277"/>
      <c r="Y71" s="287">
        <f>V71*W71*ROUND(X71,2)</f>
        <v>0</v>
      </c>
      <c r="Z71" s="31"/>
    </row>
    <row r="72" spans="1:27" ht="15" customHeight="1" x14ac:dyDescent="0.25">
      <c r="A72" s="173">
        <v>62</v>
      </c>
      <c r="B72" s="849"/>
      <c r="C72" s="847"/>
      <c r="D72" s="1" t="s">
        <v>1043</v>
      </c>
      <c r="E72" s="211"/>
      <c r="F72" s="211"/>
      <c r="G72" s="211"/>
      <c r="H72" s="211"/>
      <c r="I72" s="211"/>
      <c r="J72" s="211"/>
      <c r="K72" s="10"/>
      <c r="L72" s="211"/>
      <c r="M72" s="10"/>
      <c r="N72" s="211"/>
      <c r="O72" s="211"/>
      <c r="P72" s="10"/>
      <c r="Q72" s="10" t="s">
        <v>3</v>
      </c>
      <c r="R72" s="10"/>
      <c r="S72" s="10"/>
      <c r="T72" s="10"/>
      <c r="U72" s="10"/>
      <c r="V72" s="10">
        <v>1</v>
      </c>
      <c r="W72" s="10">
        <v>1</v>
      </c>
      <c r="X72" s="277"/>
      <c r="Y72" s="287">
        <f t="shared" ref="Y72" si="16">V72*W72*ROUND(X72,2)</f>
        <v>0</v>
      </c>
      <c r="Z72" s="31"/>
    </row>
    <row r="73" spans="1:27" ht="15" customHeight="1" x14ac:dyDescent="0.25">
      <c r="A73" s="173">
        <v>63</v>
      </c>
      <c r="B73" s="849"/>
      <c r="C73" s="847"/>
      <c r="D73" s="1" t="s">
        <v>1044</v>
      </c>
      <c r="E73" s="211"/>
      <c r="F73" s="211"/>
      <c r="G73" s="211"/>
      <c r="H73" s="211"/>
      <c r="I73" s="211"/>
      <c r="J73" s="211"/>
      <c r="K73" s="10"/>
      <c r="L73" s="211"/>
      <c r="M73" s="10"/>
      <c r="N73" s="211"/>
      <c r="O73" s="211"/>
      <c r="P73" s="10"/>
      <c r="Q73" s="10" t="s">
        <v>3</v>
      </c>
      <c r="R73" s="10"/>
      <c r="S73" s="10"/>
      <c r="T73" s="10"/>
      <c r="U73" s="10"/>
      <c r="V73" s="10">
        <v>1</v>
      </c>
      <c r="W73" s="10">
        <v>1</v>
      </c>
      <c r="X73" s="277"/>
      <c r="Y73" s="287">
        <f>V73*W73*ROUND(X73,2)</f>
        <v>0</v>
      </c>
      <c r="Z73" s="31"/>
    </row>
    <row r="74" spans="1:27" ht="15" customHeight="1" x14ac:dyDescent="0.25">
      <c r="A74" s="173">
        <v>64</v>
      </c>
      <c r="B74" s="849"/>
      <c r="C74" s="847"/>
      <c r="D74" s="295" t="s">
        <v>1045</v>
      </c>
      <c r="E74" s="211"/>
      <c r="F74" s="211"/>
      <c r="G74" s="211"/>
      <c r="H74" s="211"/>
      <c r="I74" s="211"/>
      <c r="J74" s="211"/>
      <c r="K74" s="10"/>
      <c r="L74" s="211"/>
      <c r="M74" s="10"/>
      <c r="N74" s="211"/>
      <c r="O74" s="211"/>
      <c r="P74" s="10"/>
      <c r="Q74" s="10" t="s">
        <v>3</v>
      </c>
      <c r="R74" s="10"/>
      <c r="S74" s="10"/>
      <c r="T74" s="10"/>
      <c r="U74" s="10"/>
      <c r="V74" s="10">
        <v>1</v>
      </c>
      <c r="W74" s="10">
        <v>1</v>
      </c>
      <c r="X74" s="277"/>
      <c r="Y74" s="287">
        <f>V74*W74*ROUND(X74,2)</f>
        <v>0</v>
      </c>
      <c r="Z74" s="31"/>
    </row>
    <row r="75" spans="1:27" ht="15" customHeight="1" x14ac:dyDescent="0.25">
      <c r="A75" s="173">
        <v>65</v>
      </c>
      <c r="B75" s="849"/>
      <c r="C75" s="847"/>
      <c r="D75" s="1" t="s">
        <v>1041</v>
      </c>
      <c r="E75" s="211"/>
      <c r="F75" s="211"/>
      <c r="G75" s="211"/>
      <c r="H75" s="211"/>
      <c r="I75" s="211"/>
      <c r="J75" s="211"/>
      <c r="K75" s="10"/>
      <c r="L75" s="211"/>
      <c r="M75" s="10"/>
      <c r="N75" s="211"/>
      <c r="O75" s="211"/>
      <c r="P75" s="10"/>
      <c r="Q75" s="10" t="s">
        <v>3</v>
      </c>
      <c r="R75" s="10"/>
      <c r="S75" s="10"/>
      <c r="T75" s="10"/>
      <c r="U75" s="10"/>
      <c r="V75" s="10">
        <v>1</v>
      </c>
      <c r="W75" s="10">
        <v>1</v>
      </c>
      <c r="X75" s="277"/>
      <c r="Y75" s="287">
        <f t="shared" ref="Y75" si="17">V75*W75*ROUND(X75,2)</f>
        <v>0</v>
      </c>
      <c r="Z75" s="31"/>
    </row>
    <row r="76" spans="1:27" ht="15" customHeight="1" x14ac:dyDescent="0.25">
      <c r="A76" s="173">
        <v>66</v>
      </c>
      <c r="B76" s="849"/>
      <c r="C76" s="847"/>
      <c r="D76" s="1" t="s">
        <v>1046</v>
      </c>
      <c r="E76" s="211"/>
      <c r="F76" s="211"/>
      <c r="G76" s="211"/>
      <c r="H76" s="211"/>
      <c r="I76" s="211"/>
      <c r="J76" s="211"/>
      <c r="K76" s="10"/>
      <c r="L76" s="211"/>
      <c r="M76" s="10"/>
      <c r="N76" s="211"/>
      <c r="O76" s="211"/>
      <c r="P76" s="10"/>
      <c r="Q76" s="10" t="s">
        <v>3</v>
      </c>
      <c r="R76" s="10"/>
      <c r="S76" s="10"/>
      <c r="T76" s="10"/>
      <c r="U76" s="10"/>
      <c r="V76" s="10">
        <v>1</v>
      </c>
      <c r="W76" s="10">
        <v>1</v>
      </c>
      <c r="X76" s="277"/>
      <c r="Y76" s="287">
        <f>V76*W76*ROUND(X76,2)</f>
        <v>0</v>
      </c>
      <c r="Z76" s="31"/>
    </row>
    <row r="77" spans="1:27" ht="15" customHeight="1" thickBot="1" x14ac:dyDescent="0.3">
      <c r="A77" s="65">
        <v>67</v>
      </c>
      <c r="B77" s="850"/>
      <c r="C77" s="848"/>
      <c r="D77" s="296" t="s">
        <v>1047</v>
      </c>
      <c r="E77" s="214"/>
      <c r="F77" s="214" t="s">
        <v>3</v>
      </c>
      <c r="G77" s="214"/>
      <c r="H77" s="214"/>
      <c r="I77" s="214"/>
      <c r="J77" s="214"/>
      <c r="K77" s="297"/>
      <c r="L77" s="214"/>
      <c r="M77" s="297"/>
      <c r="N77" s="214"/>
      <c r="O77" s="214"/>
      <c r="P77" s="297"/>
      <c r="Q77" s="297" t="s">
        <v>3</v>
      </c>
      <c r="R77" s="297"/>
      <c r="S77" s="297"/>
      <c r="T77" s="297"/>
      <c r="U77" s="297"/>
      <c r="V77" s="297">
        <v>1</v>
      </c>
      <c r="W77" s="297">
        <v>1</v>
      </c>
      <c r="X77" s="277"/>
      <c r="Y77" s="294">
        <f>V77*W77*ROUND(X77,2)</f>
        <v>0</v>
      </c>
      <c r="Z77" s="31"/>
    </row>
    <row r="78" spans="1:27" ht="15" customHeight="1" thickTop="1" thickBot="1" x14ac:dyDescent="0.3">
      <c r="X78" s="16" t="s">
        <v>4</v>
      </c>
      <c r="Y78" s="17">
        <f>SUM(Y9:Y30,Y32:Y43,Y45:Y77)</f>
        <v>0</v>
      </c>
      <c r="AA78" s="31"/>
    </row>
    <row r="79" spans="1:27" ht="14.25" customHeight="1" thickTop="1" x14ac:dyDescent="0.25"/>
    <row r="80" spans="1:27" x14ac:dyDescent="0.25">
      <c r="A80" s="432"/>
      <c r="B80" s="81"/>
    </row>
    <row r="81" spans="1:2" x14ac:dyDescent="0.25">
      <c r="A81" s="432"/>
      <c r="B81" s="81"/>
    </row>
  </sheetData>
  <sheetProtection algorithmName="SHA-512" hashValue="OwZYCQlVxieN2hUQbOUNafb6PfTYWg2ev/lf67OSz/TiPyp8r4cOftupH27wKseATv4dosDtWZIoE1qa+Z7Jgw==" saltValue="VsLbaDu0xhplhRp8GczjAA==" spinCount="100000" sheet="1" objects="1" scenarios="1"/>
  <mergeCells count="44">
    <mergeCell ref="A1:E1"/>
    <mergeCell ref="F1:Y1"/>
    <mergeCell ref="A2:Y2"/>
    <mergeCell ref="A3:Y3"/>
    <mergeCell ref="A4:Y4"/>
    <mergeCell ref="P5:W6"/>
    <mergeCell ref="X5:X7"/>
    <mergeCell ref="Y5:Y7"/>
    <mergeCell ref="B9:B10"/>
    <mergeCell ref="A5:A7"/>
    <mergeCell ref="B5:B7"/>
    <mergeCell ref="C5:C7"/>
    <mergeCell ref="D5:D7"/>
    <mergeCell ref="E5:J6"/>
    <mergeCell ref="B8:D8"/>
    <mergeCell ref="B71:B77"/>
    <mergeCell ref="C71:C77"/>
    <mergeCell ref="B68:B70"/>
    <mergeCell ref="C68:C70"/>
    <mergeCell ref="K5:O6"/>
    <mergeCell ref="C12:C17"/>
    <mergeCell ref="B18:B23"/>
    <mergeCell ref="C18:C23"/>
    <mergeCell ref="B24:B29"/>
    <mergeCell ref="C24:C29"/>
    <mergeCell ref="B12:B17"/>
    <mergeCell ref="B62:B64"/>
    <mergeCell ref="C62:C64"/>
    <mergeCell ref="B65:B67"/>
    <mergeCell ref="C65:C67"/>
    <mergeCell ref="B50:B52"/>
    <mergeCell ref="B59:B61"/>
    <mergeCell ref="C59:C61"/>
    <mergeCell ref="B45:B49"/>
    <mergeCell ref="C45:C49"/>
    <mergeCell ref="B53:B55"/>
    <mergeCell ref="C53:C55"/>
    <mergeCell ref="B56:B58"/>
    <mergeCell ref="C56:C58"/>
    <mergeCell ref="B32:B43"/>
    <mergeCell ref="C32:C43"/>
    <mergeCell ref="B31:D31"/>
    <mergeCell ref="B44:D44"/>
    <mergeCell ref="C50:C52"/>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Y4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A81"/>
  <sheetViews>
    <sheetView view="pageLayout" topLeftCell="I9" zoomScaleNormal="90" workbookViewId="0">
      <selection activeCell="X30" sqref="X9:X3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1342</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1270</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361"/>
      <c r="B8" s="800" t="s">
        <v>1013</v>
      </c>
      <c r="C8" s="801"/>
      <c r="D8" s="801"/>
      <c r="E8" s="362"/>
      <c r="F8" s="362"/>
      <c r="G8" s="362"/>
      <c r="H8" s="362"/>
      <c r="I8" s="362"/>
      <c r="J8" s="362"/>
      <c r="K8" s="362"/>
      <c r="L8" s="362"/>
      <c r="M8" s="362"/>
      <c r="N8" s="362"/>
      <c r="O8" s="362"/>
      <c r="P8" s="362"/>
      <c r="Q8" s="362"/>
      <c r="R8" s="362"/>
      <c r="S8" s="362"/>
      <c r="T8" s="362"/>
      <c r="U8" s="362"/>
      <c r="V8" s="362"/>
      <c r="W8" s="362"/>
      <c r="X8" s="362"/>
      <c r="Y8" s="363"/>
    </row>
    <row r="9" spans="1:27" ht="15" customHeight="1" x14ac:dyDescent="0.25">
      <c r="A9" s="173">
        <v>1</v>
      </c>
      <c r="B9" s="851" t="s">
        <v>410</v>
      </c>
      <c r="C9" s="422" t="s">
        <v>1067</v>
      </c>
      <c r="D9" s="68" t="s">
        <v>544</v>
      </c>
      <c r="E9" s="284"/>
      <c r="F9" s="284"/>
      <c r="G9" s="284"/>
      <c r="H9" s="284"/>
      <c r="I9" s="284"/>
      <c r="J9" s="284"/>
      <c r="K9" s="285">
        <v>5</v>
      </c>
      <c r="L9" s="285" t="s">
        <v>3</v>
      </c>
      <c r="M9" s="284"/>
      <c r="N9" s="288">
        <v>0.25</v>
      </c>
      <c r="O9" s="285">
        <v>1</v>
      </c>
      <c r="P9" s="284"/>
      <c r="Q9" s="284"/>
      <c r="R9" s="284"/>
      <c r="S9" s="284"/>
      <c r="T9" s="284"/>
      <c r="U9" s="284"/>
      <c r="V9" s="284"/>
      <c r="W9" s="284"/>
      <c r="X9" s="277"/>
      <c r="Y9" s="287">
        <f>N9*O9*ROUND(X9,2)</f>
        <v>0</v>
      </c>
    </row>
    <row r="10" spans="1:27" ht="15" customHeight="1" x14ac:dyDescent="0.25">
      <c r="A10" s="173">
        <v>2</v>
      </c>
      <c r="B10" s="852"/>
      <c r="C10" s="422" t="s">
        <v>1068</v>
      </c>
      <c r="D10" s="68" t="s">
        <v>544</v>
      </c>
      <c r="E10" s="285"/>
      <c r="F10" s="284"/>
      <c r="G10" s="284"/>
      <c r="H10" s="284"/>
      <c r="I10" s="284"/>
      <c r="J10" s="284"/>
      <c r="K10" s="284">
        <v>5</v>
      </c>
      <c r="L10" s="284" t="s">
        <v>3</v>
      </c>
      <c r="M10" s="284"/>
      <c r="N10" s="298">
        <v>0.25</v>
      </c>
      <c r="O10" s="284">
        <v>1</v>
      </c>
      <c r="P10" s="285"/>
      <c r="Q10" s="285"/>
      <c r="R10" s="284"/>
      <c r="S10" s="284"/>
      <c r="T10" s="284"/>
      <c r="U10" s="284"/>
      <c r="V10" s="285"/>
      <c r="W10" s="285"/>
      <c r="X10" s="277"/>
      <c r="Y10" s="287">
        <f>N10*O10*ROUND(X10,2)</f>
        <v>0</v>
      </c>
    </row>
    <row r="11" spans="1:27" ht="15" customHeight="1" x14ac:dyDescent="0.25">
      <c r="A11" s="173">
        <v>3</v>
      </c>
      <c r="B11" s="422" t="s">
        <v>1028</v>
      </c>
      <c r="C11" s="422" t="s">
        <v>1286</v>
      </c>
      <c r="D11" s="68" t="s">
        <v>544</v>
      </c>
      <c r="E11" s="284"/>
      <c r="F11" s="285"/>
      <c r="G11" s="284"/>
      <c r="H11" s="284"/>
      <c r="I11" s="284"/>
      <c r="J11" s="284"/>
      <c r="K11" s="284">
        <v>5</v>
      </c>
      <c r="L11" s="284" t="s">
        <v>3</v>
      </c>
      <c r="M11" s="284"/>
      <c r="N11" s="298">
        <v>0.25</v>
      </c>
      <c r="O11" s="284">
        <v>1</v>
      </c>
      <c r="P11" s="285"/>
      <c r="Q11" s="285"/>
      <c r="R11" s="284"/>
      <c r="S11" s="284"/>
      <c r="T11" s="284"/>
      <c r="U11" s="284"/>
      <c r="V11" s="285"/>
      <c r="W11" s="285"/>
      <c r="X11" s="277"/>
      <c r="Y11" s="287">
        <f>N11*O11*ROUND(X11,2)</f>
        <v>0</v>
      </c>
      <c r="Z11" s="31"/>
      <c r="AA11" s="31"/>
    </row>
    <row r="12" spans="1:27" ht="15" customHeight="1" x14ac:dyDescent="0.25">
      <c r="A12" s="173">
        <v>4</v>
      </c>
      <c r="B12" s="845" t="s">
        <v>410</v>
      </c>
      <c r="C12" s="847" t="s">
        <v>1069</v>
      </c>
      <c r="D12" s="68" t="s">
        <v>1019</v>
      </c>
      <c r="E12" s="284"/>
      <c r="F12" s="195" t="s">
        <v>3</v>
      </c>
      <c r="G12" s="284"/>
      <c r="H12" s="284"/>
      <c r="I12" s="284"/>
      <c r="J12" s="284"/>
      <c r="K12" s="284"/>
      <c r="L12" s="284"/>
      <c r="M12" s="284"/>
      <c r="N12" s="284"/>
      <c r="O12" s="284"/>
      <c r="P12" s="285" t="s">
        <v>3</v>
      </c>
      <c r="Q12" s="285" t="s">
        <v>3</v>
      </c>
      <c r="R12" s="284"/>
      <c r="S12" s="284"/>
      <c r="T12" s="284"/>
      <c r="U12" s="284"/>
      <c r="V12" s="195">
        <v>2</v>
      </c>
      <c r="W12" s="195">
        <v>61</v>
      </c>
      <c r="X12" s="277"/>
      <c r="Y12" s="287">
        <f t="shared" ref="Y12" si="0">V12*W12*ROUND(X12,2)</f>
        <v>0</v>
      </c>
      <c r="Z12" s="31"/>
      <c r="AA12" s="31"/>
    </row>
    <row r="13" spans="1:27" ht="15" customHeight="1" x14ac:dyDescent="0.25">
      <c r="A13" s="173">
        <v>5</v>
      </c>
      <c r="B13" s="845"/>
      <c r="C13" s="847"/>
      <c r="D13" s="68" t="s">
        <v>413</v>
      </c>
      <c r="E13" s="284"/>
      <c r="F13" s="195"/>
      <c r="G13" s="284"/>
      <c r="H13" s="284"/>
      <c r="I13" s="284"/>
      <c r="J13" s="284"/>
      <c r="K13" s="284"/>
      <c r="L13" s="284"/>
      <c r="M13" s="284"/>
      <c r="N13" s="284"/>
      <c r="O13" s="284"/>
      <c r="P13" s="285" t="s">
        <v>3</v>
      </c>
      <c r="Q13" s="285" t="s">
        <v>3</v>
      </c>
      <c r="R13" s="284"/>
      <c r="S13" s="284"/>
      <c r="T13" s="284"/>
      <c r="U13" s="284"/>
      <c r="V13" s="195">
        <v>2</v>
      </c>
      <c r="W13" s="195">
        <v>61</v>
      </c>
      <c r="X13" s="277"/>
      <c r="Y13" s="287">
        <f t="shared" ref="Y13:Y16" si="1">V13*W13*ROUND(X13,2)</f>
        <v>0</v>
      </c>
      <c r="Z13" s="31"/>
    </row>
    <row r="14" spans="1:27" ht="26.25" customHeight="1" x14ac:dyDescent="0.25">
      <c r="A14" s="173">
        <v>6</v>
      </c>
      <c r="B14" s="845"/>
      <c r="C14" s="847"/>
      <c r="D14" s="194" t="s">
        <v>1020</v>
      </c>
      <c r="E14" s="284"/>
      <c r="F14" s="195"/>
      <c r="G14" s="284"/>
      <c r="H14" s="284"/>
      <c r="I14" s="284"/>
      <c r="J14" s="284"/>
      <c r="K14" s="284"/>
      <c r="L14" s="284"/>
      <c r="M14" s="284"/>
      <c r="N14" s="284"/>
      <c r="O14" s="284"/>
      <c r="P14" s="285" t="s">
        <v>3</v>
      </c>
      <c r="Q14" s="285" t="s">
        <v>3</v>
      </c>
      <c r="R14" s="284"/>
      <c r="S14" s="284"/>
      <c r="T14" s="284"/>
      <c r="U14" s="284"/>
      <c r="V14" s="195">
        <v>2</v>
      </c>
      <c r="W14" s="195">
        <v>15</v>
      </c>
      <c r="X14" s="277"/>
      <c r="Y14" s="287">
        <f t="shared" si="1"/>
        <v>0</v>
      </c>
      <c r="Z14" s="31"/>
    </row>
    <row r="15" spans="1:27" ht="15" customHeight="1" x14ac:dyDescent="0.25">
      <c r="A15" s="173">
        <v>7</v>
      </c>
      <c r="B15" s="845"/>
      <c r="C15" s="847"/>
      <c r="D15" s="68" t="s">
        <v>1021</v>
      </c>
      <c r="E15" s="284"/>
      <c r="F15" s="195"/>
      <c r="G15" s="284"/>
      <c r="H15" s="284"/>
      <c r="I15" s="284"/>
      <c r="J15" s="284"/>
      <c r="K15" s="284"/>
      <c r="L15" s="284"/>
      <c r="M15" s="284"/>
      <c r="N15" s="284"/>
      <c r="O15" s="284"/>
      <c r="P15" s="285" t="s">
        <v>3</v>
      </c>
      <c r="Q15" s="285" t="s">
        <v>3</v>
      </c>
      <c r="R15" s="284"/>
      <c r="S15" s="284"/>
      <c r="T15" s="284"/>
      <c r="U15" s="284"/>
      <c r="V15" s="195">
        <v>2</v>
      </c>
      <c r="W15" s="195">
        <v>29</v>
      </c>
      <c r="X15" s="277"/>
      <c r="Y15" s="287">
        <f t="shared" si="1"/>
        <v>0</v>
      </c>
      <c r="Z15" s="31"/>
    </row>
    <row r="16" spans="1:27" ht="15" customHeight="1" x14ac:dyDescent="0.25">
      <c r="A16" s="173">
        <v>8</v>
      </c>
      <c r="B16" s="845"/>
      <c r="C16" s="847"/>
      <c r="D16" s="68" t="s">
        <v>416</v>
      </c>
      <c r="E16" s="284"/>
      <c r="F16" s="195"/>
      <c r="G16" s="284"/>
      <c r="H16" s="284"/>
      <c r="I16" s="284"/>
      <c r="J16" s="284"/>
      <c r="K16" s="284"/>
      <c r="L16" s="284"/>
      <c r="M16" s="284"/>
      <c r="N16" s="284"/>
      <c r="O16" s="284"/>
      <c r="P16" s="285" t="s">
        <v>3</v>
      </c>
      <c r="Q16" s="285" t="s">
        <v>3</v>
      </c>
      <c r="R16" s="284"/>
      <c r="S16" s="284"/>
      <c r="T16" s="284"/>
      <c r="U16" s="284"/>
      <c r="V16" s="195">
        <v>2</v>
      </c>
      <c r="W16" s="195">
        <v>35</v>
      </c>
      <c r="X16" s="277"/>
      <c r="Y16" s="287">
        <f t="shared" si="1"/>
        <v>0</v>
      </c>
      <c r="Z16" s="31"/>
    </row>
    <row r="17" spans="1:26" ht="15" customHeight="1" x14ac:dyDescent="0.25">
      <c r="A17" s="173">
        <v>9</v>
      </c>
      <c r="B17" s="845"/>
      <c r="C17" s="847"/>
      <c r="D17" s="68" t="s">
        <v>1022</v>
      </c>
      <c r="E17" s="285"/>
      <c r="F17" s="195"/>
      <c r="G17" s="284"/>
      <c r="H17" s="284"/>
      <c r="I17" s="284"/>
      <c r="J17" s="284"/>
      <c r="K17" s="284"/>
      <c r="L17" s="284"/>
      <c r="M17" s="284"/>
      <c r="N17" s="284"/>
      <c r="O17" s="284"/>
      <c r="P17" s="285" t="s">
        <v>3</v>
      </c>
      <c r="Q17" s="285" t="s">
        <v>3</v>
      </c>
      <c r="R17" s="284"/>
      <c r="S17" s="284"/>
      <c r="T17" s="284"/>
      <c r="U17" s="284"/>
      <c r="V17" s="195">
        <v>2</v>
      </c>
      <c r="W17" s="195">
        <v>3</v>
      </c>
      <c r="X17" s="277"/>
      <c r="Y17" s="287">
        <f t="shared" ref="Y17:Y18" si="2">V17*W17*ROUND(X17,2)</f>
        <v>0</v>
      </c>
      <c r="Z17" s="31"/>
    </row>
    <row r="18" spans="1:26" ht="15" customHeight="1" x14ac:dyDescent="0.25">
      <c r="A18" s="173">
        <v>10</v>
      </c>
      <c r="B18" s="845" t="s">
        <v>1023</v>
      </c>
      <c r="C18" s="847" t="s">
        <v>1070</v>
      </c>
      <c r="D18" s="68" t="s">
        <v>418</v>
      </c>
      <c r="E18" s="284"/>
      <c r="F18" s="195" t="s">
        <v>3</v>
      </c>
      <c r="G18" s="284"/>
      <c r="H18" s="284"/>
      <c r="I18" s="284"/>
      <c r="J18" s="284"/>
      <c r="K18" s="284"/>
      <c r="L18" s="284"/>
      <c r="M18" s="284"/>
      <c r="N18" s="284"/>
      <c r="O18" s="284"/>
      <c r="P18" s="285" t="s">
        <v>3</v>
      </c>
      <c r="Q18" s="285" t="s">
        <v>3</v>
      </c>
      <c r="R18" s="284"/>
      <c r="S18" s="284"/>
      <c r="T18" s="284"/>
      <c r="U18" s="284"/>
      <c r="V18" s="195">
        <v>2</v>
      </c>
      <c r="W18" s="195">
        <v>1</v>
      </c>
      <c r="X18" s="277"/>
      <c r="Y18" s="287">
        <f t="shared" si="2"/>
        <v>0</v>
      </c>
      <c r="Z18" s="31"/>
    </row>
    <row r="19" spans="1:26" ht="15" customHeight="1" x14ac:dyDescent="0.25">
      <c r="A19" s="173">
        <v>11</v>
      </c>
      <c r="B19" s="845"/>
      <c r="C19" s="847"/>
      <c r="D19" s="194" t="s">
        <v>419</v>
      </c>
      <c r="E19" s="284"/>
      <c r="F19" s="195"/>
      <c r="G19" s="284"/>
      <c r="H19" s="284"/>
      <c r="I19" s="284"/>
      <c r="J19" s="284"/>
      <c r="K19" s="284"/>
      <c r="L19" s="284"/>
      <c r="M19" s="284"/>
      <c r="N19" s="284"/>
      <c r="O19" s="284"/>
      <c r="P19" s="285" t="s">
        <v>3</v>
      </c>
      <c r="Q19" s="285" t="s">
        <v>3</v>
      </c>
      <c r="R19" s="284"/>
      <c r="S19" s="284"/>
      <c r="T19" s="284"/>
      <c r="U19" s="284"/>
      <c r="V19" s="195">
        <v>2</v>
      </c>
      <c r="W19" s="195">
        <v>1</v>
      </c>
      <c r="X19" s="277"/>
      <c r="Y19" s="287">
        <f t="shared" ref="Y19:Y24" si="3">V19*W19*ROUND(X19,2)</f>
        <v>0</v>
      </c>
      <c r="Z19" s="31"/>
    </row>
    <row r="20" spans="1:26" ht="15" customHeight="1" x14ac:dyDescent="0.25">
      <c r="A20" s="173">
        <v>12</v>
      </c>
      <c r="B20" s="845"/>
      <c r="C20" s="847"/>
      <c r="D20" s="68" t="s">
        <v>1025</v>
      </c>
      <c r="E20" s="284"/>
      <c r="F20" s="195"/>
      <c r="G20" s="284"/>
      <c r="H20" s="284"/>
      <c r="I20" s="284"/>
      <c r="J20" s="284"/>
      <c r="K20" s="284"/>
      <c r="L20" s="284"/>
      <c r="M20" s="284"/>
      <c r="N20" s="284"/>
      <c r="O20" s="284"/>
      <c r="P20" s="285" t="s">
        <v>3</v>
      </c>
      <c r="Q20" s="285" t="s">
        <v>3</v>
      </c>
      <c r="R20" s="284"/>
      <c r="S20" s="284"/>
      <c r="T20" s="284"/>
      <c r="U20" s="284"/>
      <c r="V20" s="195">
        <v>2</v>
      </c>
      <c r="W20" s="195">
        <v>1</v>
      </c>
      <c r="X20" s="277"/>
      <c r="Y20" s="287">
        <f t="shared" si="3"/>
        <v>0</v>
      </c>
      <c r="Z20" s="31"/>
    </row>
    <row r="21" spans="1:26" ht="15" customHeight="1" x14ac:dyDescent="0.25">
      <c r="A21" s="173">
        <v>13</v>
      </c>
      <c r="B21" s="845"/>
      <c r="C21" s="847"/>
      <c r="D21" s="68" t="s">
        <v>53</v>
      </c>
      <c r="E21" s="284"/>
      <c r="F21" s="195"/>
      <c r="G21" s="284"/>
      <c r="H21" s="284"/>
      <c r="I21" s="284"/>
      <c r="J21" s="284"/>
      <c r="K21" s="284"/>
      <c r="L21" s="284"/>
      <c r="M21" s="284"/>
      <c r="N21" s="284"/>
      <c r="O21" s="284"/>
      <c r="P21" s="285" t="s">
        <v>3</v>
      </c>
      <c r="Q21" s="285" t="s">
        <v>3</v>
      </c>
      <c r="R21" s="284"/>
      <c r="S21" s="284"/>
      <c r="T21" s="284"/>
      <c r="U21" s="284"/>
      <c r="V21" s="195">
        <v>2</v>
      </c>
      <c r="W21" s="195">
        <v>1</v>
      </c>
      <c r="X21" s="277"/>
      <c r="Y21" s="287">
        <f t="shared" si="3"/>
        <v>0</v>
      </c>
      <c r="Z21" s="31"/>
    </row>
    <row r="22" spans="1:26" ht="15" customHeight="1" x14ac:dyDescent="0.25">
      <c r="A22" s="173">
        <v>14</v>
      </c>
      <c r="B22" s="845"/>
      <c r="C22" s="847"/>
      <c r="D22" s="68" t="s">
        <v>1026</v>
      </c>
      <c r="E22" s="284"/>
      <c r="F22" s="195"/>
      <c r="G22" s="284"/>
      <c r="H22" s="284"/>
      <c r="I22" s="284"/>
      <c r="J22" s="284"/>
      <c r="K22" s="284"/>
      <c r="L22" s="284"/>
      <c r="M22" s="284"/>
      <c r="N22" s="284"/>
      <c r="O22" s="284"/>
      <c r="P22" s="285" t="s">
        <v>3</v>
      </c>
      <c r="Q22" s="285" t="s">
        <v>3</v>
      </c>
      <c r="R22" s="284"/>
      <c r="S22" s="284"/>
      <c r="T22" s="284"/>
      <c r="U22" s="284"/>
      <c r="V22" s="195">
        <v>2</v>
      </c>
      <c r="W22" s="195">
        <v>1</v>
      </c>
      <c r="X22" s="277"/>
      <c r="Y22" s="287">
        <f t="shared" si="3"/>
        <v>0</v>
      </c>
      <c r="Z22" s="31"/>
    </row>
    <row r="23" spans="1:26" ht="15" customHeight="1" x14ac:dyDescent="0.25">
      <c r="A23" s="173">
        <v>15</v>
      </c>
      <c r="B23" s="845"/>
      <c r="C23" s="847"/>
      <c r="D23" s="68" t="s">
        <v>1027</v>
      </c>
      <c r="E23" s="284"/>
      <c r="F23" s="195"/>
      <c r="G23" s="284"/>
      <c r="H23" s="284"/>
      <c r="I23" s="284"/>
      <c r="J23" s="284"/>
      <c r="K23" s="284"/>
      <c r="L23" s="284"/>
      <c r="M23" s="284"/>
      <c r="N23" s="284"/>
      <c r="O23" s="284"/>
      <c r="P23" s="285" t="s">
        <v>3</v>
      </c>
      <c r="Q23" s="285" t="s">
        <v>3</v>
      </c>
      <c r="R23" s="284"/>
      <c r="S23" s="284"/>
      <c r="T23" s="284"/>
      <c r="U23" s="284"/>
      <c r="V23" s="195">
        <v>2</v>
      </c>
      <c r="W23" s="195">
        <v>1</v>
      </c>
      <c r="X23" s="277"/>
      <c r="Y23" s="287">
        <f t="shared" si="3"/>
        <v>0</v>
      </c>
      <c r="Z23" s="31"/>
    </row>
    <row r="24" spans="1:26" s="415" customFormat="1" ht="15" customHeight="1" x14ac:dyDescent="0.25">
      <c r="A24" s="173">
        <v>16</v>
      </c>
      <c r="B24" s="845" t="s">
        <v>1028</v>
      </c>
      <c r="C24" s="847" t="s">
        <v>1286</v>
      </c>
      <c r="D24" s="68" t="s">
        <v>418</v>
      </c>
      <c r="E24" s="285"/>
      <c r="F24" s="195" t="s">
        <v>3</v>
      </c>
      <c r="G24" s="284"/>
      <c r="H24" s="284"/>
      <c r="I24" s="284"/>
      <c r="J24" s="284"/>
      <c r="K24" s="284"/>
      <c r="L24" s="284"/>
      <c r="M24" s="284"/>
      <c r="N24" s="284"/>
      <c r="O24" s="284"/>
      <c r="P24" s="285" t="s">
        <v>3</v>
      </c>
      <c r="Q24" s="285" t="s">
        <v>3</v>
      </c>
      <c r="R24" s="284"/>
      <c r="S24" s="284"/>
      <c r="T24" s="284"/>
      <c r="U24" s="284"/>
      <c r="V24" s="195">
        <v>2</v>
      </c>
      <c r="W24" s="195">
        <v>1</v>
      </c>
      <c r="X24" s="277"/>
      <c r="Y24" s="287">
        <f t="shared" si="3"/>
        <v>0</v>
      </c>
      <c r="Z24" s="31"/>
    </row>
    <row r="25" spans="1:26" ht="15" customHeight="1" x14ac:dyDescent="0.25">
      <c r="A25" s="173">
        <v>17</v>
      </c>
      <c r="B25" s="845"/>
      <c r="C25" s="847"/>
      <c r="D25" s="194" t="s">
        <v>419</v>
      </c>
      <c r="E25" s="284"/>
      <c r="F25" s="195"/>
      <c r="G25" s="284"/>
      <c r="H25" s="284"/>
      <c r="I25" s="284"/>
      <c r="J25" s="284"/>
      <c r="K25" s="284"/>
      <c r="L25" s="284"/>
      <c r="M25" s="284"/>
      <c r="N25" s="284"/>
      <c r="O25" s="284"/>
      <c r="P25" s="285" t="s">
        <v>3</v>
      </c>
      <c r="Q25" s="285" t="s">
        <v>3</v>
      </c>
      <c r="R25" s="284"/>
      <c r="S25" s="284"/>
      <c r="T25" s="284"/>
      <c r="U25" s="284"/>
      <c r="V25" s="195">
        <v>2</v>
      </c>
      <c r="W25" s="195">
        <v>1</v>
      </c>
      <c r="X25" s="277"/>
      <c r="Y25" s="287">
        <f t="shared" ref="Y25" si="4">V25*W25*ROUND(X25,2)</f>
        <v>0</v>
      </c>
      <c r="Z25" s="31"/>
    </row>
    <row r="26" spans="1:26" ht="15" customHeight="1" x14ac:dyDescent="0.25">
      <c r="A26" s="173">
        <v>18</v>
      </c>
      <c r="B26" s="845"/>
      <c r="C26" s="847"/>
      <c r="D26" s="68" t="s">
        <v>1025</v>
      </c>
      <c r="E26" s="284"/>
      <c r="F26" s="195"/>
      <c r="G26" s="284"/>
      <c r="H26" s="284"/>
      <c r="I26" s="284"/>
      <c r="J26" s="284"/>
      <c r="K26" s="284"/>
      <c r="L26" s="284"/>
      <c r="M26" s="284"/>
      <c r="N26" s="284"/>
      <c r="O26" s="284"/>
      <c r="P26" s="285" t="s">
        <v>3</v>
      </c>
      <c r="Q26" s="285" t="s">
        <v>3</v>
      </c>
      <c r="R26" s="284"/>
      <c r="S26" s="284"/>
      <c r="T26" s="284"/>
      <c r="U26" s="284"/>
      <c r="V26" s="195">
        <v>2</v>
      </c>
      <c r="W26" s="195">
        <v>1</v>
      </c>
      <c r="X26" s="277"/>
      <c r="Y26" s="287">
        <f t="shared" ref="Y26:Y28" si="5">V26*W26*ROUND(X26,2)</f>
        <v>0</v>
      </c>
      <c r="Z26" s="31"/>
    </row>
    <row r="27" spans="1:26" ht="15" customHeight="1" x14ac:dyDescent="0.25">
      <c r="A27" s="173">
        <v>19</v>
      </c>
      <c r="B27" s="845"/>
      <c r="C27" s="847"/>
      <c r="D27" s="68" t="s">
        <v>53</v>
      </c>
      <c r="E27" s="284"/>
      <c r="F27" s="195"/>
      <c r="G27" s="284"/>
      <c r="H27" s="284"/>
      <c r="I27" s="284"/>
      <c r="J27" s="284"/>
      <c r="K27" s="284"/>
      <c r="L27" s="284"/>
      <c r="M27" s="284"/>
      <c r="N27" s="284"/>
      <c r="O27" s="284"/>
      <c r="P27" s="285" t="s">
        <v>3</v>
      </c>
      <c r="Q27" s="285" t="s">
        <v>3</v>
      </c>
      <c r="R27" s="284"/>
      <c r="S27" s="284"/>
      <c r="T27" s="284"/>
      <c r="U27" s="284"/>
      <c r="V27" s="195">
        <v>2</v>
      </c>
      <c r="W27" s="195">
        <v>1</v>
      </c>
      <c r="X27" s="277"/>
      <c r="Y27" s="287">
        <f t="shared" si="5"/>
        <v>0</v>
      </c>
      <c r="Z27" s="31"/>
    </row>
    <row r="28" spans="1:26" ht="15" customHeight="1" x14ac:dyDescent="0.25">
      <c r="A28" s="173">
        <v>20</v>
      </c>
      <c r="B28" s="845"/>
      <c r="C28" s="847"/>
      <c r="D28" s="68" t="s">
        <v>1026</v>
      </c>
      <c r="E28" s="284"/>
      <c r="F28" s="195"/>
      <c r="G28" s="284"/>
      <c r="H28" s="284"/>
      <c r="I28" s="284"/>
      <c r="J28" s="284"/>
      <c r="K28" s="284"/>
      <c r="L28" s="284"/>
      <c r="M28" s="284"/>
      <c r="N28" s="284"/>
      <c r="O28" s="284"/>
      <c r="P28" s="285" t="s">
        <v>3</v>
      </c>
      <c r="Q28" s="285" t="s">
        <v>3</v>
      </c>
      <c r="R28" s="284"/>
      <c r="S28" s="284"/>
      <c r="T28" s="284"/>
      <c r="U28" s="284"/>
      <c r="V28" s="195">
        <v>2</v>
      </c>
      <c r="W28" s="195">
        <v>1</v>
      </c>
      <c r="X28" s="277"/>
      <c r="Y28" s="287">
        <f t="shared" si="5"/>
        <v>0</v>
      </c>
      <c r="Z28" s="31"/>
    </row>
    <row r="29" spans="1:26" ht="15" customHeight="1" x14ac:dyDescent="0.25">
      <c r="A29" s="173">
        <v>21</v>
      </c>
      <c r="B29" s="845"/>
      <c r="C29" s="847"/>
      <c r="D29" s="68" t="s">
        <v>1027</v>
      </c>
      <c r="E29" s="284"/>
      <c r="F29" s="195"/>
      <c r="G29" s="284"/>
      <c r="H29" s="284"/>
      <c r="I29" s="284"/>
      <c r="J29" s="284"/>
      <c r="K29" s="284"/>
      <c r="L29" s="284"/>
      <c r="M29" s="284"/>
      <c r="N29" s="284"/>
      <c r="O29" s="284"/>
      <c r="P29" s="285" t="s">
        <v>3</v>
      </c>
      <c r="Q29" s="285" t="s">
        <v>3</v>
      </c>
      <c r="R29" s="284"/>
      <c r="S29" s="284"/>
      <c r="T29" s="284"/>
      <c r="U29" s="284"/>
      <c r="V29" s="195">
        <v>2</v>
      </c>
      <c r="W29" s="195">
        <v>1</v>
      </c>
      <c r="X29" s="277"/>
      <c r="Y29" s="287">
        <f>V29*W29*ROUND(X29,2)</f>
        <v>0</v>
      </c>
      <c r="Z29" s="31"/>
    </row>
    <row r="30" spans="1:26" ht="26.25" customHeight="1" thickBot="1" x14ac:dyDescent="0.3">
      <c r="A30" s="65">
        <v>22</v>
      </c>
      <c r="B30" s="425" t="s">
        <v>410</v>
      </c>
      <c r="C30" s="425" t="s">
        <v>1068</v>
      </c>
      <c r="D30" s="196" t="s">
        <v>1081</v>
      </c>
      <c r="E30" s="291"/>
      <c r="F30" s="197" t="s">
        <v>3</v>
      </c>
      <c r="G30" s="291"/>
      <c r="H30" s="291"/>
      <c r="I30" s="291"/>
      <c r="J30" s="291"/>
      <c r="K30" s="291"/>
      <c r="L30" s="291"/>
      <c r="M30" s="291"/>
      <c r="N30" s="291"/>
      <c r="O30" s="291"/>
      <c r="P30" s="292" t="s">
        <v>3</v>
      </c>
      <c r="Q30" s="292" t="s">
        <v>3</v>
      </c>
      <c r="R30" s="291"/>
      <c r="S30" s="291"/>
      <c r="T30" s="291"/>
      <c r="U30" s="291"/>
      <c r="V30" s="197">
        <v>2</v>
      </c>
      <c r="W30" s="197">
        <v>1</v>
      </c>
      <c r="X30" s="277"/>
      <c r="Y30" s="287">
        <f t="shared" ref="Y30" si="6">V30*W30*ROUND(X30,2)</f>
        <v>0</v>
      </c>
      <c r="Z30" s="31"/>
    </row>
    <row r="31" spans="1:26" ht="15" customHeight="1" thickTop="1" x14ac:dyDescent="0.25">
      <c r="A31" s="361"/>
      <c r="B31" s="800" t="s">
        <v>166</v>
      </c>
      <c r="C31" s="801"/>
      <c r="D31" s="801"/>
      <c r="E31" s="362"/>
      <c r="F31" s="362"/>
      <c r="G31" s="362"/>
      <c r="H31" s="362"/>
      <c r="I31" s="362"/>
      <c r="J31" s="362"/>
      <c r="K31" s="362"/>
      <c r="L31" s="362"/>
      <c r="M31" s="362"/>
      <c r="N31" s="362"/>
      <c r="O31" s="362"/>
      <c r="P31" s="362"/>
      <c r="Q31" s="362"/>
      <c r="R31" s="362"/>
      <c r="S31" s="362"/>
      <c r="T31" s="362"/>
      <c r="U31" s="362"/>
      <c r="V31" s="362"/>
      <c r="W31" s="362"/>
      <c r="X31" s="362"/>
      <c r="Y31" s="363"/>
      <c r="Z31" s="31"/>
    </row>
    <row r="32" spans="1:26" ht="15" customHeight="1" x14ac:dyDescent="0.25">
      <c r="A32" s="173">
        <v>23</v>
      </c>
      <c r="B32" s="845" t="s">
        <v>1029</v>
      </c>
      <c r="C32" s="845" t="s">
        <v>1071</v>
      </c>
      <c r="D32" s="222" t="s">
        <v>1314</v>
      </c>
      <c r="E32" s="285"/>
      <c r="F32" s="284" t="s">
        <v>3</v>
      </c>
      <c r="G32" s="284"/>
      <c r="H32" s="284"/>
      <c r="I32" s="284"/>
      <c r="J32" s="284"/>
      <c r="K32" s="284"/>
      <c r="L32" s="284"/>
      <c r="M32" s="284"/>
      <c r="N32" s="284"/>
      <c r="O32" s="284"/>
      <c r="P32" s="285" t="s">
        <v>3</v>
      </c>
      <c r="Q32" s="285" t="s">
        <v>3</v>
      </c>
      <c r="R32" s="284"/>
      <c r="S32" s="284"/>
      <c r="T32" s="284"/>
      <c r="U32" s="284"/>
      <c r="V32" s="211">
        <v>2</v>
      </c>
      <c r="W32" s="431">
        <v>1</v>
      </c>
      <c r="X32" s="277"/>
      <c r="Y32" s="287">
        <f t="shared" ref="Y32" si="7">V32*W32*ROUND(X32,2)</f>
        <v>0</v>
      </c>
      <c r="Z32" s="31"/>
    </row>
    <row r="33" spans="1:26" ht="15" customHeight="1" x14ac:dyDescent="0.25">
      <c r="A33" s="173">
        <v>24</v>
      </c>
      <c r="B33" s="845"/>
      <c r="C33" s="845"/>
      <c r="D33" s="222" t="s">
        <v>1315</v>
      </c>
      <c r="E33" s="284"/>
      <c r="F33" s="285"/>
      <c r="G33" s="284"/>
      <c r="H33" s="284"/>
      <c r="I33" s="284"/>
      <c r="J33" s="284"/>
      <c r="K33" s="284"/>
      <c r="L33" s="284"/>
      <c r="M33" s="284"/>
      <c r="N33" s="284"/>
      <c r="O33" s="284"/>
      <c r="P33" s="285" t="s">
        <v>3</v>
      </c>
      <c r="Q33" s="285" t="s">
        <v>3</v>
      </c>
      <c r="R33" s="284"/>
      <c r="S33" s="284"/>
      <c r="T33" s="284"/>
      <c r="U33" s="284"/>
      <c r="V33" s="239">
        <v>2</v>
      </c>
      <c r="W33" s="431">
        <v>1</v>
      </c>
      <c r="X33" s="277"/>
      <c r="Y33" s="287">
        <f t="shared" ref="Y33" si="8">V33*W33*ROUND(X33,2)</f>
        <v>0</v>
      </c>
      <c r="Z33" s="31"/>
    </row>
    <row r="34" spans="1:26" ht="15" customHeight="1" x14ac:dyDescent="0.25">
      <c r="A34" s="173">
        <v>25</v>
      </c>
      <c r="B34" s="845"/>
      <c r="C34" s="845"/>
      <c r="D34" s="222" t="s">
        <v>1316</v>
      </c>
      <c r="E34" s="284"/>
      <c r="F34" s="284" t="s">
        <v>3</v>
      </c>
      <c r="G34" s="284"/>
      <c r="H34" s="284"/>
      <c r="I34" s="284"/>
      <c r="J34" s="284"/>
      <c r="K34" s="284"/>
      <c r="L34" s="284"/>
      <c r="M34" s="284"/>
      <c r="N34" s="284"/>
      <c r="O34" s="284"/>
      <c r="P34" s="285" t="s">
        <v>3</v>
      </c>
      <c r="Q34" s="285" t="s">
        <v>3</v>
      </c>
      <c r="R34" s="284"/>
      <c r="S34" s="284"/>
      <c r="T34" s="284"/>
      <c r="U34" s="284"/>
      <c r="V34" s="239">
        <v>2</v>
      </c>
      <c r="W34" s="431">
        <v>1</v>
      </c>
      <c r="X34" s="277"/>
      <c r="Y34" s="287">
        <f t="shared" ref="Y34:Y41" si="9">V34*W34*ROUND(X34,2)</f>
        <v>0</v>
      </c>
      <c r="Z34" s="31"/>
    </row>
    <row r="35" spans="1:26" ht="15" customHeight="1" x14ac:dyDescent="0.25">
      <c r="A35" s="173">
        <v>26</v>
      </c>
      <c r="B35" s="845"/>
      <c r="C35" s="845"/>
      <c r="D35" s="222" t="s">
        <v>1317</v>
      </c>
      <c r="E35" s="284"/>
      <c r="F35" s="284"/>
      <c r="G35" s="284"/>
      <c r="H35" s="284"/>
      <c r="I35" s="284"/>
      <c r="J35" s="284"/>
      <c r="K35" s="284"/>
      <c r="L35" s="284"/>
      <c r="M35" s="284"/>
      <c r="N35" s="284"/>
      <c r="O35" s="284"/>
      <c r="P35" s="285" t="s">
        <v>3</v>
      </c>
      <c r="Q35" s="285" t="s">
        <v>3</v>
      </c>
      <c r="R35" s="284"/>
      <c r="S35" s="284"/>
      <c r="T35" s="284"/>
      <c r="U35" s="284"/>
      <c r="V35" s="239">
        <v>2</v>
      </c>
      <c r="W35" s="237">
        <v>1</v>
      </c>
      <c r="X35" s="277"/>
      <c r="Y35" s="287">
        <f t="shared" si="9"/>
        <v>0</v>
      </c>
      <c r="Z35" s="31"/>
    </row>
    <row r="36" spans="1:26" ht="15" customHeight="1" x14ac:dyDescent="0.25">
      <c r="A36" s="173">
        <v>27</v>
      </c>
      <c r="B36" s="845"/>
      <c r="C36" s="845"/>
      <c r="D36" s="215" t="s">
        <v>1076</v>
      </c>
      <c r="E36" s="284"/>
      <c r="F36" s="284"/>
      <c r="G36" s="284"/>
      <c r="H36" s="284"/>
      <c r="I36" s="284"/>
      <c r="J36" s="284"/>
      <c r="K36" s="284"/>
      <c r="L36" s="284"/>
      <c r="M36" s="284"/>
      <c r="N36" s="284"/>
      <c r="O36" s="284"/>
      <c r="P36" s="285" t="s">
        <v>3</v>
      </c>
      <c r="Q36" s="285" t="s">
        <v>3</v>
      </c>
      <c r="R36" s="284"/>
      <c r="S36" s="284"/>
      <c r="T36" s="284"/>
      <c r="U36" s="284"/>
      <c r="V36" s="289">
        <v>2</v>
      </c>
      <c r="W36" s="237">
        <v>1</v>
      </c>
      <c r="X36" s="277"/>
      <c r="Y36" s="287">
        <f t="shared" si="9"/>
        <v>0</v>
      </c>
      <c r="Z36" s="31"/>
    </row>
    <row r="37" spans="1:26" ht="15" customHeight="1" x14ac:dyDescent="0.25">
      <c r="A37" s="173">
        <v>28</v>
      </c>
      <c r="B37" s="845"/>
      <c r="C37" s="845"/>
      <c r="D37" s="215" t="s">
        <v>1076</v>
      </c>
      <c r="E37" s="284"/>
      <c r="F37" s="284"/>
      <c r="G37" s="284"/>
      <c r="H37" s="284"/>
      <c r="I37" s="284"/>
      <c r="J37" s="284"/>
      <c r="K37" s="284"/>
      <c r="L37" s="284"/>
      <c r="M37" s="284"/>
      <c r="N37" s="284"/>
      <c r="O37" s="284"/>
      <c r="P37" s="285" t="s">
        <v>3</v>
      </c>
      <c r="Q37" s="285" t="s">
        <v>3</v>
      </c>
      <c r="R37" s="284"/>
      <c r="S37" s="284"/>
      <c r="T37" s="284"/>
      <c r="U37" s="284"/>
      <c r="V37" s="289">
        <v>2</v>
      </c>
      <c r="W37" s="237">
        <v>1</v>
      </c>
      <c r="X37" s="277"/>
      <c r="Y37" s="287">
        <f t="shared" si="9"/>
        <v>0</v>
      </c>
      <c r="Z37" s="31"/>
    </row>
    <row r="38" spans="1:26" ht="15" customHeight="1" x14ac:dyDescent="0.25">
      <c r="A38" s="173">
        <v>29</v>
      </c>
      <c r="B38" s="845"/>
      <c r="C38" s="845"/>
      <c r="D38" s="215" t="s">
        <v>1076</v>
      </c>
      <c r="E38" s="284"/>
      <c r="F38" s="284"/>
      <c r="G38" s="284"/>
      <c r="H38" s="284"/>
      <c r="I38" s="284"/>
      <c r="J38" s="284"/>
      <c r="K38" s="284"/>
      <c r="L38" s="284"/>
      <c r="M38" s="284"/>
      <c r="N38" s="284"/>
      <c r="O38" s="284"/>
      <c r="P38" s="285" t="s">
        <v>3</v>
      </c>
      <c r="Q38" s="285" t="s">
        <v>3</v>
      </c>
      <c r="R38" s="284"/>
      <c r="S38" s="284"/>
      <c r="T38" s="284"/>
      <c r="U38" s="284"/>
      <c r="V38" s="289">
        <v>2</v>
      </c>
      <c r="W38" s="237">
        <v>3</v>
      </c>
      <c r="X38" s="277"/>
      <c r="Y38" s="287">
        <f t="shared" si="9"/>
        <v>0</v>
      </c>
      <c r="Z38" s="31"/>
    </row>
    <row r="39" spans="1:26" ht="15" customHeight="1" x14ac:dyDescent="0.25">
      <c r="A39" s="173">
        <v>30</v>
      </c>
      <c r="B39" s="845"/>
      <c r="C39" s="845"/>
      <c r="D39" s="215" t="s">
        <v>1077</v>
      </c>
      <c r="E39" s="285"/>
      <c r="F39" s="284"/>
      <c r="G39" s="284"/>
      <c r="H39" s="284"/>
      <c r="I39" s="284"/>
      <c r="J39" s="284"/>
      <c r="K39" s="284"/>
      <c r="L39" s="284"/>
      <c r="M39" s="284"/>
      <c r="N39" s="284"/>
      <c r="O39" s="284"/>
      <c r="P39" s="285" t="s">
        <v>3</v>
      </c>
      <c r="Q39" s="285" t="s">
        <v>3</v>
      </c>
      <c r="R39" s="284"/>
      <c r="S39" s="284"/>
      <c r="T39" s="284"/>
      <c r="U39" s="284"/>
      <c r="V39" s="289">
        <v>2</v>
      </c>
      <c r="W39" s="237">
        <v>1</v>
      </c>
      <c r="X39" s="277"/>
      <c r="Y39" s="287">
        <f t="shared" ref="Y39:Y40" si="10">V39*W39*ROUND(X39,2)</f>
        <v>0</v>
      </c>
      <c r="Z39" s="31"/>
    </row>
    <row r="40" spans="1:26" ht="15" customHeight="1" x14ac:dyDescent="0.25">
      <c r="A40" s="173">
        <v>31</v>
      </c>
      <c r="B40" s="845"/>
      <c r="C40" s="845"/>
      <c r="D40" s="215" t="s">
        <v>1078</v>
      </c>
      <c r="E40" s="284"/>
      <c r="F40" s="285"/>
      <c r="G40" s="284"/>
      <c r="H40" s="284"/>
      <c r="I40" s="284"/>
      <c r="J40" s="284"/>
      <c r="K40" s="284"/>
      <c r="L40" s="284"/>
      <c r="M40" s="284"/>
      <c r="N40" s="284"/>
      <c r="O40" s="284"/>
      <c r="P40" s="285" t="s">
        <v>3</v>
      </c>
      <c r="Q40" s="285" t="s">
        <v>3</v>
      </c>
      <c r="R40" s="284"/>
      <c r="S40" s="284"/>
      <c r="T40" s="284"/>
      <c r="U40" s="284"/>
      <c r="V40" s="289">
        <v>2</v>
      </c>
      <c r="W40" s="237">
        <v>1</v>
      </c>
      <c r="X40" s="277"/>
      <c r="Y40" s="287">
        <f t="shared" si="10"/>
        <v>0</v>
      </c>
      <c r="Z40" s="31"/>
    </row>
    <row r="41" spans="1:26" ht="15" customHeight="1" x14ac:dyDescent="0.25">
      <c r="A41" s="173">
        <v>32</v>
      </c>
      <c r="B41" s="845"/>
      <c r="C41" s="845"/>
      <c r="D41" s="215" t="s">
        <v>1079</v>
      </c>
      <c r="E41" s="284"/>
      <c r="F41" s="284"/>
      <c r="G41" s="284"/>
      <c r="H41" s="284"/>
      <c r="I41" s="284"/>
      <c r="J41" s="284"/>
      <c r="K41" s="284"/>
      <c r="L41" s="284"/>
      <c r="M41" s="284"/>
      <c r="N41" s="284"/>
      <c r="O41" s="284"/>
      <c r="P41" s="285" t="s">
        <v>3</v>
      </c>
      <c r="Q41" s="285" t="s">
        <v>3</v>
      </c>
      <c r="R41" s="284"/>
      <c r="S41" s="284"/>
      <c r="T41" s="284"/>
      <c r="U41" s="284"/>
      <c r="V41" s="289">
        <v>2</v>
      </c>
      <c r="W41" s="237">
        <v>2</v>
      </c>
      <c r="X41" s="277"/>
      <c r="Y41" s="287">
        <f t="shared" si="9"/>
        <v>0</v>
      </c>
      <c r="Z41" s="31"/>
    </row>
    <row r="42" spans="1:26" ht="39.200000000000003" customHeight="1" x14ac:dyDescent="0.25">
      <c r="A42" s="173">
        <v>33</v>
      </c>
      <c r="B42" s="845"/>
      <c r="C42" s="845"/>
      <c r="D42" s="216" t="s">
        <v>1080</v>
      </c>
      <c r="E42" s="284"/>
      <c r="F42" s="284"/>
      <c r="G42" s="284"/>
      <c r="H42" s="284"/>
      <c r="I42" s="284"/>
      <c r="J42" s="284"/>
      <c r="K42" s="284">
        <v>1</v>
      </c>
      <c r="L42" s="284"/>
      <c r="M42" s="284"/>
      <c r="N42" s="10">
        <v>1</v>
      </c>
      <c r="O42" s="10">
        <v>2</v>
      </c>
      <c r="P42" s="285"/>
      <c r="Q42" s="285"/>
      <c r="R42" s="284"/>
      <c r="S42" s="284"/>
      <c r="T42" s="284"/>
      <c r="U42" s="284"/>
      <c r="V42" s="289"/>
      <c r="W42" s="237"/>
      <c r="X42" s="277"/>
      <c r="Y42" s="287">
        <f>N42*O42*ROUND(X42,2)</f>
        <v>0</v>
      </c>
      <c r="Z42" s="31"/>
    </row>
    <row r="43" spans="1:26" ht="39.200000000000003" customHeight="1" thickBot="1" x14ac:dyDescent="0.3">
      <c r="A43" s="65">
        <v>34</v>
      </c>
      <c r="B43" s="846"/>
      <c r="C43" s="846"/>
      <c r="D43" s="290" t="s">
        <v>1082</v>
      </c>
      <c r="E43" s="291"/>
      <c r="F43" s="291"/>
      <c r="G43" s="291"/>
      <c r="H43" s="291"/>
      <c r="I43" s="291"/>
      <c r="J43" s="291"/>
      <c r="K43" s="291"/>
      <c r="L43" s="291"/>
      <c r="M43" s="291"/>
      <c r="N43" s="291"/>
      <c r="O43" s="291"/>
      <c r="P43" s="292" t="s">
        <v>3</v>
      </c>
      <c r="Q43" s="292" t="s">
        <v>3</v>
      </c>
      <c r="R43" s="291"/>
      <c r="S43" s="291"/>
      <c r="T43" s="291"/>
      <c r="U43" s="291"/>
      <c r="V43" s="293">
        <v>2</v>
      </c>
      <c r="W43" s="199">
        <v>1</v>
      </c>
      <c r="X43" s="277"/>
      <c r="Y43" s="294">
        <f t="shared" ref="Y43" si="11">V43*W43*ROUND(X43,2)</f>
        <v>0</v>
      </c>
      <c r="Z43" s="31"/>
    </row>
    <row r="44" spans="1:26" ht="15" customHeight="1" thickTop="1" x14ac:dyDescent="0.25">
      <c r="A44" s="361"/>
      <c r="B44" s="800" t="s">
        <v>1035</v>
      </c>
      <c r="C44" s="801"/>
      <c r="D44" s="801"/>
      <c r="E44" s="362"/>
      <c r="F44" s="362"/>
      <c r="G44" s="362"/>
      <c r="H44" s="362"/>
      <c r="I44" s="362"/>
      <c r="J44" s="362"/>
      <c r="K44" s="362"/>
      <c r="L44" s="362"/>
      <c r="M44" s="362"/>
      <c r="N44" s="362"/>
      <c r="O44" s="362"/>
      <c r="P44" s="362"/>
      <c r="Q44" s="362"/>
      <c r="R44" s="362"/>
      <c r="S44" s="362"/>
      <c r="T44" s="362"/>
      <c r="U44" s="362"/>
      <c r="V44" s="362"/>
      <c r="W44" s="362"/>
      <c r="X44" s="362"/>
      <c r="Y44" s="363"/>
      <c r="Z44" s="31"/>
    </row>
    <row r="45" spans="1:26" ht="15" customHeight="1" x14ac:dyDescent="0.25">
      <c r="A45" s="173">
        <v>35</v>
      </c>
      <c r="B45" s="853"/>
      <c r="C45" s="847" t="s">
        <v>1070</v>
      </c>
      <c r="D45" s="299" t="s">
        <v>1036</v>
      </c>
      <c r="E45" s="284"/>
      <c r="F45" s="284"/>
      <c r="G45" s="284"/>
      <c r="H45" s="284"/>
      <c r="I45" s="284"/>
      <c r="J45" s="284"/>
      <c r="K45" s="284"/>
      <c r="L45" s="284"/>
      <c r="M45" s="284"/>
      <c r="N45" s="284"/>
      <c r="O45" s="284"/>
      <c r="P45" s="285"/>
      <c r="Q45" s="285"/>
      <c r="R45" s="284"/>
      <c r="S45" s="284"/>
      <c r="T45" s="284"/>
      <c r="U45" s="284"/>
      <c r="V45" s="57">
        <v>1</v>
      </c>
      <c r="W45" s="57">
        <v>1</v>
      </c>
      <c r="X45" s="277"/>
      <c r="Y45" s="287">
        <f t="shared" ref="Y45:Y47" si="12">V45*W45*ROUND(X45,2)</f>
        <v>0</v>
      </c>
      <c r="Z45" s="31"/>
    </row>
    <row r="46" spans="1:26" ht="15" customHeight="1" x14ac:dyDescent="0.25">
      <c r="A46" s="173">
        <v>36</v>
      </c>
      <c r="B46" s="853"/>
      <c r="C46" s="847"/>
      <c r="D46" s="299" t="s">
        <v>1037</v>
      </c>
      <c r="E46" s="284"/>
      <c r="F46" s="284"/>
      <c r="G46" s="284"/>
      <c r="H46" s="284"/>
      <c r="I46" s="284"/>
      <c r="J46" s="284"/>
      <c r="K46" s="284"/>
      <c r="L46" s="284"/>
      <c r="M46" s="284"/>
      <c r="N46" s="284"/>
      <c r="O46" s="284"/>
      <c r="P46" s="285"/>
      <c r="Q46" s="285"/>
      <c r="R46" s="284"/>
      <c r="S46" s="284"/>
      <c r="T46" s="284"/>
      <c r="U46" s="284"/>
      <c r="V46" s="57">
        <v>1</v>
      </c>
      <c r="W46" s="57">
        <v>1</v>
      </c>
      <c r="X46" s="277"/>
      <c r="Y46" s="287">
        <f t="shared" si="12"/>
        <v>0</v>
      </c>
      <c r="Z46" s="31"/>
    </row>
    <row r="47" spans="1:26" ht="15" customHeight="1" x14ac:dyDescent="0.25">
      <c r="A47" s="173">
        <v>37</v>
      </c>
      <c r="B47" s="853"/>
      <c r="C47" s="847"/>
      <c r="D47" s="300" t="s">
        <v>1038</v>
      </c>
      <c r="E47" s="285"/>
      <c r="F47" s="284"/>
      <c r="G47" s="284"/>
      <c r="H47" s="284"/>
      <c r="I47" s="284"/>
      <c r="J47" s="284"/>
      <c r="K47" s="284"/>
      <c r="L47" s="284"/>
      <c r="M47" s="284"/>
      <c r="N47" s="284"/>
      <c r="O47" s="284"/>
      <c r="P47" s="285"/>
      <c r="Q47" s="285"/>
      <c r="R47" s="284"/>
      <c r="S47" s="284"/>
      <c r="T47" s="284"/>
      <c r="U47" s="284"/>
      <c r="V47" s="57">
        <v>1</v>
      </c>
      <c r="W47" s="57">
        <v>1</v>
      </c>
      <c r="X47" s="277"/>
      <c r="Y47" s="287">
        <f t="shared" si="12"/>
        <v>0</v>
      </c>
      <c r="Z47" s="31"/>
    </row>
    <row r="48" spans="1:26" ht="15" customHeight="1" x14ac:dyDescent="0.25">
      <c r="A48" s="173">
        <v>38</v>
      </c>
      <c r="B48" s="853"/>
      <c r="C48" s="847"/>
      <c r="D48" s="299" t="s">
        <v>1039</v>
      </c>
      <c r="E48" s="284"/>
      <c r="F48" s="285"/>
      <c r="G48" s="284"/>
      <c r="H48" s="284"/>
      <c r="I48" s="284"/>
      <c r="J48" s="284"/>
      <c r="K48" s="284"/>
      <c r="L48" s="284"/>
      <c r="M48" s="284"/>
      <c r="N48" s="284"/>
      <c r="O48" s="284"/>
      <c r="P48" s="285"/>
      <c r="Q48" s="285"/>
      <c r="R48" s="284"/>
      <c r="S48" s="284"/>
      <c r="T48" s="284"/>
      <c r="U48" s="284"/>
      <c r="V48" s="57">
        <v>1</v>
      </c>
      <c r="W48" s="57">
        <v>1</v>
      </c>
      <c r="X48" s="277"/>
      <c r="Y48" s="287">
        <f>V48*W48*ROUND(X48,2)</f>
        <v>0</v>
      </c>
      <c r="Z48" s="31"/>
    </row>
    <row r="49" spans="1:26" ht="15" customHeight="1" x14ac:dyDescent="0.25">
      <c r="A49" s="173">
        <v>39</v>
      </c>
      <c r="B49" s="853"/>
      <c r="C49" s="847"/>
      <c r="D49" s="299" t="s">
        <v>1026</v>
      </c>
      <c r="E49" s="284"/>
      <c r="F49" s="284"/>
      <c r="G49" s="284"/>
      <c r="H49" s="284"/>
      <c r="I49" s="284"/>
      <c r="J49" s="284"/>
      <c r="K49" s="284"/>
      <c r="L49" s="284"/>
      <c r="M49" s="284"/>
      <c r="N49" s="284"/>
      <c r="O49" s="284"/>
      <c r="P49" s="285"/>
      <c r="Q49" s="285"/>
      <c r="R49" s="284"/>
      <c r="S49" s="284"/>
      <c r="T49" s="284"/>
      <c r="U49" s="284"/>
      <c r="V49" s="57">
        <v>1</v>
      </c>
      <c r="W49" s="57">
        <v>1</v>
      </c>
      <c r="X49" s="277"/>
      <c r="Y49" s="287">
        <f t="shared" ref="Y49" si="13">V49*W49*ROUND(X49,2)</f>
        <v>0</v>
      </c>
      <c r="Z49" s="31"/>
    </row>
    <row r="50" spans="1:26" ht="15" customHeight="1" x14ac:dyDescent="0.25">
      <c r="A50" s="173">
        <v>40</v>
      </c>
      <c r="B50" s="853"/>
      <c r="C50" s="847" t="s">
        <v>1084</v>
      </c>
      <c r="D50" s="299" t="s">
        <v>1036</v>
      </c>
      <c r="E50" s="284"/>
      <c r="F50" s="284"/>
      <c r="G50" s="284"/>
      <c r="H50" s="284"/>
      <c r="I50" s="284"/>
      <c r="J50" s="284"/>
      <c r="K50" s="284"/>
      <c r="L50" s="284"/>
      <c r="M50" s="284"/>
      <c r="N50" s="284"/>
      <c r="O50" s="284"/>
      <c r="P50" s="285"/>
      <c r="Q50" s="285"/>
      <c r="R50" s="284"/>
      <c r="S50" s="284"/>
      <c r="T50" s="284"/>
      <c r="U50" s="284"/>
      <c r="V50" s="57">
        <v>1</v>
      </c>
      <c r="W50" s="57">
        <v>1</v>
      </c>
      <c r="X50" s="277"/>
      <c r="Y50" s="287">
        <f>V50*W50*ROUND(X50,2)</f>
        <v>0</v>
      </c>
      <c r="Z50" s="31"/>
    </row>
    <row r="51" spans="1:26" ht="15" customHeight="1" x14ac:dyDescent="0.25">
      <c r="A51" s="173">
        <v>41</v>
      </c>
      <c r="B51" s="853"/>
      <c r="C51" s="847"/>
      <c r="D51" s="299" t="s">
        <v>1040</v>
      </c>
      <c r="E51" s="284"/>
      <c r="F51" s="284"/>
      <c r="G51" s="284"/>
      <c r="H51" s="284"/>
      <c r="I51" s="284"/>
      <c r="J51" s="284"/>
      <c r="K51" s="284"/>
      <c r="L51" s="284"/>
      <c r="M51" s="284"/>
      <c r="N51" s="284"/>
      <c r="O51" s="284"/>
      <c r="P51" s="285"/>
      <c r="Q51" s="285"/>
      <c r="R51" s="284"/>
      <c r="S51" s="284"/>
      <c r="T51" s="284"/>
      <c r="U51" s="284"/>
      <c r="V51" s="57">
        <v>1</v>
      </c>
      <c r="W51" s="57">
        <v>1</v>
      </c>
      <c r="X51" s="277"/>
      <c r="Y51" s="287">
        <f t="shared" ref="Y51:Y57" si="14">V51*W51*ROUND(X51,2)</f>
        <v>0</v>
      </c>
      <c r="Z51" s="31"/>
    </row>
    <row r="52" spans="1:26" ht="15" customHeight="1" x14ac:dyDescent="0.25">
      <c r="A52" s="173">
        <v>42</v>
      </c>
      <c r="B52" s="853"/>
      <c r="C52" s="847"/>
      <c r="D52" s="299" t="s">
        <v>1041</v>
      </c>
      <c r="E52" s="284"/>
      <c r="F52" s="284"/>
      <c r="G52" s="284"/>
      <c r="H52" s="284"/>
      <c r="I52" s="284"/>
      <c r="J52" s="284"/>
      <c r="K52" s="284"/>
      <c r="L52" s="284"/>
      <c r="M52" s="284"/>
      <c r="N52" s="284"/>
      <c r="O52" s="284"/>
      <c r="P52" s="285"/>
      <c r="Q52" s="285"/>
      <c r="R52" s="284"/>
      <c r="S52" s="284"/>
      <c r="T52" s="284"/>
      <c r="U52" s="284"/>
      <c r="V52" s="57">
        <v>1</v>
      </c>
      <c r="W52" s="57">
        <v>1</v>
      </c>
      <c r="X52" s="277"/>
      <c r="Y52" s="287">
        <f t="shared" si="14"/>
        <v>0</v>
      </c>
      <c r="Z52" s="31"/>
    </row>
    <row r="53" spans="1:26" ht="15" customHeight="1" x14ac:dyDescent="0.25">
      <c r="A53" s="173">
        <v>43</v>
      </c>
      <c r="B53" s="853"/>
      <c r="C53" s="847" t="s">
        <v>1085</v>
      </c>
      <c r="D53" s="299" t="s">
        <v>1036</v>
      </c>
      <c r="E53" s="284"/>
      <c r="F53" s="284"/>
      <c r="G53" s="284"/>
      <c r="H53" s="284"/>
      <c r="I53" s="284"/>
      <c r="J53" s="284"/>
      <c r="K53" s="284"/>
      <c r="L53" s="284"/>
      <c r="M53" s="284"/>
      <c r="N53" s="284"/>
      <c r="O53" s="284"/>
      <c r="P53" s="285"/>
      <c r="Q53" s="285"/>
      <c r="R53" s="284"/>
      <c r="S53" s="284"/>
      <c r="T53" s="284"/>
      <c r="U53" s="284"/>
      <c r="V53" s="57">
        <v>1</v>
      </c>
      <c r="W53" s="57">
        <v>1</v>
      </c>
      <c r="X53" s="277"/>
      <c r="Y53" s="287">
        <f t="shared" si="14"/>
        <v>0</v>
      </c>
      <c r="Z53" s="31"/>
    </row>
    <row r="54" spans="1:26" ht="15" customHeight="1" x14ac:dyDescent="0.25">
      <c r="A54" s="173">
        <v>44</v>
      </c>
      <c r="B54" s="853"/>
      <c r="C54" s="847"/>
      <c r="D54" s="299" t="s">
        <v>1040</v>
      </c>
      <c r="E54" s="284"/>
      <c r="F54" s="284"/>
      <c r="G54" s="284"/>
      <c r="H54" s="284"/>
      <c r="I54" s="284"/>
      <c r="J54" s="284"/>
      <c r="K54" s="284"/>
      <c r="L54" s="284"/>
      <c r="M54" s="284"/>
      <c r="N54" s="284"/>
      <c r="O54" s="284"/>
      <c r="P54" s="285"/>
      <c r="Q54" s="285"/>
      <c r="R54" s="284"/>
      <c r="S54" s="284"/>
      <c r="T54" s="284"/>
      <c r="U54" s="284"/>
      <c r="V54" s="57">
        <v>1</v>
      </c>
      <c r="W54" s="57">
        <v>1</v>
      </c>
      <c r="X54" s="277"/>
      <c r="Y54" s="287">
        <f t="shared" si="14"/>
        <v>0</v>
      </c>
      <c r="Z54" s="31"/>
    </row>
    <row r="55" spans="1:26" ht="15" customHeight="1" x14ac:dyDescent="0.25">
      <c r="A55" s="173">
        <v>45</v>
      </c>
      <c r="B55" s="853"/>
      <c r="C55" s="847"/>
      <c r="D55" s="299" t="s">
        <v>1041</v>
      </c>
      <c r="E55" s="284"/>
      <c r="F55" s="284"/>
      <c r="G55" s="284"/>
      <c r="H55" s="284"/>
      <c r="I55" s="284"/>
      <c r="J55" s="284"/>
      <c r="K55" s="284"/>
      <c r="L55" s="284"/>
      <c r="M55" s="284"/>
      <c r="N55" s="284"/>
      <c r="O55" s="284"/>
      <c r="P55" s="285"/>
      <c r="Q55" s="285"/>
      <c r="R55" s="284"/>
      <c r="S55" s="284"/>
      <c r="T55" s="284"/>
      <c r="U55" s="284"/>
      <c r="V55" s="57">
        <v>1</v>
      </c>
      <c r="W55" s="57">
        <v>1</v>
      </c>
      <c r="X55" s="277"/>
      <c r="Y55" s="287">
        <f t="shared" si="14"/>
        <v>0</v>
      </c>
      <c r="Z55" s="31"/>
    </row>
    <row r="56" spans="1:26" ht="15" customHeight="1" x14ac:dyDescent="0.25">
      <c r="A56" s="173">
        <v>46</v>
      </c>
      <c r="B56" s="853"/>
      <c r="C56" s="847" t="s">
        <v>1086</v>
      </c>
      <c r="D56" s="299" t="s">
        <v>1036</v>
      </c>
      <c r="E56" s="284"/>
      <c r="F56" s="284"/>
      <c r="G56" s="284"/>
      <c r="H56" s="284"/>
      <c r="I56" s="284"/>
      <c r="J56" s="284"/>
      <c r="K56" s="284"/>
      <c r="L56" s="284"/>
      <c r="M56" s="284"/>
      <c r="N56" s="284"/>
      <c r="O56" s="284"/>
      <c r="P56" s="285"/>
      <c r="Q56" s="285"/>
      <c r="R56" s="284"/>
      <c r="S56" s="284"/>
      <c r="T56" s="284"/>
      <c r="U56" s="284"/>
      <c r="V56" s="57">
        <v>1</v>
      </c>
      <c r="W56" s="57">
        <v>1</v>
      </c>
      <c r="X56" s="277"/>
      <c r="Y56" s="287">
        <f t="shared" si="14"/>
        <v>0</v>
      </c>
      <c r="Z56" s="31"/>
    </row>
    <row r="57" spans="1:26" ht="15" customHeight="1" x14ac:dyDescent="0.25">
      <c r="A57" s="173">
        <v>47</v>
      </c>
      <c r="B57" s="853"/>
      <c r="C57" s="847"/>
      <c r="D57" s="299" t="s">
        <v>1040</v>
      </c>
      <c r="E57" s="285"/>
      <c r="F57" s="284"/>
      <c r="G57" s="284"/>
      <c r="H57" s="284"/>
      <c r="I57" s="284"/>
      <c r="J57" s="284"/>
      <c r="K57" s="284"/>
      <c r="L57" s="284"/>
      <c r="M57" s="284"/>
      <c r="N57" s="284"/>
      <c r="O57" s="284"/>
      <c r="P57" s="285"/>
      <c r="Q57" s="285"/>
      <c r="R57" s="284"/>
      <c r="S57" s="284"/>
      <c r="T57" s="284"/>
      <c r="U57" s="284"/>
      <c r="V57" s="57">
        <v>1</v>
      </c>
      <c r="W57" s="57">
        <v>1</v>
      </c>
      <c r="X57" s="277"/>
      <c r="Y57" s="287">
        <f t="shared" si="14"/>
        <v>0</v>
      </c>
      <c r="Z57" s="31"/>
    </row>
    <row r="58" spans="1:26" ht="15" customHeight="1" x14ac:dyDescent="0.25">
      <c r="A58" s="173">
        <v>48</v>
      </c>
      <c r="B58" s="853"/>
      <c r="C58" s="847"/>
      <c r="D58" s="299" t="s">
        <v>1041</v>
      </c>
      <c r="E58" s="284"/>
      <c r="F58" s="285"/>
      <c r="G58" s="284"/>
      <c r="H58" s="284"/>
      <c r="I58" s="284"/>
      <c r="J58" s="284"/>
      <c r="K58" s="284"/>
      <c r="L58" s="284"/>
      <c r="M58" s="284"/>
      <c r="N58" s="284"/>
      <c r="O58" s="284"/>
      <c r="P58" s="285"/>
      <c r="Q58" s="285"/>
      <c r="R58" s="284"/>
      <c r="S58" s="284"/>
      <c r="T58" s="284"/>
      <c r="U58" s="284"/>
      <c r="V58" s="57">
        <v>1</v>
      </c>
      <c r="W58" s="57">
        <v>1</v>
      </c>
      <c r="X58" s="277"/>
      <c r="Y58" s="287">
        <f>V58*W58*ROUND(X58,2)</f>
        <v>0</v>
      </c>
      <c r="Z58" s="31"/>
    </row>
    <row r="59" spans="1:26" ht="15" customHeight="1" x14ac:dyDescent="0.25">
      <c r="A59" s="173">
        <v>49</v>
      </c>
      <c r="B59" s="853"/>
      <c r="C59" s="847" t="s">
        <v>1087</v>
      </c>
      <c r="D59" s="299" t="s">
        <v>1036</v>
      </c>
      <c r="E59" s="284"/>
      <c r="F59" s="284"/>
      <c r="G59" s="284"/>
      <c r="H59" s="284"/>
      <c r="I59" s="284"/>
      <c r="J59" s="284"/>
      <c r="K59" s="284"/>
      <c r="L59" s="284"/>
      <c r="M59" s="284"/>
      <c r="N59" s="284"/>
      <c r="O59" s="284"/>
      <c r="P59" s="285"/>
      <c r="Q59" s="285"/>
      <c r="R59" s="284"/>
      <c r="S59" s="284"/>
      <c r="T59" s="284"/>
      <c r="U59" s="284"/>
      <c r="V59" s="57">
        <v>1</v>
      </c>
      <c r="W59" s="57">
        <v>1</v>
      </c>
      <c r="X59" s="277"/>
      <c r="Y59" s="287">
        <f t="shared" ref="Y59" si="15">V59*W59*ROUND(X59,2)</f>
        <v>0</v>
      </c>
      <c r="Z59" s="31"/>
    </row>
    <row r="60" spans="1:26" ht="15" customHeight="1" x14ac:dyDescent="0.25">
      <c r="A60" s="173">
        <v>50</v>
      </c>
      <c r="B60" s="853"/>
      <c r="C60" s="847"/>
      <c r="D60" s="299" t="s">
        <v>1040</v>
      </c>
      <c r="E60" s="284"/>
      <c r="F60" s="284"/>
      <c r="G60" s="284"/>
      <c r="H60" s="284"/>
      <c r="I60" s="284"/>
      <c r="J60" s="284"/>
      <c r="K60" s="284"/>
      <c r="L60" s="284"/>
      <c r="M60" s="284"/>
      <c r="N60" s="284"/>
      <c r="O60" s="284"/>
      <c r="P60" s="285"/>
      <c r="Q60" s="285"/>
      <c r="R60" s="284"/>
      <c r="S60" s="284"/>
      <c r="T60" s="284"/>
      <c r="U60" s="284"/>
      <c r="V60" s="57">
        <v>1</v>
      </c>
      <c r="W60" s="57">
        <v>1</v>
      </c>
      <c r="X60" s="277"/>
      <c r="Y60" s="287">
        <f>V60*W60*ROUND(X60,2)</f>
        <v>0</v>
      </c>
      <c r="Z60" s="31"/>
    </row>
    <row r="61" spans="1:26" ht="15" customHeight="1" x14ac:dyDescent="0.25">
      <c r="A61" s="173">
        <v>51</v>
      </c>
      <c r="B61" s="853"/>
      <c r="C61" s="847"/>
      <c r="D61" s="299" t="s">
        <v>1041</v>
      </c>
      <c r="E61" s="284"/>
      <c r="F61" s="284"/>
      <c r="G61" s="284"/>
      <c r="H61" s="284"/>
      <c r="I61" s="284"/>
      <c r="J61" s="284"/>
      <c r="K61" s="284"/>
      <c r="L61" s="284"/>
      <c r="M61" s="284"/>
      <c r="N61" s="284"/>
      <c r="O61" s="284"/>
      <c r="P61" s="285"/>
      <c r="Q61" s="285"/>
      <c r="R61" s="284"/>
      <c r="S61" s="284"/>
      <c r="T61" s="284"/>
      <c r="U61" s="284"/>
      <c r="V61" s="57">
        <v>1</v>
      </c>
      <c r="W61" s="57">
        <v>1</v>
      </c>
      <c r="X61" s="277"/>
      <c r="Y61" s="287">
        <f t="shared" ref="Y61:Y64" si="16">V61*W61*ROUND(X61,2)</f>
        <v>0</v>
      </c>
      <c r="Z61" s="31"/>
    </row>
    <row r="62" spans="1:26" ht="15" customHeight="1" x14ac:dyDescent="0.25">
      <c r="A62" s="173">
        <v>52</v>
      </c>
      <c r="B62" s="853"/>
      <c r="C62" s="847" t="s">
        <v>1088</v>
      </c>
      <c r="D62" s="299" t="s">
        <v>1036</v>
      </c>
      <c r="E62" s="284"/>
      <c r="F62" s="284"/>
      <c r="G62" s="284"/>
      <c r="H62" s="284"/>
      <c r="I62" s="284"/>
      <c r="J62" s="284"/>
      <c r="K62" s="284"/>
      <c r="L62" s="284"/>
      <c r="M62" s="284"/>
      <c r="N62" s="284"/>
      <c r="O62" s="284"/>
      <c r="P62" s="285"/>
      <c r="Q62" s="285"/>
      <c r="R62" s="284"/>
      <c r="S62" s="284"/>
      <c r="T62" s="284"/>
      <c r="U62" s="284"/>
      <c r="V62" s="57">
        <v>1</v>
      </c>
      <c r="W62" s="57">
        <v>1</v>
      </c>
      <c r="X62" s="277"/>
      <c r="Y62" s="287">
        <f t="shared" si="16"/>
        <v>0</v>
      </c>
      <c r="Z62" s="31"/>
    </row>
    <row r="63" spans="1:26" ht="15" customHeight="1" x14ac:dyDescent="0.25">
      <c r="A63" s="173">
        <v>53</v>
      </c>
      <c r="B63" s="853"/>
      <c r="C63" s="847"/>
      <c r="D63" s="299" t="s">
        <v>1040</v>
      </c>
      <c r="E63" s="284"/>
      <c r="F63" s="284"/>
      <c r="G63" s="284"/>
      <c r="H63" s="284"/>
      <c r="I63" s="284"/>
      <c r="J63" s="284"/>
      <c r="K63" s="284"/>
      <c r="L63" s="284"/>
      <c r="M63" s="284"/>
      <c r="N63" s="284"/>
      <c r="O63" s="284"/>
      <c r="P63" s="285"/>
      <c r="Q63" s="285"/>
      <c r="R63" s="284"/>
      <c r="S63" s="284"/>
      <c r="T63" s="284"/>
      <c r="U63" s="284"/>
      <c r="V63" s="57">
        <v>1</v>
      </c>
      <c r="W63" s="57">
        <v>1</v>
      </c>
      <c r="X63" s="277"/>
      <c r="Y63" s="287">
        <f t="shared" si="16"/>
        <v>0</v>
      </c>
      <c r="Z63" s="31"/>
    </row>
    <row r="64" spans="1:26" ht="15" customHeight="1" x14ac:dyDescent="0.25">
      <c r="A64" s="173">
        <v>54</v>
      </c>
      <c r="B64" s="853"/>
      <c r="C64" s="847"/>
      <c r="D64" s="299" t="s">
        <v>1041</v>
      </c>
      <c r="E64" s="285"/>
      <c r="F64" s="284"/>
      <c r="G64" s="284"/>
      <c r="H64" s="284"/>
      <c r="I64" s="284"/>
      <c r="J64" s="284"/>
      <c r="K64" s="284"/>
      <c r="L64" s="284"/>
      <c r="M64" s="284"/>
      <c r="N64" s="284"/>
      <c r="O64" s="284"/>
      <c r="P64" s="285"/>
      <c r="Q64" s="285"/>
      <c r="R64" s="284"/>
      <c r="S64" s="284"/>
      <c r="T64" s="284"/>
      <c r="U64" s="284"/>
      <c r="V64" s="57">
        <v>1</v>
      </c>
      <c r="W64" s="57">
        <v>1</v>
      </c>
      <c r="X64" s="277"/>
      <c r="Y64" s="287">
        <f t="shared" si="16"/>
        <v>0</v>
      </c>
      <c r="Z64" s="31"/>
    </row>
    <row r="65" spans="1:27" ht="15" customHeight="1" x14ac:dyDescent="0.25">
      <c r="A65" s="173">
        <v>55</v>
      </c>
      <c r="B65" s="853"/>
      <c r="C65" s="847" t="s">
        <v>1089</v>
      </c>
      <c r="D65" s="299" t="s">
        <v>1036</v>
      </c>
      <c r="E65" s="284"/>
      <c r="F65" s="285"/>
      <c r="G65" s="284"/>
      <c r="H65" s="284"/>
      <c r="I65" s="284"/>
      <c r="J65" s="284"/>
      <c r="K65" s="284"/>
      <c r="L65" s="284"/>
      <c r="M65" s="284"/>
      <c r="N65" s="284"/>
      <c r="O65" s="284"/>
      <c r="P65" s="285"/>
      <c r="Q65" s="285"/>
      <c r="R65" s="284"/>
      <c r="S65" s="284"/>
      <c r="T65" s="284"/>
      <c r="U65" s="284"/>
      <c r="V65" s="57">
        <v>1</v>
      </c>
      <c r="W65" s="57">
        <v>1</v>
      </c>
      <c r="X65" s="277"/>
      <c r="Y65" s="287">
        <f>V65*W65*ROUND(X65,2)</f>
        <v>0</v>
      </c>
      <c r="Z65" s="31"/>
    </row>
    <row r="66" spans="1:27" ht="15" customHeight="1" x14ac:dyDescent="0.25">
      <c r="A66" s="173">
        <v>56</v>
      </c>
      <c r="B66" s="853"/>
      <c r="C66" s="847"/>
      <c r="D66" s="299" t="s">
        <v>1040</v>
      </c>
      <c r="E66" s="284"/>
      <c r="F66" s="284"/>
      <c r="G66" s="284"/>
      <c r="H66" s="284"/>
      <c r="I66" s="284"/>
      <c r="J66" s="284"/>
      <c r="K66" s="284"/>
      <c r="L66" s="284"/>
      <c r="M66" s="284"/>
      <c r="N66" s="284"/>
      <c r="O66" s="284"/>
      <c r="P66" s="285"/>
      <c r="Q66" s="285"/>
      <c r="R66" s="284"/>
      <c r="S66" s="284"/>
      <c r="T66" s="284"/>
      <c r="U66" s="284"/>
      <c r="V66" s="57">
        <v>1</v>
      </c>
      <c r="W66" s="57">
        <v>1</v>
      </c>
      <c r="X66" s="277"/>
      <c r="Y66" s="287">
        <f t="shared" ref="Y66" si="17">V66*W66*ROUND(X66,2)</f>
        <v>0</v>
      </c>
      <c r="Z66" s="31"/>
    </row>
    <row r="67" spans="1:27" ht="15" customHeight="1" x14ac:dyDescent="0.25">
      <c r="A67" s="173">
        <v>57</v>
      </c>
      <c r="B67" s="853"/>
      <c r="C67" s="847"/>
      <c r="D67" s="299" t="s">
        <v>1041</v>
      </c>
      <c r="E67" s="284"/>
      <c r="F67" s="284"/>
      <c r="G67" s="284"/>
      <c r="H67" s="284"/>
      <c r="I67" s="284"/>
      <c r="J67" s="284"/>
      <c r="K67" s="284"/>
      <c r="L67" s="284"/>
      <c r="M67" s="284"/>
      <c r="N67" s="284"/>
      <c r="O67" s="284"/>
      <c r="P67" s="285"/>
      <c r="Q67" s="285"/>
      <c r="R67" s="284"/>
      <c r="S67" s="284"/>
      <c r="T67" s="284"/>
      <c r="U67" s="284"/>
      <c r="V67" s="57">
        <v>1</v>
      </c>
      <c r="W67" s="57">
        <v>1</v>
      </c>
      <c r="X67" s="277"/>
      <c r="Y67" s="287">
        <f>V67*W67*ROUND(X67,2)</f>
        <v>0</v>
      </c>
      <c r="Z67" s="31"/>
    </row>
    <row r="68" spans="1:27" ht="15" customHeight="1" x14ac:dyDescent="0.25">
      <c r="A68" s="173">
        <v>58</v>
      </c>
      <c r="B68" s="853"/>
      <c r="C68" s="847" t="s">
        <v>1090</v>
      </c>
      <c r="D68" s="299" t="s">
        <v>1036</v>
      </c>
      <c r="E68" s="284"/>
      <c r="F68" s="284"/>
      <c r="G68" s="284"/>
      <c r="H68" s="284"/>
      <c r="I68" s="284"/>
      <c r="J68" s="284"/>
      <c r="K68" s="284"/>
      <c r="L68" s="284"/>
      <c r="M68" s="284"/>
      <c r="N68" s="284"/>
      <c r="O68" s="284"/>
      <c r="P68" s="285"/>
      <c r="Q68" s="285"/>
      <c r="R68" s="284"/>
      <c r="S68" s="284"/>
      <c r="T68" s="284"/>
      <c r="U68" s="284"/>
      <c r="V68" s="57">
        <v>1</v>
      </c>
      <c r="W68" s="57">
        <v>1</v>
      </c>
      <c r="X68" s="277"/>
      <c r="Y68" s="287">
        <f t="shared" ref="Y68:Y71" si="18">V68*W68*ROUND(X68,2)</f>
        <v>0</v>
      </c>
      <c r="Z68" s="31"/>
    </row>
    <row r="69" spans="1:27" ht="15" customHeight="1" x14ac:dyDescent="0.25">
      <c r="A69" s="173">
        <v>59</v>
      </c>
      <c r="B69" s="853"/>
      <c r="C69" s="847"/>
      <c r="D69" s="299" t="s">
        <v>1040</v>
      </c>
      <c r="E69" s="284"/>
      <c r="F69" s="284"/>
      <c r="G69" s="284"/>
      <c r="H69" s="284"/>
      <c r="I69" s="284"/>
      <c r="J69" s="284"/>
      <c r="K69" s="284"/>
      <c r="L69" s="284"/>
      <c r="M69" s="284"/>
      <c r="N69" s="284"/>
      <c r="O69" s="284"/>
      <c r="P69" s="285"/>
      <c r="Q69" s="285"/>
      <c r="R69" s="284"/>
      <c r="S69" s="284"/>
      <c r="T69" s="284"/>
      <c r="U69" s="284"/>
      <c r="V69" s="57">
        <v>1</v>
      </c>
      <c r="W69" s="57">
        <v>1</v>
      </c>
      <c r="X69" s="277"/>
      <c r="Y69" s="287">
        <f t="shared" si="18"/>
        <v>0</v>
      </c>
      <c r="Z69" s="31"/>
    </row>
    <row r="70" spans="1:27" ht="15" customHeight="1" x14ac:dyDescent="0.25">
      <c r="A70" s="173">
        <v>60</v>
      </c>
      <c r="B70" s="853"/>
      <c r="C70" s="847"/>
      <c r="D70" s="299" t="s">
        <v>1041</v>
      </c>
      <c r="E70" s="284"/>
      <c r="F70" s="284"/>
      <c r="G70" s="284"/>
      <c r="H70" s="284"/>
      <c r="I70" s="284"/>
      <c r="J70" s="284"/>
      <c r="K70" s="284"/>
      <c r="L70" s="284"/>
      <c r="M70" s="284"/>
      <c r="N70" s="284"/>
      <c r="O70" s="284"/>
      <c r="P70" s="285"/>
      <c r="Q70" s="285"/>
      <c r="R70" s="284"/>
      <c r="S70" s="284"/>
      <c r="T70" s="284"/>
      <c r="U70" s="284"/>
      <c r="V70" s="57">
        <v>1</v>
      </c>
      <c r="W70" s="57">
        <v>1</v>
      </c>
      <c r="X70" s="277"/>
      <c r="Y70" s="287">
        <f t="shared" si="18"/>
        <v>0</v>
      </c>
      <c r="Z70" s="169"/>
      <c r="AA70" s="31"/>
    </row>
    <row r="71" spans="1:27" ht="15" customHeight="1" x14ac:dyDescent="0.25">
      <c r="A71" s="173">
        <v>61</v>
      </c>
      <c r="B71" s="853"/>
      <c r="C71" s="847" t="s">
        <v>1091</v>
      </c>
      <c r="D71" s="299" t="s">
        <v>1042</v>
      </c>
      <c r="E71" s="285"/>
      <c r="F71" s="284"/>
      <c r="G71" s="284"/>
      <c r="H71" s="284"/>
      <c r="I71" s="284"/>
      <c r="J71" s="284"/>
      <c r="K71" s="284"/>
      <c r="L71" s="284"/>
      <c r="M71" s="284"/>
      <c r="N71" s="284"/>
      <c r="O71" s="284"/>
      <c r="P71" s="285"/>
      <c r="Q71" s="285"/>
      <c r="R71" s="284"/>
      <c r="S71" s="284"/>
      <c r="T71" s="284"/>
      <c r="U71" s="284"/>
      <c r="V71" s="57">
        <v>1</v>
      </c>
      <c r="W71" s="57">
        <v>1</v>
      </c>
      <c r="X71" s="277"/>
      <c r="Y71" s="287">
        <f t="shared" si="18"/>
        <v>0</v>
      </c>
      <c r="Z71" s="169"/>
      <c r="AA71" s="31"/>
    </row>
    <row r="72" spans="1:27" ht="15" customHeight="1" x14ac:dyDescent="0.25">
      <c r="A72" s="173">
        <v>62</v>
      </c>
      <c r="B72" s="853"/>
      <c r="C72" s="847"/>
      <c r="D72" s="299" t="s">
        <v>1043</v>
      </c>
      <c r="E72" s="284"/>
      <c r="F72" s="285"/>
      <c r="G72" s="284"/>
      <c r="H72" s="284"/>
      <c r="I72" s="284"/>
      <c r="J72" s="284"/>
      <c r="K72" s="284"/>
      <c r="L72" s="284"/>
      <c r="M72" s="284"/>
      <c r="N72" s="284"/>
      <c r="O72" s="284"/>
      <c r="P72" s="285"/>
      <c r="Q72" s="285"/>
      <c r="R72" s="284"/>
      <c r="S72" s="284"/>
      <c r="T72" s="284"/>
      <c r="U72" s="284"/>
      <c r="V72" s="57">
        <v>1</v>
      </c>
      <c r="W72" s="57">
        <v>1</v>
      </c>
      <c r="X72" s="277"/>
      <c r="Y72" s="287">
        <f>V72*W72*ROUND(X72,2)</f>
        <v>0</v>
      </c>
      <c r="Z72" s="169"/>
      <c r="AA72" s="31"/>
    </row>
    <row r="73" spans="1:27" ht="15" customHeight="1" x14ac:dyDescent="0.25">
      <c r="A73" s="173">
        <v>63</v>
      </c>
      <c r="B73" s="853"/>
      <c r="C73" s="847"/>
      <c r="D73" s="299" t="s">
        <v>1044</v>
      </c>
      <c r="E73" s="284"/>
      <c r="F73" s="284"/>
      <c r="G73" s="284"/>
      <c r="H73" s="284"/>
      <c r="I73" s="284"/>
      <c r="J73" s="284"/>
      <c r="K73" s="284"/>
      <c r="L73" s="284"/>
      <c r="M73" s="284"/>
      <c r="N73" s="284"/>
      <c r="O73" s="284"/>
      <c r="P73" s="285"/>
      <c r="Q73" s="285"/>
      <c r="R73" s="284"/>
      <c r="S73" s="284"/>
      <c r="T73" s="284"/>
      <c r="U73" s="284"/>
      <c r="V73" s="57">
        <v>1</v>
      </c>
      <c r="W73" s="57">
        <v>1</v>
      </c>
      <c r="X73" s="277"/>
      <c r="Y73" s="287">
        <f t="shared" ref="Y73" si="19">V73*W73*ROUND(X73,2)</f>
        <v>0</v>
      </c>
      <c r="Z73" s="31"/>
      <c r="AA73" s="31"/>
    </row>
    <row r="74" spans="1:27" ht="15" customHeight="1" x14ac:dyDescent="0.25">
      <c r="A74" s="173">
        <v>64</v>
      </c>
      <c r="B74" s="853"/>
      <c r="C74" s="847"/>
      <c r="D74" s="300" t="s">
        <v>1045</v>
      </c>
      <c r="E74" s="284"/>
      <c r="F74" s="284"/>
      <c r="G74" s="284"/>
      <c r="H74" s="284"/>
      <c r="I74" s="284"/>
      <c r="J74" s="284"/>
      <c r="K74" s="284"/>
      <c r="L74" s="284"/>
      <c r="M74" s="284"/>
      <c r="N74" s="284"/>
      <c r="O74" s="284"/>
      <c r="P74" s="285"/>
      <c r="Q74" s="285"/>
      <c r="R74" s="284"/>
      <c r="S74" s="284"/>
      <c r="T74" s="284"/>
      <c r="U74" s="284"/>
      <c r="V74" s="57">
        <v>1</v>
      </c>
      <c r="W74" s="57">
        <v>1</v>
      </c>
      <c r="X74" s="277"/>
      <c r="Y74" s="287">
        <f>V74*W74*ROUND(X74,2)</f>
        <v>0</v>
      </c>
      <c r="Z74" s="31"/>
      <c r="AA74" s="31"/>
    </row>
    <row r="75" spans="1:27" ht="15" customHeight="1" x14ac:dyDescent="0.25">
      <c r="A75" s="173">
        <v>65</v>
      </c>
      <c r="B75" s="853"/>
      <c r="C75" s="847"/>
      <c r="D75" s="299" t="s">
        <v>1041</v>
      </c>
      <c r="E75" s="284"/>
      <c r="F75" s="284"/>
      <c r="G75" s="284"/>
      <c r="H75" s="284"/>
      <c r="I75" s="284"/>
      <c r="J75" s="284"/>
      <c r="K75" s="284"/>
      <c r="L75" s="284"/>
      <c r="M75" s="284"/>
      <c r="N75" s="284"/>
      <c r="O75" s="284"/>
      <c r="P75" s="285"/>
      <c r="Q75" s="285"/>
      <c r="R75" s="284"/>
      <c r="S75" s="284"/>
      <c r="T75" s="284"/>
      <c r="U75" s="284"/>
      <c r="V75" s="57">
        <v>1</v>
      </c>
      <c r="W75" s="57">
        <v>1</v>
      </c>
      <c r="X75" s="277"/>
      <c r="Y75" s="287">
        <f t="shared" ref="Y75:Y76" si="20">V75*W75*ROUND(X75,2)</f>
        <v>0</v>
      </c>
      <c r="Z75" s="169"/>
      <c r="AA75" s="31"/>
    </row>
    <row r="76" spans="1:27" ht="15" customHeight="1" x14ac:dyDescent="0.25">
      <c r="A76" s="173">
        <v>66</v>
      </c>
      <c r="B76" s="853"/>
      <c r="C76" s="847"/>
      <c r="D76" s="299" t="s">
        <v>1046</v>
      </c>
      <c r="E76" s="284"/>
      <c r="F76" s="284"/>
      <c r="G76" s="284"/>
      <c r="H76" s="284"/>
      <c r="I76" s="284"/>
      <c r="J76" s="284"/>
      <c r="K76" s="284"/>
      <c r="L76" s="284"/>
      <c r="M76" s="284"/>
      <c r="N76" s="284"/>
      <c r="O76" s="284"/>
      <c r="P76" s="285"/>
      <c r="Q76" s="285"/>
      <c r="R76" s="284"/>
      <c r="S76" s="284"/>
      <c r="T76" s="284"/>
      <c r="U76" s="284"/>
      <c r="V76" s="57">
        <v>1</v>
      </c>
      <c r="W76" s="57">
        <v>1</v>
      </c>
      <c r="X76" s="277"/>
      <c r="Y76" s="287">
        <f t="shared" si="20"/>
        <v>0</v>
      </c>
      <c r="Z76" s="169"/>
      <c r="AA76" s="31"/>
    </row>
    <row r="77" spans="1:27" ht="15" customHeight="1" thickBot="1" x14ac:dyDescent="0.3">
      <c r="A77" s="65">
        <v>67</v>
      </c>
      <c r="B77" s="854"/>
      <c r="C77" s="848"/>
      <c r="D77" s="301" t="s">
        <v>1047</v>
      </c>
      <c r="E77" s="291"/>
      <c r="F77" s="291" t="s">
        <v>3</v>
      </c>
      <c r="G77" s="291"/>
      <c r="H77" s="291"/>
      <c r="I77" s="291"/>
      <c r="J77" s="291"/>
      <c r="K77" s="291"/>
      <c r="L77" s="291"/>
      <c r="M77" s="291"/>
      <c r="N77" s="291"/>
      <c r="O77" s="291"/>
      <c r="P77" s="292"/>
      <c r="Q77" s="292"/>
      <c r="R77" s="291"/>
      <c r="S77" s="291"/>
      <c r="T77" s="291"/>
      <c r="U77" s="291"/>
      <c r="V77" s="240">
        <v>1</v>
      </c>
      <c r="W77" s="58">
        <v>1</v>
      </c>
      <c r="X77" s="277"/>
      <c r="Y77" s="294">
        <f t="shared" ref="Y77" si="21">V77*W77*ROUND(X77,2)</f>
        <v>0</v>
      </c>
      <c r="Z77" s="169"/>
      <c r="AA77" s="31"/>
    </row>
    <row r="78" spans="1:27" ht="15" customHeight="1" thickTop="1" thickBot="1" x14ac:dyDescent="0.3">
      <c r="X78" s="16" t="s">
        <v>4</v>
      </c>
      <c r="Y78" s="17">
        <f>SUM(Y9:Y30,Y32:Y43,Y45:Y77)</f>
        <v>0</v>
      </c>
      <c r="AA78" s="31"/>
    </row>
    <row r="79" spans="1:27" ht="14.25" customHeight="1" thickTop="1" x14ac:dyDescent="0.25"/>
    <row r="80" spans="1:27" x14ac:dyDescent="0.25">
      <c r="A80" s="432"/>
      <c r="B80" s="81"/>
    </row>
    <row r="81" spans="1:2" x14ac:dyDescent="0.25">
      <c r="A81" s="432"/>
      <c r="B81" s="81"/>
    </row>
  </sheetData>
  <sheetProtection algorithmName="SHA-512" hashValue="g6tbm/OcGq20nu3A4Bbo7jyUUuYXLICrf+3rSU8aXyBG8+bw7rY8NzruuIRIeHxA1KMujJYVmxjEIEL6W/G6nA==" saltValue="mayWowfFI0zRWlK4tD/dSQ==" spinCount="100000" sheet="1" objects="1" scenarios="1"/>
  <mergeCells count="44">
    <mergeCell ref="A1:E1"/>
    <mergeCell ref="F1:Y1"/>
    <mergeCell ref="A2:Y2"/>
    <mergeCell ref="A3:Y3"/>
    <mergeCell ref="A4:Y4"/>
    <mergeCell ref="K5:O6"/>
    <mergeCell ref="P5:W6"/>
    <mergeCell ref="X5:X7"/>
    <mergeCell ref="Y5:Y7"/>
    <mergeCell ref="A5:A7"/>
    <mergeCell ref="B5:B7"/>
    <mergeCell ref="C5:C7"/>
    <mergeCell ref="D5:D7"/>
    <mergeCell ref="E5:J6"/>
    <mergeCell ref="B8:D8"/>
    <mergeCell ref="B71:B77"/>
    <mergeCell ref="C71:C77"/>
    <mergeCell ref="B12:B17"/>
    <mergeCell ref="C12:C17"/>
    <mergeCell ref="B18:B23"/>
    <mergeCell ref="C18:C23"/>
    <mergeCell ref="B24:B29"/>
    <mergeCell ref="B59:B61"/>
    <mergeCell ref="C59:C61"/>
    <mergeCell ref="B62:B64"/>
    <mergeCell ref="C62:C64"/>
    <mergeCell ref="B65:B67"/>
    <mergeCell ref="C65:C67"/>
    <mergeCell ref="C45:C49"/>
    <mergeCell ref="B50:B52"/>
    <mergeCell ref="B9:B10"/>
    <mergeCell ref="B68:B70"/>
    <mergeCell ref="C68:C70"/>
    <mergeCell ref="C50:C52"/>
    <mergeCell ref="B53:B55"/>
    <mergeCell ref="C53:C55"/>
    <mergeCell ref="B56:B58"/>
    <mergeCell ref="C56:C58"/>
    <mergeCell ref="B32:B43"/>
    <mergeCell ref="C32:C43"/>
    <mergeCell ref="B45:B49"/>
    <mergeCell ref="C24:C29"/>
    <mergeCell ref="B31:D31"/>
    <mergeCell ref="B44:D44"/>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Y4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A75"/>
  <sheetViews>
    <sheetView view="pageLayout" topLeftCell="I32" zoomScaleNormal="90" workbookViewId="0">
      <selection activeCell="X32" sqref="X32:X71"/>
    </sheetView>
  </sheetViews>
  <sheetFormatPr defaultColWidth="9.140625" defaultRowHeight="12.75" x14ac:dyDescent="0.25"/>
  <cols>
    <col min="1" max="1" width="5.7109375" style="599" customWidth="1"/>
    <col min="2" max="2" width="12.7109375" style="12" customWidth="1"/>
    <col min="3" max="3" width="20.7109375" style="12" customWidth="1"/>
    <col min="4" max="4" width="60.7109375" style="12" customWidth="1"/>
    <col min="5" max="10" width="3.7109375" style="599" customWidth="1"/>
    <col min="11" max="15" width="8.7109375" style="599" customWidth="1"/>
    <col min="16" max="23" width="7.7109375" style="599" customWidth="1"/>
    <col min="24" max="25" width="15.7109375" style="599" customWidth="1"/>
    <col min="26" max="16384" width="9.140625" style="12"/>
  </cols>
  <sheetData>
    <row r="1" spans="1:27" ht="54" customHeight="1" x14ac:dyDescent="0.25">
      <c r="A1" s="765"/>
      <c r="B1" s="765"/>
      <c r="C1" s="765"/>
      <c r="D1" s="765"/>
      <c r="E1" s="765"/>
      <c r="F1" s="766" t="s">
        <v>1343</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1258</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361"/>
      <c r="B8" s="800" t="s">
        <v>1013</v>
      </c>
      <c r="C8" s="801"/>
      <c r="D8" s="801"/>
      <c r="E8" s="362"/>
      <c r="F8" s="362"/>
      <c r="G8" s="362"/>
      <c r="H8" s="362"/>
      <c r="I8" s="362"/>
      <c r="J8" s="362"/>
      <c r="K8" s="362"/>
      <c r="L8" s="362"/>
      <c r="M8" s="362"/>
      <c r="N8" s="362"/>
      <c r="O8" s="362"/>
      <c r="P8" s="362"/>
      <c r="Q8" s="362"/>
      <c r="R8" s="362"/>
      <c r="S8" s="362"/>
      <c r="T8" s="362"/>
      <c r="U8" s="362"/>
      <c r="V8" s="362"/>
      <c r="W8" s="362"/>
      <c r="X8" s="362"/>
      <c r="Y8" s="363"/>
    </row>
    <row r="9" spans="1:27" ht="15" customHeight="1" x14ac:dyDescent="0.25">
      <c r="A9" s="173">
        <v>1</v>
      </c>
      <c r="B9" s="600" t="s">
        <v>410</v>
      </c>
      <c r="C9" s="600" t="s">
        <v>411</v>
      </c>
      <c r="D9" s="216" t="s">
        <v>544</v>
      </c>
      <c r="E9" s="284"/>
      <c r="F9" s="284"/>
      <c r="G9" s="284"/>
      <c r="H9" s="284"/>
      <c r="I9" s="284"/>
      <c r="J9" s="284"/>
      <c r="K9" s="302">
        <v>5</v>
      </c>
      <c r="L9" s="601" t="s">
        <v>3</v>
      </c>
      <c r="M9" s="284"/>
      <c r="N9" s="288">
        <v>0.25</v>
      </c>
      <c r="O9" s="302">
        <v>1</v>
      </c>
      <c r="P9" s="601"/>
      <c r="Q9" s="601"/>
      <c r="R9" s="284"/>
      <c r="S9" s="284"/>
      <c r="T9" s="284"/>
      <c r="U9" s="284"/>
      <c r="V9" s="302"/>
      <c r="W9" s="302"/>
      <c r="X9" s="277"/>
      <c r="Y9" s="287">
        <f>N9*O9*ROUND(X9,2)</f>
        <v>0</v>
      </c>
    </row>
    <row r="10" spans="1:27" ht="15" customHeight="1" x14ac:dyDescent="0.25">
      <c r="A10" s="173">
        <v>2</v>
      </c>
      <c r="B10" s="600" t="s">
        <v>410</v>
      </c>
      <c r="C10" s="600" t="s">
        <v>412</v>
      </c>
      <c r="D10" s="216" t="s">
        <v>544</v>
      </c>
      <c r="E10" s="284"/>
      <c r="F10" s="284"/>
      <c r="G10" s="284"/>
      <c r="H10" s="284"/>
      <c r="I10" s="284"/>
      <c r="J10" s="284"/>
      <c r="K10" s="302">
        <v>5</v>
      </c>
      <c r="L10" s="601" t="s">
        <v>3</v>
      </c>
      <c r="M10" s="284"/>
      <c r="N10" s="288">
        <v>0.25</v>
      </c>
      <c r="O10" s="302">
        <v>1</v>
      </c>
      <c r="P10" s="601"/>
      <c r="Q10" s="601"/>
      <c r="R10" s="284"/>
      <c r="S10" s="284"/>
      <c r="T10" s="284"/>
      <c r="U10" s="284"/>
      <c r="V10" s="302"/>
      <c r="W10" s="302"/>
      <c r="X10" s="277"/>
      <c r="Y10" s="287">
        <f>N10*O10*ROUND(X10,2)</f>
        <v>0</v>
      </c>
    </row>
    <row r="11" spans="1:27" ht="15" customHeight="1" x14ac:dyDescent="0.25">
      <c r="A11" s="173">
        <v>3</v>
      </c>
      <c r="B11" s="796" t="s">
        <v>410</v>
      </c>
      <c r="C11" s="796" t="s">
        <v>424</v>
      </c>
      <c r="D11" s="216" t="s">
        <v>413</v>
      </c>
      <c r="E11" s="284"/>
      <c r="F11" s="284"/>
      <c r="G11" s="284"/>
      <c r="H11" s="284"/>
      <c r="I11" s="284"/>
      <c r="J11" s="284"/>
      <c r="K11" s="284"/>
      <c r="L11" s="284"/>
      <c r="M11" s="284"/>
      <c r="N11" s="303"/>
      <c r="O11" s="284"/>
      <c r="P11" s="601" t="s">
        <v>3</v>
      </c>
      <c r="Q11" s="601" t="s">
        <v>3</v>
      </c>
      <c r="R11" s="284"/>
      <c r="S11" s="284"/>
      <c r="T11" s="284"/>
      <c r="U11" s="284"/>
      <c r="V11" s="302">
        <v>2</v>
      </c>
      <c r="W11" s="302">
        <v>22</v>
      </c>
      <c r="X11" s="277"/>
      <c r="Y11" s="287">
        <f t="shared" ref="Y11:Y20" si="0">V11*W11*ROUND(X11,2)</f>
        <v>0</v>
      </c>
    </row>
    <row r="12" spans="1:27" ht="26.25" customHeight="1" x14ac:dyDescent="0.25">
      <c r="A12" s="173">
        <v>4</v>
      </c>
      <c r="B12" s="796"/>
      <c r="C12" s="855"/>
      <c r="D12" s="216" t="s">
        <v>414</v>
      </c>
      <c r="E12" s="284"/>
      <c r="F12" s="601"/>
      <c r="G12" s="284"/>
      <c r="H12" s="284"/>
      <c r="I12" s="284"/>
      <c r="J12" s="284"/>
      <c r="K12" s="284"/>
      <c r="L12" s="284"/>
      <c r="M12" s="284"/>
      <c r="N12" s="303"/>
      <c r="O12" s="284"/>
      <c r="P12" s="601" t="s">
        <v>3</v>
      </c>
      <c r="Q12" s="601" t="s">
        <v>3</v>
      </c>
      <c r="R12" s="284"/>
      <c r="S12" s="284"/>
      <c r="T12" s="284"/>
      <c r="U12" s="284"/>
      <c r="V12" s="302">
        <v>2</v>
      </c>
      <c r="W12" s="302">
        <v>15</v>
      </c>
      <c r="X12" s="277"/>
      <c r="Y12" s="287">
        <f t="shared" si="0"/>
        <v>0</v>
      </c>
      <c r="Z12" s="31"/>
      <c r="AA12" s="31"/>
    </row>
    <row r="13" spans="1:27" ht="15" customHeight="1" x14ac:dyDescent="0.25">
      <c r="A13" s="173">
        <v>5</v>
      </c>
      <c r="B13" s="796"/>
      <c r="C13" s="855"/>
      <c r="D13" s="216" t="s">
        <v>415</v>
      </c>
      <c r="E13" s="284"/>
      <c r="F13" s="284"/>
      <c r="G13" s="284"/>
      <c r="H13" s="284"/>
      <c r="I13" s="284"/>
      <c r="J13" s="284"/>
      <c r="K13" s="284"/>
      <c r="L13" s="284"/>
      <c r="M13" s="284"/>
      <c r="N13" s="303"/>
      <c r="O13" s="284"/>
      <c r="P13" s="601" t="s">
        <v>3</v>
      </c>
      <c r="Q13" s="601" t="s">
        <v>3</v>
      </c>
      <c r="R13" s="284"/>
      <c r="S13" s="284"/>
      <c r="T13" s="284"/>
      <c r="U13" s="284"/>
      <c r="V13" s="302">
        <v>2</v>
      </c>
      <c r="W13" s="302">
        <v>9</v>
      </c>
      <c r="X13" s="277"/>
      <c r="Y13" s="287">
        <f t="shared" si="0"/>
        <v>0</v>
      </c>
      <c r="Z13" s="31"/>
      <c r="AA13" s="31"/>
    </row>
    <row r="14" spans="1:27" ht="15" customHeight="1" x14ac:dyDescent="0.25">
      <c r="A14" s="173">
        <v>6</v>
      </c>
      <c r="B14" s="796"/>
      <c r="C14" s="855"/>
      <c r="D14" s="216" t="s">
        <v>416</v>
      </c>
      <c r="E14" s="284"/>
      <c r="F14" s="284"/>
      <c r="G14" s="284"/>
      <c r="H14" s="284"/>
      <c r="I14" s="284"/>
      <c r="J14" s="284"/>
      <c r="K14" s="284"/>
      <c r="L14" s="284"/>
      <c r="M14" s="284"/>
      <c r="N14" s="303"/>
      <c r="O14" s="284"/>
      <c r="P14" s="601" t="s">
        <v>3</v>
      </c>
      <c r="Q14" s="601" t="s">
        <v>3</v>
      </c>
      <c r="R14" s="284"/>
      <c r="S14" s="284"/>
      <c r="T14" s="284"/>
      <c r="U14" s="284"/>
      <c r="V14" s="302">
        <v>2</v>
      </c>
      <c r="W14" s="302">
        <v>8</v>
      </c>
      <c r="X14" s="277"/>
      <c r="Y14" s="287">
        <f t="shared" si="0"/>
        <v>0</v>
      </c>
      <c r="Z14" s="31"/>
    </row>
    <row r="15" spans="1:27" ht="15" customHeight="1" x14ac:dyDescent="0.25">
      <c r="A15" s="173">
        <v>7</v>
      </c>
      <c r="B15" s="796" t="s">
        <v>417</v>
      </c>
      <c r="C15" s="796" t="s">
        <v>425</v>
      </c>
      <c r="D15" s="216" t="s">
        <v>418</v>
      </c>
      <c r="E15" s="284"/>
      <c r="F15" s="284"/>
      <c r="G15" s="284"/>
      <c r="H15" s="284"/>
      <c r="I15" s="284"/>
      <c r="J15" s="284"/>
      <c r="K15" s="284"/>
      <c r="L15" s="284"/>
      <c r="M15" s="284"/>
      <c r="N15" s="303"/>
      <c r="O15" s="284"/>
      <c r="P15" s="601" t="s">
        <v>3</v>
      </c>
      <c r="Q15" s="601" t="s">
        <v>3</v>
      </c>
      <c r="R15" s="284"/>
      <c r="S15" s="284"/>
      <c r="T15" s="284"/>
      <c r="U15" s="284"/>
      <c r="V15" s="302">
        <v>2</v>
      </c>
      <c r="W15" s="302">
        <v>1</v>
      </c>
      <c r="X15" s="277"/>
      <c r="Y15" s="287">
        <f t="shared" si="0"/>
        <v>0</v>
      </c>
      <c r="Z15" s="31"/>
    </row>
    <row r="16" spans="1:27" ht="15" customHeight="1" x14ac:dyDescent="0.25">
      <c r="A16" s="173">
        <v>8</v>
      </c>
      <c r="B16" s="796"/>
      <c r="C16" s="796"/>
      <c r="D16" s="216" t="s">
        <v>419</v>
      </c>
      <c r="E16" s="284"/>
      <c r="F16" s="284"/>
      <c r="G16" s="284"/>
      <c r="H16" s="284"/>
      <c r="I16" s="284"/>
      <c r="J16" s="284"/>
      <c r="K16" s="284"/>
      <c r="L16" s="284"/>
      <c r="M16" s="284"/>
      <c r="N16" s="303"/>
      <c r="O16" s="284"/>
      <c r="P16" s="601" t="s">
        <v>3</v>
      </c>
      <c r="Q16" s="601" t="s">
        <v>3</v>
      </c>
      <c r="R16" s="284"/>
      <c r="S16" s="284"/>
      <c r="T16" s="284"/>
      <c r="U16" s="284"/>
      <c r="V16" s="302">
        <v>2</v>
      </c>
      <c r="W16" s="302">
        <v>1</v>
      </c>
      <c r="X16" s="277"/>
      <c r="Y16" s="287">
        <f t="shared" si="0"/>
        <v>0</v>
      </c>
      <c r="Z16" s="31"/>
    </row>
    <row r="17" spans="1:26" ht="15" customHeight="1" x14ac:dyDescent="0.25">
      <c r="A17" s="173">
        <v>9</v>
      </c>
      <c r="B17" s="796"/>
      <c r="C17" s="796"/>
      <c r="D17" s="216" t="s">
        <v>420</v>
      </c>
      <c r="E17" s="284"/>
      <c r="F17" s="284"/>
      <c r="G17" s="284"/>
      <c r="H17" s="284"/>
      <c r="I17" s="284"/>
      <c r="J17" s="284"/>
      <c r="K17" s="284"/>
      <c r="L17" s="284"/>
      <c r="M17" s="284"/>
      <c r="N17" s="303"/>
      <c r="O17" s="284"/>
      <c r="P17" s="601" t="s">
        <v>3</v>
      </c>
      <c r="Q17" s="601" t="s">
        <v>3</v>
      </c>
      <c r="R17" s="284"/>
      <c r="S17" s="284"/>
      <c r="T17" s="284"/>
      <c r="U17" s="284"/>
      <c r="V17" s="302">
        <v>2</v>
      </c>
      <c r="W17" s="302">
        <v>1</v>
      </c>
      <c r="X17" s="277"/>
      <c r="Y17" s="287">
        <f t="shared" si="0"/>
        <v>0</v>
      </c>
      <c r="Z17" s="31"/>
    </row>
    <row r="18" spans="1:26" ht="15" customHeight="1" x14ac:dyDescent="0.25">
      <c r="A18" s="173">
        <v>10</v>
      </c>
      <c r="B18" s="796"/>
      <c r="C18" s="796"/>
      <c r="D18" s="216" t="s">
        <v>53</v>
      </c>
      <c r="E18" s="284"/>
      <c r="F18" s="601"/>
      <c r="G18" s="284"/>
      <c r="H18" s="284"/>
      <c r="I18" s="284"/>
      <c r="J18" s="284"/>
      <c r="K18" s="284"/>
      <c r="L18" s="284"/>
      <c r="M18" s="284"/>
      <c r="N18" s="303"/>
      <c r="O18" s="284"/>
      <c r="P18" s="601" t="s">
        <v>3</v>
      </c>
      <c r="Q18" s="601" t="s">
        <v>3</v>
      </c>
      <c r="R18" s="284"/>
      <c r="S18" s="284"/>
      <c r="T18" s="284"/>
      <c r="U18" s="284"/>
      <c r="V18" s="302">
        <v>2</v>
      </c>
      <c r="W18" s="302">
        <v>1</v>
      </c>
      <c r="X18" s="277"/>
      <c r="Y18" s="287">
        <f t="shared" si="0"/>
        <v>0</v>
      </c>
      <c r="Z18" s="31"/>
    </row>
    <row r="19" spans="1:26" ht="15" customHeight="1" x14ac:dyDescent="0.25">
      <c r="A19" s="173">
        <v>11</v>
      </c>
      <c r="B19" s="796"/>
      <c r="C19" s="796"/>
      <c r="D19" s="216" t="s">
        <v>421</v>
      </c>
      <c r="E19" s="284"/>
      <c r="F19" s="284"/>
      <c r="G19" s="284"/>
      <c r="H19" s="284"/>
      <c r="I19" s="284"/>
      <c r="J19" s="284"/>
      <c r="K19" s="284"/>
      <c r="L19" s="284"/>
      <c r="M19" s="284"/>
      <c r="N19" s="303"/>
      <c r="O19" s="284"/>
      <c r="P19" s="284"/>
      <c r="Q19" s="601" t="s">
        <v>3</v>
      </c>
      <c r="R19" s="284"/>
      <c r="S19" s="284"/>
      <c r="T19" s="284"/>
      <c r="U19" s="284"/>
      <c r="V19" s="302">
        <v>1</v>
      </c>
      <c r="W19" s="302">
        <v>1</v>
      </c>
      <c r="X19" s="277"/>
      <c r="Y19" s="287">
        <f t="shared" si="0"/>
        <v>0</v>
      </c>
      <c r="Z19" s="31"/>
    </row>
    <row r="20" spans="1:26" ht="26.25" customHeight="1" thickBot="1" x14ac:dyDescent="0.3">
      <c r="A20" s="173">
        <v>12</v>
      </c>
      <c r="B20" s="600" t="s">
        <v>410</v>
      </c>
      <c r="C20" s="600" t="s">
        <v>412</v>
      </c>
      <c r="D20" s="216" t="s">
        <v>1081</v>
      </c>
      <c r="E20" s="601"/>
      <c r="F20" s="284"/>
      <c r="G20" s="284"/>
      <c r="H20" s="284"/>
      <c r="I20" s="284"/>
      <c r="J20" s="284"/>
      <c r="K20" s="284"/>
      <c r="L20" s="284"/>
      <c r="M20" s="284"/>
      <c r="N20" s="303"/>
      <c r="O20" s="284"/>
      <c r="P20" s="601" t="s">
        <v>3</v>
      </c>
      <c r="Q20" s="601" t="s">
        <v>3</v>
      </c>
      <c r="R20" s="284"/>
      <c r="S20" s="284"/>
      <c r="T20" s="284"/>
      <c r="U20" s="284"/>
      <c r="V20" s="302">
        <v>2</v>
      </c>
      <c r="W20" s="302">
        <v>1</v>
      </c>
      <c r="X20" s="277"/>
      <c r="Y20" s="287">
        <f t="shared" si="0"/>
        <v>0</v>
      </c>
      <c r="Z20" s="31"/>
    </row>
    <row r="21" spans="1:26" ht="15" customHeight="1" thickTop="1" x14ac:dyDescent="0.25">
      <c r="A21" s="361"/>
      <c r="B21" s="800" t="s">
        <v>166</v>
      </c>
      <c r="C21" s="801"/>
      <c r="D21" s="801"/>
      <c r="E21" s="362"/>
      <c r="F21" s="362"/>
      <c r="G21" s="362"/>
      <c r="H21" s="362"/>
      <c r="I21" s="362"/>
      <c r="J21" s="362"/>
      <c r="K21" s="362"/>
      <c r="L21" s="362"/>
      <c r="M21" s="362"/>
      <c r="N21" s="362"/>
      <c r="O21" s="362"/>
      <c r="P21" s="362"/>
      <c r="Q21" s="362"/>
      <c r="R21" s="362"/>
      <c r="S21" s="362"/>
      <c r="T21" s="362"/>
      <c r="U21" s="362"/>
      <c r="V21" s="362"/>
      <c r="W21" s="362"/>
      <c r="X21" s="362"/>
      <c r="Y21" s="363"/>
      <c r="Z21" s="31"/>
    </row>
    <row r="22" spans="1:26" ht="15" customHeight="1" x14ac:dyDescent="0.25">
      <c r="A22" s="173">
        <v>13</v>
      </c>
      <c r="B22" s="847" t="s">
        <v>1029</v>
      </c>
      <c r="C22" s="847" t="s">
        <v>1058</v>
      </c>
      <c r="D22" s="222" t="s">
        <v>1065</v>
      </c>
      <c r="E22" s="284"/>
      <c r="F22" s="284" t="s">
        <v>3</v>
      </c>
      <c r="G22" s="284"/>
      <c r="H22" s="284"/>
      <c r="I22" s="284"/>
      <c r="J22" s="284"/>
      <c r="K22" s="284"/>
      <c r="L22" s="284"/>
      <c r="M22" s="284"/>
      <c r="N22" s="303"/>
      <c r="O22" s="284"/>
      <c r="P22" s="601" t="s">
        <v>3</v>
      </c>
      <c r="Q22" s="601" t="s">
        <v>3</v>
      </c>
      <c r="R22" s="284"/>
      <c r="S22" s="284"/>
      <c r="T22" s="284"/>
      <c r="U22" s="284"/>
      <c r="V22" s="302">
        <v>2</v>
      </c>
      <c r="W22" s="302">
        <v>1</v>
      </c>
      <c r="X22" s="277"/>
      <c r="Y22" s="287">
        <f t="shared" ref="Y22" si="1">V22*W22*ROUND(X22,2)</f>
        <v>0</v>
      </c>
      <c r="Z22" s="31"/>
    </row>
    <row r="23" spans="1:26" ht="15" customHeight="1" x14ac:dyDescent="0.25">
      <c r="A23" s="173">
        <v>14</v>
      </c>
      <c r="B23" s="847"/>
      <c r="C23" s="847"/>
      <c r="D23" s="222" t="s">
        <v>1059</v>
      </c>
      <c r="E23" s="284"/>
      <c r="F23" s="284"/>
      <c r="G23" s="284"/>
      <c r="H23" s="284"/>
      <c r="I23" s="284"/>
      <c r="J23" s="284"/>
      <c r="K23" s="284"/>
      <c r="L23" s="284"/>
      <c r="M23" s="284"/>
      <c r="N23" s="303"/>
      <c r="O23" s="284"/>
      <c r="P23" s="601" t="s">
        <v>3</v>
      </c>
      <c r="Q23" s="601" t="s">
        <v>3</v>
      </c>
      <c r="R23" s="284"/>
      <c r="S23" s="284"/>
      <c r="T23" s="284"/>
      <c r="U23" s="284"/>
      <c r="V23" s="302">
        <v>2</v>
      </c>
      <c r="W23" s="193">
        <v>1</v>
      </c>
      <c r="X23" s="277"/>
      <c r="Y23" s="287">
        <f t="shared" ref="Y23" si="2">V23*W23*ROUND(X23,2)</f>
        <v>0</v>
      </c>
      <c r="Z23" s="31"/>
    </row>
    <row r="24" spans="1:26" ht="15" customHeight="1" x14ac:dyDescent="0.25">
      <c r="A24" s="173">
        <v>15</v>
      </c>
      <c r="B24" s="847"/>
      <c r="C24" s="847"/>
      <c r="D24" s="222" t="s">
        <v>1060</v>
      </c>
      <c r="E24" s="284"/>
      <c r="F24" s="284" t="s">
        <v>3</v>
      </c>
      <c r="G24" s="284"/>
      <c r="H24" s="284"/>
      <c r="I24" s="284"/>
      <c r="J24" s="284"/>
      <c r="K24" s="284"/>
      <c r="L24" s="284"/>
      <c r="M24" s="284"/>
      <c r="N24" s="303"/>
      <c r="O24" s="284"/>
      <c r="P24" s="601" t="s">
        <v>3</v>
      </c>
      <c r="Q24" s="601" t="s">
        <v>3</v>
      </c>
      <c r="R24" s="284"/>
      <c r="S24" s="284"/>
      <c r="T24" s="284"/>
      <c r="U24" s="284"/>
      <c r="V24" s="302">
        <v>2</v>
      </c>
      <c r="W24" s="193">
        <v>1</v>
      </c>
      <c r="X24" s="277"/>
      <c r="Y24" s="287">
        <f t="shared" ref="Y24:Y30" si="3">V24*W24*ROUND(X24,2)</f>
        <v>0</v>
      </c>
      <c r="Z24" s="31"/>
    </row>
    <row r="25" spans="1:26" ht="15" customHeight="1" x14ac:dyDescent="0.25">
      <c r="A25" s="173">
        <v>16</v>
      </c>
      <c r="B25" s="847"/>
      <c r="C25" s="847"/>
      <c r="D25" s="222" t="s">
        <v>1061</v>
      </c>
      <c r="E25" s="284"/>
      <c r="F25" s="284"/>
      <c r="G25" s="284"/>
      <c r="H25" s="284"/>
      <c r="I25" s="284"/>
      <c r="J25" s="284"/>
      <c r="K25" s="284"/>
      <c r="L25" s="284"/>
      <c r="M25" s="284"/>
      <c r="N25" s="303"/>
      <c r="O25" s="284"/>
      <c r="P25" s="601" t="s">
        <v>3</v>
      </c>
      <c r="Q25" s="601" t="s">
        <v>3</v>
      </c>
      <c r="R25" s="284"/>
      <c r="S25" s="284"/>
      <c r="T25" s="284"/>
      <c r="U25" s="284"/>
      <c r="V25" s="302">
        <v>2</v>
      </c>
      <c r="W25" s="193">
        <v>1</v>
      </c>
      <c r="X25" s="277"/>
      <c r="Y25" s="287">
        <f t="shared" si="3"/>
        <v>0</v>
      </c>
      <c r="Z25" s="31"/>
    </row>
    <row r="26" spans="1:26" ht="15" customHeight="1" x14ac:dyDescent="0.25">
      <c r="A26" s="173">
        <v>17</v>
      </c>
      <c r="B26" s="847"/>
      <c r="C26" s="847"/>
      <c r="D26" s="215" t="s">
        <v>1062</v>
      </c>
      <c r="E26" s="284"/>
      <c r="F26" s="284"/>
      <c r="G26" s="284"/>
      <c r="H26" s="284"/>
      <c r="I26" s="284"/>
      <c r="J26" s="284"/>
      <c r="K26" s="284"/>
      <c r="L26" s="284"/>
      <c r="M26" s="284"/>
      <c r="N26" s="303"/>
      <c r="O26" s="284"/>
      <c r="P26" s="601" t="s">
        <v>3</v>
      </c>
      <c r="Q26" s="601" t="s">
        <v>3</v>
      </c>
      <c r="R26" s="284"/>
      <c r="S26" s="284"/>
      <c r="T26" s="284"/>
      <c r="U26" s="284"/>
      <c r="V26" s="302">
        <v>2</v>
      </c>
      <c r="W26" s="208">
        <v>1</v>
      </c>
      <c r="X26" s="277"/>
      <c r="Y26" s="287">
        <f t="shared" si="3"/>
        <v>0</v>
      </c>
      <c r="Z26" s="31"/>
    </row>
    <row r="27" spans="1:26" ht="15" customHeight="1" x14ac:dyDescent="0.25">
      <c r="A27" s="173">
        <v>18</v>
      </c>
      <c r="B27" s="847"/>
      <c r="C27" s="847"/>
      <c r="D27" s="215" t="s">
        <v>1062</v>
      </c>
      <c r="E27" s="284"/>
      <c r="F27" s="284"/>
      <c r="G27" s="284"/>
      <c r="H27" s="284"/>
      <c r="I27" s="284"/>
      <c r="J27" s="284"/>
      <c r="K27" s="284"/>
      <c r="L27" s="284"/>
      <c r="M27" s="284"/>
      <c r="N27" s="303"/>
      <c r="O27" s="284"/>
      <c r="P27" s="601" t="s">
        <v>3</v>
      </c>
      <c r="Q27" s="601" t="s">
        <v>3</v>
      </c>
      <c r="R27" s="284"/>
      <c r="S27" s="284"/>
      <c r="T27" s="284"/>
      <c r="U27" s="284"/>
      <c r="V27" s="302">
        <v>2</v>
      </c>
      <c r="W27" s="208">
        <v>1</v>
      </c>
      <c r="X27" s="277"/>
      <c r="Y27" s="287">
        <f t="shared" si="3"/>
        <v>0</v>
      </c>
      <c r="Z27" s="31"/>
    </row>
    <row r="28" spans="1:26" ht="15" customHeight="1" x14ac:dyDescent="0.25">
      <c r="A28" s="173">
        <v>19</v>
      </c>
      <c r="B28" s="847"/>
      <c r="C28" s="847"/>
      <c r="D28" s="215" t="s">
        <v>1063</v>
      </c>
      <c r="E28" s="284"/>
      <c r="F28" s="284"/>
      <c r="G28" s="284"/>
      <c r="H28" s="284"/>
      <c r="I28" s="284"/>
      <c r="J28" s="284"/>
      <c r="K28" s="284"/>
      <c r="L28" s="284"/>
      <c r="M28" s="284"/>
      <c r="N28" s="303"/>
      <c r="O28" s="284"/>
      <c r="P28" s="601" t="s">
        <v>3</v>
      </c>
      <c r="Q28" s="601" t="s">
        <v>3</v>
      </c>
      <c r="R28" s="284"/>
      <c r="S28" s="284"/>
      <c r="T28" s="284"/>
      <c r="U28" s="284"/>
      <c r="V28" s="302">
        <v>2</v>
      </c>
      <c r="W28" s="208">
        <v>1</v>
      </c>
      <c r="X28" s="277"/>
      <c r="Y28" s="287">
        <f t="shared" si="3"/>
        <v>0</v>
      </c>
      <c r="Z28" s="31"/>
    </row>
    <row r="29" spans="1:26" ht="15" customHeight="1" x14ac:dyDescent="0.25">
      <c r="A29" s="173">
        <v>20</v>
      </c>
      <c r="B29" s="847"/>
      <c r="C29" s="847"/>
      <c r="D29" s="215" t="s">
        <v>1064</v>
      </c>
      <c r="E29" s="284"/>
      <c r="F29" s="284"/>
      <c r="G29" s="284"/>
      <c r="H29" s="284"/>
      <c r="I29" s="284"/>
      <c r="J29" s="284"/>
      <c r="K29" s="284"/>
      <c r="L29" s="284"/>
      <c r="M29" s="284"/>
      <c r="N29" s="303"/>
      <c r="O29" s="284"/>
      <c r="P29" s="601" t="s">
        <v>3</v>
      </c>
      <c r="Q29" s="601" t="s">
        <v>3</v>
      </c>
      <c r="R29" s="284"/>
      <c r="S29" s="284"/>
      <c r="T29" s="284"/>
      <c r="U29" s="284"/>
      <c r="V29" s="302">
        <v>2</v>
      </c>
      <c r="W29" s="208">
        <v>1</v>
      </c>
      <c r="X29" s="277"/>
      <c r="Y29" s="287">
        <f t="shared" si="3"/>
        <v>0</v>
      </c>
      <c r="Z29" s="31"/>
    </row>
    <row r="30" spans="1:26" ht="39.200000000000003" customHeight="1" thickBot="1" x14ac:dyDescent="0.3">
      <c r="A30" s="65">
        <v>21</v>
      </c>
      <c r="B30" s="848"/>
      <c r="C30" s="848"/>
      <c r="D30" s="304" t="s">
        <v>1082</v>
      </c>
      <c r="E30" s="291"/>
      <c r="F30" s="291"/>
      <c r="G30" s="291"/>
      <c r="H30" s="291"/>
      <c r="I30" s="291"/>
      <c r="J30" s="291"/>
      <c r="K30" s="291"/>
      <c r="L30" s="291"/>
      <c r="M30" s="291"/>
      <c r="N30" s="305"/>
      <c r="O30" s="291"/>
      <c r="P30" s="292" t="s">
        <v>3</v>
      </c>
      <c r="Q30" s="292" t="s">
        <v>3</v>
      </c>
      <c r="R30" s="291"/>
      <c r="S30" s="291"/>
      <c r="T30" s="291"/>
      <c r="U30" s="291"/>
      <c r="V30" s="306">
        <v>2</v>
      </c>
      <c r="W30" s="293">
        <v>1</v>
      </c>
      <c r="X30" s="277"/>
      <c r="Y30" s="294">
        <f t="shared" si="3"/>
        <v>0</v>
      </c>
      <c r="Z30" s="31"/>
    </row>
    <row r="31" spans="1:26" ht="15" customHeight="1" thickTop="1" x14ac:dyDescent="0.25">
      <c r="A31" s="361"/>
      <c r="B31" s="800" t="s">
        <v>1035</v>
      </c>
      <c r="C31" s="801"/>
      <c r="D31" s="801"/>
      <c r="E31" s="362"/>
      <c r="F31" s="362"/>
      <c r="G31" s="362"/>
      <c r="H31" s="362"/>
      <c r="I31" s="362"/>
      <c r="J31" s="362"/>
      <c r="K31" s="362"/>
      <c r="L31" s="362"/>
      <c r="M31" s="362"/>
      <c r="N31" s="362"/>
      <c r="O31" s="362"/>
      <c r="P31" s="362"/>
      <c r="Q31" s="362"/>
      <c r="R31" s="362"/>
      <c r="S31" s="362"/>
      <c r="T31" s="362"/>
      <c r="U31" s="362"/>
      <c r="V31" s="362"/>
      <c r="W31" s="362"/>
      <c r="X31" s="362"/>
      <c r="Y31" s="363"/>
      <c r="Z31" s="31"/>
    </row>
    <row r="32" spans="1:26" ht="15" customHeight="1" x14ac:dyDescent="0.25">
      <c r="A32" s="173">
        <v>22</v>
      </c>
      <c r="B32" s="602" t="s">
        <v>1028</v>
      </c>
      <c r="C32" s="603" t="s">
        <v>1305</v>
      </c>
      <c r="D32" s="68" t="s">
        <v>1306</v>
      </c>
      <c r="E32" s="284"/>
      <c r="F32" s="284"/>
      <c r="G32" s="284"/>
      <c r="H32" s="284"/>
      <c r="I32" s="284"/>
      <c r="J32" s="284"/>
      <c r="K32" s="284">
        <v>5</v>
      </c>
      <c r="L32" s="284" t="s">
        <v>3</v>
      </c>
      <c r="M32" s="284"/>
      <c r="N32" s="298">
        <v>0.25</v>
      </c>
      <c r="O32" s="284">
        <v>1</v>
      </c>
      <c r="P32" s="601"/>
      <c r="Q32" s="601"/>
      <c r="R32" s="284"/>
      <c r="S32" s="284"/>
      <c r="T32" s="284"/>
      <c r="U32" s="284"/>
      <c r="V32" s="302"/>
      <c r="W32" s="237"/>
      <c r="X32" s="277"/>
      <c r="Y32" s="287">
        <f>N32*O32*ROUND(X32,2)</f>
        <v>0</v>
      </c>
      <c r="Z32" s="31"/>
    </row>
    <row r="33" spans="1:26" ht="15" customHeight="1" x14ac:dyDescent="0.25">
      <c r="A33" s="173">
        <v>23</v>
      </c>
      <c r="B33" s="845" t="s">
        <v>1028</v>
      </c>
      <c r="C33" s="847" t="s">
        <v>1307</v>
      </c>
      <c r="D33" s="68" t="s">
        <v>1036</v>
      </c>
      <c r="E33" s="284"/>
      <c r="F33" s="604"/>
      <c r="G33" s="284"/>
      <c r="H33" s="284"/>
      <c r="I33" s="284"/>
      <c r="J33" s="284"/>
      <c r="K33" s="284"/>
      <c r="L33" s="284"/>
      <c r="M33" s="284"/>
      <c r="N33" s="303"/>
      <c r="O33" s="284"/>
      <c r="P33" s="601"/>
      <c r="Q33" s="601" t="s">
        <v>3</v>
      </c>
      <c r="R33" s="284"/>
      <c r="S33" s="284"/>
      <c r="T33" s="284"/>
      <c r="U33" s="284"/>
      <c r="V33" s="604">
        <v>1</v>
      </c>
      <c r="W33" s="604">
        <v>1</v>
      </c>
      <c r="X33" s="277"/>
      <c r="Y33" s="287">
        <f t="shared" ref="Y33:Y71" si="4">V33*W33*ROUND(X33,2)</f>
        <v>0</v>
      </c>
      <c r="Z33" s="31"/>
    </row>
    <row r="34" spans="1:26" ht="15" customHeight="1" x14ac:dyDescent="0.25">
      <c r="A34" s="173">
        <v>24</v>
      </c>
      <c r="B34" s="845"/>
      <c r="C34" s="845"/>
      <c r="D34" s="68" t="s">
        <v>1037</v>
      </c>
      <c r="E34" s="284"/>
      <c r="F34" s="604"/>
      <c r="G34" s="284"/>
      <c r="H34" s="284"/>
      <c r="I34" s="284"/>
      <c r="J34" s="284"/>
      <c r="K34" s="284"/>
      <c r="L34" s="284"/>
      <c r="M34" s="284"/>
      <c r="N34" s="303"/>
      <c r="O34" s="284"/>
      <c r="P34" s="601"/>
      <c r="Q34" s="601" t="s">
        <v>3</v>
      </c>
      <c r="R34" s="284"/>
      <c r="S34" s="284"/>
      <c r="T34" s="284"/>
      <c r="U34" s="284"/>
      <c r="V34" s="604">
        <v>1</v>
      </c>
      <c r="W34" s="604">
        <v>1</v>
      </c>
      <c r="X34" s="277"/>
      <c r="Y34" s="287">
        <f t="shared" si="4"/>
        <v>0</v>
      </c>
      <c r="Z34" s="31"/>
    </row>
    <row r="35" spans="1:26" ht="15" customHeight="1" x14ac:dyDescent="0.25">
      <c r="A35" s="173">
        <v>25</v>
      </c>
      <c r="B35" s="845"/>
      <c r="C35" s="845"/>
      <c r="D35" s="68" t="s">
        <v>1038</v>
      </c>
      <c r="E35" s="284"/>
      <c r="F35" s="604"/>
      <c r="G35" s="284"/>
      <c r="H35" s="284"/>
      <c r="I35" s="284"/>
      <c r="J35" s="284"/>
      <c r="K35" s="284"/>
      <c r="L35" s="284"/>
      <c r="M35" s="284"/>
      <c r="N35" s="303"/>
      <c r="O35" s="284"/>
      <c r="P35" s="601"/>
      <c r="Q35" s="601" t="s">
        <v>3</v>
      </c>
      <c r="R35" s="284"/>
      <c r="S35" s="284"/>
      <c r="T35" s="284"/>
      <c r="U35" s="284"/>
      <c r="V35" s="604">
        <v>1</v>
      </c>
      <c r="W35" s="604">
        <v>1</v>
      </c>
      <c r="X35" s="277"/>
      <c r="Y35" s="287">
        <f t="shared" si="4"/>
        <v>0</v>
      </c>
      <c r="Z35" s="31"/>
    </row>
    <row r="36" spans="1:26" ht="15" customHeight="1" x14ac:dyDescent="0.25">
      <c r="A36" s="173">
        <v>26</v>
      </c>
      <c r="B36" s="845"/>
      <c r="C36" s="845"/>
      <c r="D36" s="68" t="s">
        <v>1039</v>
      </c>
      <c r="E36" s="284"/>
      <c r="F36" s="604"/>
      <c r="G36" s="284"/>
      <c r="H36" s="284"/>
      <c r="I36" s="284"/>
      <c r="J36" s="284"/>
      <c r="K36" s="284"/>
      <c r="L36" s="284"/>
      <c r="M36" s="284"/>
      <c r="N36" s="303"/>
      <c r="O36" s="284"/>
      <c r="P36" s="601"/>
      <c r="Q36" s="601" t="s">
        <v>3</v>
      </c>
      <c r="R36" s="284"/>
      <c r="S36" s="284"/>
      <c r="T36" s="284"/>
      <c r="U36" s="284"/>
      <c r="V36" s="604">
        <v>1</v>
      </c>
      <c r="W36" s="604">
        <v>1</v>
      </c>
      <c r="X36" s="277"/>
      <c r="Y36" s="287">
        <f t="shared" si="4"/>
        <v>0</v>
      </c>
      <c r="Z36" s="31"/>
    </row>
    <row r="37" spans="1:26" ht="15" customHeight="1" x14ac:dyDescent="0.25">
      <c r="A37" s="173">
        <v>27</v>
      </c>
      <c r="B37" s="845"/>
      <c r="C37" s="845"/>
      <c r="D37" s="68" t="s">
        <v>1026</v>
      </c>
      <c r="E37" s="284"/>
      <c r="F37" s="604"/>
      <c r="G37" s="284"/>
      <c r="H37" s="284"/>
      <c r="I37" s="284"/>
      <c r="J37" s="284"/>
      <c r="K37" s="284"/>
      <c r="L37" s="284"/>
      <c r="M37" s="284"/>
      <c r="N37" s="303"/>
      <c r="O37" s="284"/>
      <c r="P37" s="601"/>
      <c r="Q37" s="601" t="s">
        <v>3</v>
      </c>
      <c r="R37" s="284"/>
      <c r="S37" s="284"/>
      <c r="T37" s="284"/>
      <c r="U37" s="284"/>
      <c r="V37" s="604">
        <v>1</v>
      </c>
      <c r="W37" s="604">
        <v>1</v>
      </c>
      <c r="X37" s="277"/>
      <c r="Y37" s="287">
        <f t="shared" si="4"/>
        <v>0</v>
      </c>
      <c r="Z37" s="31"/>
    </row>
    <row r="38" spans="1:26" ht="15" customHeight="1" x14ac:dyDescent="0.25">
      <c r="A38" s="173">
        <v>28</v>
      </c>
      <c r="B38" s="845"/>
      <c r="C38" s="847" t="s">
        <v>1050</v>
      </c>
      <c r="D38" s="68" t="s">
        <v>1036</v>
      </c>
      <c r="E38" s="284"/>
      <c r="F38" s="604"/>
      <c r="G38" s="284"/>
      <c r="H38" s="284"/>
      <c r="I38" s="284"/>
      <c r="J38" s="284"/>
      <c r="K38" s="284"/>
      <c r="L38" s="284"/>
      <c r="M38" s="284"/>
      <c r="N38" s="303"/>
      <c r="O38" s="284"/>
      <c r="P38" s="601"/>
      <c r="Q38" s="601" t="s">
        <v>3</v>
      </c>
      <c r="R38" s="284"/>
      <c r="S38" s="284"/>
      <c r="T38" s="284"/>
      <c r="U38" s="284"/>
      <c r="V38" s="604">
        <v>1</v>
      </c>
      <c r="W38" s="604">
        <v>1</v>
      </c>
      <c r="X38" s="277"/>
      <c r="Y38" s="287">
        <f t="shared" si="4"/>
        <v>0</v>
      </c>
      <c r="Z38" s="31"/>
    </row>
    <row r="39" spans="1:26" ht="15" customHeight="1" x14ac:dyDescent="0.25">
      <c r="A39" s="173">
        <v>29</v>
      </c>
      <c r="B39" s="845"/>
      <c r="C39" s="845"/>
      <c r="D39" s="68" t="s">
        <v>1040</v>
      </c>
      <c r="E39" s="284"/>
      <c r="F39" s="604"/>
      <c r="G39" s="284"/>
      <c r="H39" s="284"/>
      <c r="I39" s="284"/>
      <c r="J39" s="284"/>
      <c r="K39" s="284"/>
      <c r="L39" s="284"/>
      <c r="M39" s="284"/>
      <c r="N39" s="303"/>
      <c r="O39" s="284"/>
      <c r="P39" s="601"/>
      <c r="Q39" s="601" t="s">
        <v>3</v>
      </c>
      <c r="R39" s="284"/>
      <c r="S39" s="284"/>
      <c r="T39" s="284"/>
      <c r="U39" s="284"/>
      <c r="V39" s="604">
        <v>1</v>
      </c>
      <c r="W39" s="604">
        <v>1</v>
      </c>
      <c r="X39" s="277"/>
      <c r="Y39" s="287">
        <f t="shared" si="4"/>
        <v>0</v>
      </c>
      <c r="Z39" s="31"/>
    </row>
    <row r="40" spans="1:26" ht="15" customHeight="1" x14ac:dyDescent="0.25">
      <c r="A40" s="173">
        <v>30</v>
      </c>
      <c r="B40" s="845"/>
      <c r="C40" s="845"/>
      <c r="D40" s="68" t="s">
        <v>1041</v>
      </c>
      <c r="E40" s="284"/>
      <c r="F40" s="604"/>
      <c r="G40" s="284"/>
      <c r="H40" s="284"/>
      <c r="I40" s="284"/>
      <c r="J40" s="284"/>
      <c r="K40" s="284"/>
      <c r="L40" s="284"/>
      <c r="M40" s="284"/>
      <c r="N40" s="303"/>
      <c r="O40" s="284"/>
      <c r="P40" s="601"/>
      <c r="Q40" s="601" t="s">
        <v>3</v>
      </c>
      <c r="R40" s="284"/>
      <c r="S40" s="284"/>
      <c r="T40" s="284"/>
      <c r="U40" s="284"/>
      <c r="V40" s="604">
        <v>1</v>
      </c>
      <c r="W40" s="604">
        <v>1</v>
      </c>
      <c r="X40" s="277"/>
      <c r="Y40" s="287">
        <f t="shared" si="4"/>
        <v>0</v>
      </c>
      <c r="Z40" s="31"/>
    </row>
    <row r="41" spans="1:26" ht="15" customHeight="1" x14ac:dyDescent="0.25">
      <c r="A41" s="173">
        <v>31</v>
      </c>
      <c r="B41" s="845"/>
      <c r="C41" s="847" t="s">
        <v>1049</v>
      </c>
      <c r="D41" s="68" t="s">
        <v>1036</v>
      </c>
      <c r="E41" s="284"/>
      <c r="F41" s="604"/>
      <c r="G41" s="284"/>
      <c r="H41" s="284"/>
      <c r="I41" s="284"/>
      <c r="J41" s="284"/>
      <c r="K41" s="284"/>
      <c r="L41" s="284"/>
      <c r="M41" s="284"/>
      <c r="N41" s="303"/>
      <c r="O41" s="284"/>
      <c r="P41" s="601"/>
      <c r="Q41" s="601" t="s">
        <v>3</v>
      </c>
      <c r="R41" s="284"/>
      <c r="S41" s="284"/>
      <c r="T41" s="284"/>
      <c r="U41" s="284"/>
      <c r="V41" s="604">
        <v>1</v>
      </c>
      <c r="W41" s="604">
        <v>1</v>
      </c>
      <c r="X41" s="277"/>
      <c r="Y41" s="287">
        <f t="shared" si="4"/>
        <v>0</v>
      </c>
      <c r="Z41" s="31"/>
    </row>
    <row r="42" spans="1:26" ht="15" customHeight="1" x14ac:dyDescent="0.25">
      <c r="A42" s="173">
        <v>32</v>
      </c>
      <c r="B42" s="845"/>
      <c r="C42" s="845"/>
      <c r="D42" s="68" t="s">
        <v>1040</v>
      </c>
      <c r="E42" s="284"/>
      <c r="F42" s="604"/>
      <c r="G42" s="284"/>
      <c r="H42" s="284"/>
      <c r="I42" s="284"/>
      <c r="J42" s="284"/>
      <c r="K42" s="284"/>
      <c r="L42" s="284"/>
      <c r="M42" s="284"/>
      <c r="N42" s="303"/>
      <c r="O42" s="284"/>
      <c r="P42" s="601"/>
      <c r="Q42" s="601" t="s">
        <v>3</v>
      </c>
      <c r="R42" s="284"/>
      <c r="S42" s="284"/>
      <c r="T42" s="284"/>
      <c r="U42" s="284"/>
      <c r="V42" s="604">
        <v>1</v>
      </c>
      <c r="W42" s="604">
        <v>1</v>
      </c>
      <c r="X42" s="277"/>
      <c r="Y42" s="287">
        <f t="shared" si="4"/>
        <v>0</v>
      </c>
      <c r="Z42" s="31"/>
    </row>
    <row r="43" spans="1:26" ht="15" customHeight="1" x14ac:dyDescent="0.25">
      <c r="A43" s="173">
        <v>33</v>
      </c>
      <c r="B43" s="845"/>
      <c r="C43" s="845"/>
      <c r="D43" s="68" t="s">
        <v>1041</v>
      </c>
      <c r="E43" s="284"/>
      <c r="F43" s="604"/>
      <c r="G43" s="284"/>
      <c r="H43" s="284"/>
      <c r="I43" s="284"/>
      <c r="J43" s="284"/>
      <c r="K43" s="284"/>
      <c r="L43" s="284"/>
      <c r="M43" s="284"/>
      <c r="N43" s="303"/>
      <c r="O43" s="284"/>
      <c r="P43" s="601"/>
      <c r="Q43" s="601" t="s">
        <v>3</v>
      </c>
      <c r="R43" s="284"/>
      <c r="S43" s="284"/>
      <c r="T43" s="284"/>
      <c r="U43" s="284"/>
      <c r="V43" s="604">
        <v>1</v>
      </c>
      <c r="W43" s="604">
        <v>1</v>
      </c>
      <c r="X43" s="277"/>
      <c r="Y43" s="287">
        <f t="shared" si="4"/>
        <v>0</v>
      </c>
      <c r="Z43" s="31"/>
    </row>
    <row r="44" spans="1:26" ht="15" customHeight="1" x14ac:dyDescent="0.25">
      <c r="A44" s="173">
        <v>34</v>
      </c>
      <c r="B44" s="845"/>
      <c r="C44" s="847" t="s">
        <v>1319</v>
      </c>
      <c r="D44" s="68" t="s">
        <v>1036</v>
      </c>
      <c r="E44" s="284"/>
      <c r="F44" s="604"/>
      <c r="G44" s="284"/>
      <c r="H44" s="284"/>
      <c r="I44" s="284"/>
      <c r="J44" s="284"/>
      <c r="K44" s="284"/>
      <c r="L44" s="284"/>
      <c r="M44" s="284"/>
      <c r="N44" s="303"/>
      <c r="O44" s="284"/>
      <c r="P44" s="601"/>
      <c r="Q44" s="601" t="s">
        <v>3</v>
      </c>
      <c r="R44" s="284"/>
      <c r="S44" s="284"/>
      <c r="T44" s="284"/>
      <c r="U44" s="284"/>
      <c r="V44" s="604">
        <v>1</v>
      </c>
      <c r="W44" s="604">
        <v>1</v>
      </c>
      <c r="X44" s="277"/>
      <c r="Y44" s="287">
        <f t="shared" si="4"/>
        <v>0</v>
      </c>
      <c r="Z44" s="31"/>
    </row>
    <row r="45" spans="1:26" ht="15" customHeight="1" x14ac:dyDescent="0.25">
      <c r="A45" s="173">
        <v>35</v>
      </c>
      <c r="B45" s="845"/>
      <c r="C45" s="845"/>
      <c r="D45" s="68" t="s">
        <v>1040</v>
      </c>
      <c r="E45" s="284"/>
      <c r="F45" s="604"/>
      <c r="G45" s="284"/>
      <c r="H45" s="284"/>
      <c r="I45" s="284"/>
      <c r="J45" s="284"/>
      <c r="K45" s="284"/>
      <c r="L45" s="284"/>
      <c r="M45" s="284"/>
      <c r="N45" s="303"/>
      <c r="O45" s="284"/>
      <c r="P45" s="601"/>
      <c r="Q45" s="601" t="s">
        <v>3</v>
      </c>
      <c r="R45" s="284"/>
      <c r="S45" s="284"/>
      <c r="T45" s="284"/>
      <c r="U45" s="284"/>
      <c r="V45" s="604">
        <v>1</v>
      </c>
      <c r="W45" s="604">
        <v>1</v>
      </c>
      <c r="X45" s="277"/>
      <c r="Y45" s="287">
        <f t="shared" si="4"/>
        <v>0</v>
      </c>
      <c r="Z45" s="31"/>
    </row>
    <row r="46" spans="1:26" ht="15" customHeight="1" x14ac:dyDescent="0.25">
      <c r="A46" s="173">
        <v>36</v>
      </c>
      <c r="B46" s="845"/>
      <c r="C46" s="845"/>
      <c r="D46" s="68" t="s">
        <v>1041</v>
      </c>
      <c r="E46" s="284"/>
      <c r="F46" s="604"/>
      <c r="G46" s="284"/>
      <c r="H46" s="284"/>
      <c r="I46" s="284"/>
      <c r="J46" s="284"/>
      <c r="K46" s="284"/>
      <c r="L46" s="284"/>
      <c r="M46" s="284"/>
      <c r="N46" s="303"/>
      <c r="O46" s="284"/>
      <c r="P46" s="601"/>
      <c r="Q46" s="601" t="s">
        <v>3</v>
      </c>
      <c r="R46" s="284"/>
      <c r="S46" s="284"/>
      <c r="T46" s="284"/>
      <c r="U46" s="284"/>
      <c r="V46" s="604">
        <v>1</v>
      </c>
      <c r="W46" s="604">
        <v>1</v>
      </c>
      <c r="X46" s="277"/>
      <c r="Y46" s="287">
        <f t="shared" si="4"/>
        <v>0</v>
      </c>
      <c r="Z46" s="31"/>
    </row>
    <row r="47" spans="1:26" ht="15" customHeight="1" x14ac:dyDescent="0.25">
      <c r="A47" s="173">
        <v>37</v>
      </c>
      <c r="B47" s="845"/>
      <c r="C47" s="847" t="s">
        <v>1052</v>
      </c>
      <c r="D47" s="68" t="s">
        <v>1036</v>
      </c>
      <c r="E47" s="284"/>
      <c r="F47" s="604"/>
      <c r="G47" s="284"/>
      <c r="H47" s="284"/>
      <c r="I47" s="284"/>
      <c r="J47" s="284"/>
      <c r="K47" s="284"/>
      <c r="L47" s="284"/>
      <c r="M47" s="284"/>
      <c r="N47" s="303"/>
      <c r="O47" s="284"/>
      <c r="P47" s="601"/>
      <c r="Q47" s="601" t="s">
        <v>3</v>
      </c>
      <c r="R47" s="284"/>
      <c r="S47" s="284"/>
      <c r="T47" s="284"/>
      <c r="U47" s="284"/>
      <c r="V47" s="604">
        <v>1</v>
      </c>
      <c r="W47" s="604">
        <v>1</v>
      </c>
      <c r="X47" s="277"/>
      <c r="Y47" s="287">
        <f t="shared" si="4"/>
        <v>0</v>
      </c>
      <c r="Z47" s="31"/>
    </row>
    <row r="48" spans="1:26" ht="15" customHeight="1" x14ac:dyDescent="0.25">
      <c r="A48" s="173">
        <v>38</v>
      </c>
      <c r="B48" s="845"/>
      <c r="C48" s="845"/>
      <c r="D48" s="68" t="s">
        <v>1040</v>
      </c>
      <c r="E48" s="284"/>
      <c r="F48" s="604"/>
      <c r="G48" s="284"/>
      <c r="H48" s="284"/>
      <c r="I48" s="284"/>
      <c r="J48" s="284"/>
      <c r="K48" s="284"/>
      <c r="L48" s="284"/>
      <c r="M48" s="284"/>
      <c r="N48" s="303"/>
      <c r="O48" s="284"/>
      <c r="P48" s="601"/>
      <c r="Q48" s="601" t="s">
        <v>3</v>
      </c>
      <c r="R48" s="284"/>
      <c r="S48" s="284"/>
      <c r="T48" s="284"/>
      <c r="U48" s="284"/>
      <c r="V48" s="604">
        <v>1</v>
      </c>
      <c r="W48" s="604">
        <v>1</v>
      </c>
      <c r="X48" s="277"/>
      <c r="Y48" s="287">
        <f t="shared" si="4"/>
        <v>0</v>
      </c>
      <c r="Z48" s="31"/>
    </row>
    <row r="49" spans="1:26" ht="15" customHeight="1" x14ac:dyDescent="0.25">
      <c r="A49" s="173">
        <v>39</v>
      </c>
      <c r="B49" s="845"/>
      <c r="C49" s="845"/>
      <c r="D49" s="68" t="s">
        <v>1041</v>
      </c>
      <c r="E49" s="284"/>
      <c r="F49" s="604"/>
      <c r="G49" s="284"/>
      <c r="H49" s="284"/>
      <c r="I49" s="284"/>
      <c r="J49" s="284"/>
      <c r="K49" s="284"/>
      <c r="L49" s="284"/>
      <c r="M49" s="284"/>
      <c r="N49" s="303"/>
      <c r="O49" s="284"/>
      <c r="P49" s="601"/>
      <c r="Q49" s="601" t="s">
        <v>3</v>
      </c>
      <c r="R49" s="284"/>
      <c r="S49" s="284"/>
      <c r="T49" s="284"/>
      <c r="U49" s="284"/>
      <c r="V49" s="604">
        <v>1</v>
      </c>
      <c r="W49" s="604">
        <v>1</v>
      </c>
      <c r="X49" s="277"/>
      <c r="Y49" s="287">
        <f t="shared" si="4"/>
        <v>0</v>
      </c>
      <c r="Z49" s="31"/>
    </row>
    <row r="50" spans="1:26" ht="15" customHeight="1" x14ac:dyDescent="0.25">
      <c r="A50" s="173">
        <v>40</v>
      </c>
      <c r="B50" s="845"/>
      <c r="C50" s="847" t="s">
        <v>1053</v>
      </c>
      <c r="D50" s="68" t="s">
        <v>1036</v>
      </c>
      <c r="E50" s="284"/>
      <c r="F50" s="604"/>
      <c r="G50" s="284"/>
      <c r="H50" s="284"/>
      <c r="I50" s="284"/>
      <c r="J50" s="284"/>
      <c r="K50" s="284"/>
      <c r="L50" s="284"/>
      <c r="M50" s="284"/>
      <c r="N50" s="303"/>
      <c r="O50" s="284"/>
      <c r="P50" s="601"/>
      <c r="Q50" s="601" t="s">
        <v>3</v>
      </c>
      <c r="R50" s="284"/>
      <c r="S50" s="284"/>
      <c r="T50" s="284"/>
      <c r="U50" s="284"/>
      <c r="V50" s="604">
        <v>1</v>
      </c>
      <c r="W50" s="604">
        <v>1</v>
      </c>
      <c r="X50" s="277"/>
      <c r="Y50" s="287">
        <f t="shared" si="4"/>
        <v>0</v>
      </c>
      <c r="Z50" s="31"/>
    </row>
    <row r="51" spans="1:26" ht="15" customHeight="1" x14ac:dyDescent="0.25">
      <c r="A51" s="173">
        <v>41</v>
      </c>
      <c r="B51" s="845"/>
      <c r="C51" s="845"/>
      <c r="D51" s="68" t="s">
        <v>1040</v>
      </c>
      <c r="E51" s="284"/>
      <c r="F51" s="604"/>
      <c r="G51" s="284"/>
      <c r="H51" s="284"/>
      <c r="I51" s="284"/>
      <c r="J51" s="284"/>
      <c r="K51" s="284"/>
      <c r="L51" s="284"/>
      <c r="M51" s="284"/>
      <c r="N51" s="303"/>
      <c r="O51" s="284"/>
      <c r="P51" s="601"/>
      <c r="Q51" s="601" t="s">
        <v>3</v>
      </c>
      <c r="R51" s="284"/>
      <c r="S51" s="284"/>
      <c r="T51" s="284"/>
      <c r="U51" s="284"/>
      <c r="V51" s="604">
        <v>1</v>
      </c>
      <c r="W51" s="604">
        <v>1</v>
      </c>
      <c r="X51" s="277"/>
      <c r="Y51" s="287">
        <f t="shared" si="4"/>
        <v>0</v>
      </c>
      <c r="Z51" s="31"/>
    </row>
    <row r="52" spans="1:26" ht="15" customHeight="1" x14ac:dyDescent="0.25">
      <c r="A52" s="173">
        <v>42</v>
      </c>
      <c r="B52" s="845"/>
      <c r="C52" s="845"/>
      <c r="D52" s="68" t="s">
        <v>1041</v>
      </c>
      <c r="E52" s="284"/>
      <c r="F52" s="604"/>
      <c r="G52" s="284"/>
      <c r="H52" s="284"/>
      <c r="I52" s="284"/>
      <c r="J52" s="284"/>
      <c r="K52" s="284"/>
      <c r="L52" s="284"/>
      <c r="M52" s="284"/>
      <c r="N52" s="303"/>
      <c r="O52" s="284"/>
      <c r="P52" s="601"/>
      <c r="Q52" s="601" t="s">
        <v>3</v>
      </c>
      <c r="R52" s="284"/>
      <c r="S52" s="284"/>
      <c r="T52" s="284"/>
      <c r="U52" s="284"/>
      <c r="V52" s="604">
        <v>1</v>
      </c>
      <c r="W52" s="604">
        <v>1</v>
      </c>
      <c r="X52" s="277"/>
      <c r="Y52" s="287">
        <f t="shared" si="4"/>
        <v>0</v>
      </c>
      <c r="Z52" s="31"/>
    </row>
    <row r="53" spans="1:26" ht="15" customHeight="1" x14ac:dyDescent="0.25">
      <c r="A53" s="173">
        <v>43</v>
      </c>
      <c r="B53" s="845"/>
      <c r="C53" s="847" t="s">
        <v>1054</v>
      </c>
      <c r="D53" s="68" t="s">
        <v>1036</v>
      </c>
      <c r="E53" s="284"/>
      <c r="F53" s="604"/>
      <c r="G53" s="284"/>
      <c r="H53" s="284"/>
      <c r="I53" s="284"/>
      <c r="J53" s="284"/>
      <c r="K53" s="284"/>
      <c r="L53" s="284"/>
      <c r="M53" s="284"/>
      <c r="N53" s="303"/>
      <c r="O53" s="284"/>
      <c r="P53" s="601"/>
      <c r="Q53" s="601" t="s">
        <v>3</v>
      </c>
      <c r="R53" s="284"/>
      <c r="S53" s="284"/>
      <c r="T53" s="284"/>
      <c r="U53" s="284"/>
      <c r="V53" s="604">
        <v>1</v>
      </c>
      <c r="W53" s="604">
        <v>1</v>
      </c>
      <c r="X53" s="277"/>
      <c r="Y53" s="287">
        <f t="shared" si="4"/>
        <v>0</v>
      </c>
      <c r="Z53" s="31"/>
    </row>
    <row r="54" spans="1:26" ht="15" customHeight="1" x14ac:dyDescent="0.25">
      <c r="A54" s="173">
        <v>44</v>
      </c>
      <c r="B54" s="845"/>
      <c r="C54" s="845"/>
      <c r="D54" s="68" t="s">
        <v>1040</v>
      </c>
      <c r="E54" s="284"/>
      <c r="F54" s="604"/>
      <c r="G54" s="284"/>
      <c r="H54" s="284"/>
      <c r="I54" s="284"/>
      <c r="J54" s="284"/>
      <c r="K54" s="284"/>
      <c r="L54" s="284"/>
      <c r="M54" s="284"/>
      <c r="N54" s="303"/>
      <c r="O54" s="284"/>
      <c r="P54" s="601"/>
      <c r="Q54" s="601" t="s">
        <v>3</v>
      </c>
      <c r="R54" s="284"/>
      <c r="S54" s="284"/>
      <c r="T54" s="284"/>
      <c r="U54" s="284"/>
      <c r="V54" s="604">
        <v>1</v>
      </c>
      <c r="W54" s="604">
        <v>1</v>
      </c>
      <c r="X54" s="277"/>
      <c r="Y54" s="287">
        <f t="shared" si="4"/>
        <v>0</v>
      </c>
      <c r="Z54" s="31"/>
    </row>
    <row r="55" spans="1:26" ht="15" customHeight="1" x14ac:dyDescent="0.25">
      <c r="A55" s="173">
        <v>45</v>
      </c>
      <c r="B55" s="845"/>
      <c r="C55" s="845"/>
      <c r="D55" s="68" t="s">
        <v>1041</v>
      </c>
      <c r="E55" s="284"/>
      <c r="F55" s="604"/>
      <c r="G55" s="284"/>
      <c r="H55" s="284"/>
      <c r="I55" s="284"/>
      <c r="J55" s="284"/>
      <c r="K55" s="284"/>
      <c r="L55" s="284"/>
      <c r="M55" s="284"/>
      <c r="N55" s="303"/>
      <c r="O55" s="284"/>
      <c r="P55" s="601"/>
      <c r="Q55" s="601" t="s">
        <v>3</v>
      </c>
      <c r="R55" s="284"/>
      <c r="S55" s="284"/>
      <c r="T55" s="284"/>
      <c r="U55" s="284"/>
      <c r="V55" s="604">
        <v>1</v>
      </c>
      <c r="W55" s="604">
        <v>1</v>
      </c>
      <c r="X55" s="277"/>
      <c r="Y55" s="287">
        <f t="shared" si="4"/>
        <v>0</v>
      </c>
      <c r="Z55" s="31"/>
    </row>
    <row r="56" spans="1:26" ht="15" customHeight="1" x14ac:dyDescent="0.25">
      <c r="A56" s="173">
        <v>46</v>
      </c>
      <c r="B56" s="845"/>
      <c r="C56" s="847" t="s">
        <v>1055</v>
      </c>
      <c r="D56" s="68" t="s">
        <v>1036</v>
      </c>
      <c r="E56" s="284"/>
      <c r="F56" s="604"/>
      <c r="G56" s="284"/>
      <c r="H56" s="284"/>
      <c r="I56" s="284"/>
      <c r="J56" s="284"/>
      <c r="K56" s="284"/>
      <c r="L56" s="284"/>
      <c r="M56" s="284"/>
      <c r="N56" s="303"/>
      <c r="O56" s="284"/>
      <c r="P56" s="601"/>
      <c r="Q56" s="601" t="s">
        <v>3</v>
      </c>
      <c r="R56" s="284"/>
      <c r="S56" s="284"/>
      <c r="T56" s="284"/>
      <c r="U56" s="284"/>
      <c r="V56" s="604">
        <v>1</v>
      </c>
      <c r="W56" s="604">
        <v>1</v>
      </c>
      <c r="X56" s="277"/>
      <c r="Y56" s="287">
        <f t="shared" si="4"/>
        <v>0</v>
      </c>
      <c r="Z56" s="31"/>
    </row>
    <row r="57" spans="1:26" ht="15" customHeight="1" x14ac:dyDescent="0.25">
      <c r="A57" s="173">
        <v>47</v>
      </c>
      <c r="B57" s="845"/>
      <c r="C57" s="845"/>
      <c r="D57" s="68" t="s">
        <v>1040</v>
      </c>
      <c r="E57" s="284"/>
      <c r="F57" s="604"/>
      <c r="G57" s="284"/>
      <c r="H57" s="284"/>
      <c r="I57" s="284"/>
      <c r="J57" s="284"/>
      <c r="K57" s="284"/>
      <c r="L57" s="284"/>
      <c r="M57" s="284"/>
      <c r="N57" s="303"/>
      <c r="O57" s="284"/>
      <c r="P57" s="601"/>
      <c r="Q57" s="601" t="s">
        <v>3</v>
      </c>
      <c r="R57" s="284"/>
      <c r="S57" s="284"/>
      <c r="T57" s="284"/>
      <c r="U57" s="284"/>
      <c r="V57" s="604">
        <v>1</v>
      </c>
      <c r="W57" s="604">
        <v>1</v>
      </c>
      <c r="X57" s="277"/>
      <c r="Y57" s="287">
        <f t="shared" si="4"/>
        <v>0</v>
      </c>
      <c r="Z57" s="31"/>
    </row>
    <row r="58" spans="1:26" ht="15" customHeight="1" x14ac:dyDescent="0.25">
      <c r="A58" s="173">
        <v>48</v>
      </c>
      <c r="B58" s="845"/>
      <c r="C58" s="845"/>
      <c r="D58" s="68" t="s">
        <v>1041</v>
      </c>
      <c r="E58" s="284"/>
      <c r="F58" s="604"/>
      <c r="G58" s="284"/>
      <c r="H58" s="284"/>
      <c r="I58" s="284"/>
      <c r="J58" s="284"/>
      <c r="K58" s="284"/>
      <c r="L58" s="284"/>
      <c r="M58" s="284"/>
      <c r="N58" s="303"/>
      <c r="O58" s="284"/>
      <c r="P58" s="601"/>
      <c r="Q58" s="601" t="s">
        <v>3</v>
      </c>
      <c r="R58" s="284"/>
      <c r="S58" s="284"/>
      <c r="T58" s="284"/>
      <c r="U58" s="284"/>
      <c r="V58" s="604">
        <v>1</v>
      </c>
      <c r="W58" s="604">
        <v>1</v>
      </c>
      <c r="X58" s="277"/>
      <c r="Y58" s="287">
        <f t="shared" si="4"/>
        <v>0</v>
      </c>
      <c r="Z58" s="31"/>
    </row>
    <row r="59" spans="1:26" ht="15" customHeight="1" x14ac:dyDescent="0.25">
      <c r="A59" s="173">
        <v>49</v>
      </c>
      <c r="B59" s="845"/>
      <c r="C59" s="847" t="s">
        <v>1308</v>
      </c>
      <c r="D59" s="68" t="s">
        <v>1042</v>
      </c>
      <c r="E59" s="284"/>
      <c r="F59" s="604"/>
      <c r="G59" s="284"/>
      <c r="H59" s="284"/>
      <c r="I59" s="284"/>
      <c r="J59" s="284"/>
      <c r="K59" s="284"/>
      <c r="L59" s="284"/>
      <c r="M59" s="284"/>
      <c r="N59" s="303"/>
      <c r="O59" s="284"/>
      <c r="P59" s="601"/>
      <c r="Q59" s="601" t="s">
        <v>3</v>
      </c>
      <c r="R59" s="284"/>
      <c r="S59" s="284"/>
      <c r="T59" s="284"/>
      <c r="U59" s="284"/>
      <c r="V59" s="604">
        <v>1</v>
      </c>
      <c r="W59" s="604">
        <v>1</v>
      </c>
      <c r="X59" s="277"/>
      <c r="Y59" s="287">
        <f t="shared" si="4"/>
        <v>0</v>
      </c>
      <c r="Z59" s="31"/>
    </row>
    <row r="60" spans="1:26" ht="15" customHeight="1" x14ac:dyDescent="0.25">
      <c r="A60" s="173">
        <v>50</v>
      </c>
      <c r="B60" s="845"/>
      <c r="C60" s="845"/>
      <c r="D60" s="68" t="s">
        <v>1043</v>
      </c>
      <c r="E60" s="284"/>
      <c r="F60" s="604"/>
      <c r="G60" s="284"/>
      <c r="H60" s="284"/>
      <c r="I60" s="284"/>
      <c r="J60" s="284"/>
      <c r="K60" s="284"/>
      <c r="L60" s="284"/>
      <c r="M60" s="284"/>
      <c r="N60" s="303"/>
      <c r="O60" s="284"/>
      <c r="P60" s="601"/>
      <c r="Q60" s="601" t="s">
        <v>3</v>
      </c>
      <c r="R60" s="284"/>
      <c r="S60" s="284"/>
      <c r="T60" s="284"/>
      <c r="U60" s="284"/>
      <c r="V60" s="604">
        <v>1</v>
      </c>
      <c r="W60" s="604">
        <v>1</v>
      </c>
      <c r="X60" s="277"/>
      <c r="Y60" s="287">
        <f t="shared" si="4"/>
        <v>0</v>
      </c>
      <c r="Z60" s="31"/>
    </row>
    <row r="61" spans="1:26" ht="15" customHeight="1" x14ac:dyDescent="0.25">
      <c r="A61" s="173">
        <v>51</v>
      </c>
      <c r="B61" s="845"/>
      <c r="C61" s="845"/>
      <c r="D61" s="68" t="s">
        <v>1044</v>
      </c>
      <c r="E61" s="284"/>
      <c r="F61" s="604"/>
      <c r="G61" s="284"/>
      <c r="H61" s="284"/>
      <c r="I61" s="284"/>
      <c r="J61" s="284"/>
      <c r="K61" s="284"/>
      <c r="L61" s="284"/>
      <c r="M61" s="284"/>
      <c r="N61" s="303"/>
      <c r="O61" s="284"/>
      <c r="P61" s="601"/>
      <c r="Q61" s="601" t="s">
        <v>3</v>
      </c>
      <c r="R61" s="284"/>
      <c r="S61" s="284"/>
      <c r="T61" s="284"/>
      <c r="U61" s="284"/>
      <c r="V61" s="604">
        <v>1</v>
      </c>
      <c r="W61" s="604">
        <v>1</v>
      </c>
      <c r="X61" s="277"/>
      <c r="Y61" s="287">
        <f t="shared" si="4"/>
        <v>0</v>
      </c>
      <c r="Z61" s="31"/>
    </row>
    <row r="62" spans="1:26" ht="15" customHeight="1" x14ac:dyDescent="0.25">
      <c r="A62" s="173">
        <v>52</v>
      </c>
      <c r="B62" s="845"/>
      <c r="C62" s="845"/>
      <c r="D62" s="68" t="s">
        <v>1045</v>
      </c>
      <c r="E62" s="284"/>
      <c r="F62" s="604"/>
      <c r="G62" s="284"/>
      <c r="H62" s="284"/>
      <c r="I62" s="284"/>
      <c r="J62" s="284"/>
      <c r="K62" s="284"/>
      <c r="L62" s="284"/>
      <c r="M62" s="284"/>
      <c r="N62" s="303"/>
      <c r="O62" s="284"/>
      <c r="P62" s="601"/>
      <c r="Q62" s="601" t="s">
        <v>3</v>
      </c>
      <c r="R62" s="284"/>
      <c r="S62" s="284"/>
      <c r="T62" s="284"/>
      <c r="U62" s="284"/>
      <c r="V62" s="604">
        <v>1</v>
      </c>
      <c r="W62" s="604">
        <v>1</v>
      </c>
      <c r="X62" s="277"/>
      <c r="Y62" s="287">
        <f t="shared" si="4"/>
        <v>0</v>
      </c>
      <c r="Z62" s="31"/>
    </row>
    <row r="63" spans="1:26" ht="15" customHeight="1" x14ac:dyDescent="0.25">
      <c r="A63" s="173">
        <v>53</v>
      </c>
      <c r="B63" s="845"/>
      <c r="C63" s="845"/>
      <c r="D63" s="68" t="s">
        <v>1041</v>
      </c>
      <c r="E63" s="284"/>
      <c r="F63" s="195"/>
      <c r="G63" s="284"/>
      <c r="H63" s="284"/>
      <c r="I63" s="284"/>
      <c r="J63" s="284"/>
      <c r="K63" s="284"/>
      <c r="L63" s="284"/>
      <c r="M63" s="284"/>
      <c r="N63" s="303"/>
      <c r="O63" s="284"/>
      <c r="P63" s="601"/>
      <c r="Q63" s="601" t="s">
        <v>3</v>
      </c>
      <c r="R63" s="284"/>
      <c r="S63" s="284"/>
      <c r="T63" s="284"/>
      <c r="U63" s="284"/>
      <c r="V63" s="195">
        <v>1</v>
      </c>
      <c r="W63" s="195">
        <v>1</v>
      </c>
      <c r="X63" s="277"/>
      <c r="Y63" s="287">
        <f t="shared" si="4"/>
        <v>0</v>
      </c>
      <c r="Z63" s="31"/>
    </row>
    <row r="64" spans="1:26" ht="15" customHeight="1" x14ac:dyDescent="0.25">
      <c r="A64" s="173">
        <v>54</v>
      </c>
      <c r="B64" s="845"/>
      <c r="C64" s="845"/>
      <c r="D64" s="68" t="s">
        <v>1046</v>
      </c>
      <c r="E64" s="284"/>
      <c r="F64" s="195"/>
      <c r="G64" s="284"/>
      <c r="H64" s="284"/>
      <c r="I64" s="284"/>
      <c r="J64" s="284"/>
      <c r="K64" s="284"/>
      <c r="L64" s="284"/>
      <c r="M64" s="284"/>
      <c r="N64" s="303"/>
      <c r="O64" s="284"/>
      <c r="P64" s="601"/>
      <c r="Q64" s="601" t="s">
        <v>3</v>
      </c>
      <c r="R64" s="284"/>
      <c r="S64" s="284"/>
      <c r="T64" s="284"/>
      <c r="U64" s="284"/>
      <c r="V64" s="195">
        <v>1</v>
      </c>
      <c r="W64" s="195">
        <v>1</v>
      </c>
      <c r="X64" s="277"/>
      <c r="Y64" s="287">
        <f t="shared" si="4"/>
        <v>0</v>
      </c>
      <c r="Z64" s="31"/>
    </row>
    <row r="65" spans="1:27" ht="15" customHeight="1" x14ac:dyDescent="0.25">
      <c r="A65" s="173">
        <v>55</v>
      </c>
      <c r="B65" s="845"/>
      <c r="C65" s="845"/>
      <c r="D65" s="68" t="s">
        <v>1047</v>
      </c>
      <c r="E65" s="284"/>
      <c r="F65" s="195" t="s">
        <v>3</v>
      </c>
      <c r="G65" s="284"/>
      <c r="H65" s="284"/>
      <c r="I65" s="284"/>
      <c r="J65" s="284"/>
      <c r="K65" s="284"/>
      <c r="L65" s="284"/>
      <c r="M65" s="284"/>
      <c r="N65" s="303"/>
      <c r="O65" s="284"/>
      <c r="P65" s="601"/>
      <c r="Q65" s="601" t="s">
        <v>3</v>
      </c>
      <c r="R65" s="284"/>
      <c r="S65" s="284"/>
      <c r="T65" s="284"/>
      <c r="U65" s="284"/>
      <c r="V65" s="195">
        <v>1</v>
      </c>
      <c r="W65" s="195">
        <v>1</v>
      </c>
      <c r="X65" s="277"/>
      <c r="Y65" s="287">
        <f t="shared" si="4"/>
        <v>0</v>
      </c>
      <c r="Z65" s="31"/>
    </row>
    <row r="66" spans="1:27" ht="15" customHeight="1" x14ac:dyDescent="0.25">
      <c r="A66" s="173">
        <v>56</v>
      </c>
      <c r="B66" s="845"/>
      <c r="C66" s="847" t="s">
        <v>1305</v>
      </c>
      <c r="D66" s="68" t="s">
        <v>418</v>
      </c>
      <c r="E66" s="284"/>
      <c r="F66" s="195" t="s">
        <v>3</v>
      </c>
      <c r="G66" s="284"/>
      <c r="H66" s="284"/>
      <c r="I66" s="284"/>
      <c r="J66" s="284"/>
      <c r="K66" s="284"/>
      <c r="L66" s="284"/>
      <c r="M66" s="284"/>
      <c r="N66" s="303"/>
      <c r="O66" s="284"/>
      <c r="P66" s="601" t="s">
        <v>3</v>
      </c>
      <c r="Q66" s="601" t="s">
        <v>3</v>
      </c>
      <c r="R66" s="284"/>
      <c r="S66" s="284"/>
      <c r="T66" s="284"/>
      <c r="U66" s="284"/>
      <c r="V66" s="195">
        <v>2</v>
      </c>
      <c r="W66" s="195">
        <v>1</v>
      </c>
      <c r="X66" s="277"/>
      <c r="Y66" s="287">
        <f t="shared" si="4"/>
        <v>0</v>
      </c>
      <c r="Z66" s="31"/>
    </row>
    <row r="67" spans="1:27" ht="15" customHeight="1" x14ac:dyDescent="0.25">
      <c r="A67" s="173">
        <v>57</v>
      </c>
      <c r="B67" s="845"/>
      <c r="C67" s="845"/>
      <c r="D67" s="68" t="s">
        <v>419</v>
      </c>
      <c r="E67" s="284"/>
      <c r="F67" s="195"/>
      <c r="G67" s="284"/>
      <c r="H67" s="284"/>
      <c r="I67" s="284"/>
      <c r="J67" s="284"/>
      <c r="K67" s="284"/>
      <c r="L67" s="284"/>
      <c r="M67" s="284"/>
      <c r="N67" s="303"/>
      <c r="O67" s="284"/>
      <c r="P67" s="601" t="s">
        <v>3</v>
      </c>
      <c r="Q67" s="601" t="s">
        <v>3</v>
      </c>
      <c r="R67" s="284"/>
      <c r="S67" s="284"/>
      <c r="T67" s="284"/>
      <c r="U67" s="284"/>
      <c r="V67" s="195">
        <v>2</v>
      </c>
      <c r="W67" s="195">
        <v>1</v>
      </c>
      <c r="X67" s="277"/>
      <c r="Y67" s="287">
        <f t="shared" si="4"/>
        <v>0</v>
      </c>
      <c r="Z67" s="31"/>
    </row>
    <row r="68" spans="1:27" ht="15" customHeight="1" x14ac:dyDescent="0.25">
      <c r="A68" s="173">
        <v>58</v>
      </c>
      <c r="B68" s="845"/>
      <c r="C68" s="845"/>
      <c r="D68" s="68" t="s">
        <v>1025</v>
      </c>
      <c r="E68" s="284"/>
      <c r="F68" s="195"/>
      <c r="G68" s="284"/>
      <c r="H68" s="284"/>
      <c r="I68" s="284"/>
      <c r="J68" s="284"/>
      <c r="K68" s="284"/>
      <c r="L68" s="284"/>
      <c r="M68" s="284"/>
      <c r="N68" s="303"/>
      <c r="O68" s="284"/>
      <c r="P68" s="601" t="s">
        <v>3</v>
      </c>
      <c r="Q68" s="601" t="s">
        <v>3</v>
      </c>
      <c r="R68" s="284"/>
      <c r="S68" s="284"/>
      <c r="T68" s="284"/>
      <c r="U68" s="284"/>
      <c r="V68" s="195">
        <v>2</v>
      </c>
      <c r="W68" s="195">
        <v>1</v>
      </c>
      <c r="X68" s="277"/>
      <c r="Y68" s="287">
        <f t="shared" si="4"/>
        <v>0</v>
      </c>
      <c r="Z68" s="31"/>
    </row>
    <row r="69" spans="1:27" ht="15" customHeight="1" x14ac:dyDescent="0.25">
      <c r="A69" s="173">
        <v>59</v>
      </c>
      <c r="B69" s="845"/>
      <c r="C69" s="845"/>
      <c r="D69" s="68" t="s">
        <v>53</v>
      </c>
      <c r="E69" s="284"/>
      <c r="F69" s="195"/>
      <c r="G69" s="284"/>
      <c r="H69" s="284"/>
      <c r="I69" s="284"/>
      <c r="J69" s="284"/>
      <c r="K69" s="284"/>
      <c r="L69" s="284"/>
      <c r="M69" s="284"/>
      <c r="N69" s="303"/>
      <c r="O69" s="284"/>
      <c r="P69" s="601" t="s">
        <v>3</v>
      </c>
      <c r="Q69" s="601" t="s">
        <v>3</v>
      </c>
      <c r="R69" s="284"/>
      <c r="S69" s="284"/>
      <c r="T69" s="284"/>
      <c r="U69" s="284"/>
      <c r="V69" s="195">
        <v>2</v>
      </c>
      <c r="W69" s="195">
        <v>1</v>
      </c>
      <c r="X69" s="277"/>
      <c r="Y69" s="287">
        <f t="shared" si="4"/>
        <v>0</v>
      </c>
      <c r="Z69" s="31"/>
    </row>
    <row r="70" spans="1:27" ht="15" customHeight="1" x14ac:dyDescent="0.25">
      <c r="A70" s="173">
        <v>60</v>
      </c>
      <c r="B70" s="845"/>
      <c r="C70" s="845"/>
      <c r="D70" s="68" t="s">
        <v>1026</v>
      </c>
      <c r="E70" s="284"/>
      <c r="F70" s="195"/>
      <c r="G70" s="284"/>
      <c r="H70" s="284"/>
      <c r="I70" s="284"/>
      <c r="J70" s="284"/>
      <c r="K70" s="284"/>
      <c r="L70" s="284"/>
      <c r="M70" s="284"/>
      <c r="N70" s="303"/>
      <c r="O70" s="284"/>
      <c r="P70" s="601" t="s">
        <v>3</v>
      </c>
      <c r="Q70" s="601" t="s">
        <v>3</v>
      </c>
      <c r="R70" s="284"/>
      <c r="S70" s="284"/>
      <c r="T70" s="284"/>
      <c r="U70" s="284"/>
      <c r="V70" s="195">
        <v>2</v>
      </c>
      <c r="W70" s="195">
        <v>1</v>
      </c>
      <c r="X70" s="277"/>
      <c r="Y70" s="287">
        <f t="shared" si="4"/>
        <v>0</v>
      </c>
      <c r="Z70" s="31"/>
    </row>
    <row r="71" spans="1:27" ht="15" customHeight="1" thickBot="1" x14ac:dyDescent="0.3">
      <c r="A71" s="65">
        <v>61</v>
      </c>
      <c r="B71" s="846"/>
      <c r="C71" s="846"/>
      <c r="D71" s="200" t="s">
        <v>1027</v>
      </c>
      <c r="E71" s="291"/>
      <c r="F71" s="197"/>
      <c r="G71" s="291"/>
      <c r="H71" s="291"/>
      <c r="I71" s="291"/>
      <c r="J71" s="291"/>
      <c r="K71" s="291"/>
      <c r="L71" s="291"/>
      <c r="M71" s="291"/>
      <c r="N71" s="305"/>
      <c r="O71" s="291"/>
      <c r="P71" s="292" t="s">
        <v>3</v>
      </c>
      <c r="Q71" s="292" t="s">
        <v>3</v>
      </c>
      <c r="R71" s="291"/>
      <c r="S71" s="291"/>
      <c r="T71" s="291"/>
      <c r="U71" s="291"/>
      <c r="V71" s="197">
        <v>2</v>
      </c>
      <c r="W71" s="197">
        <v>1</v>
      </c>
      <c r="X71" s="277"/>
      <c r="Y71" s="294">
        <f t="shared" si="4"/>
        <v>0</v>
      </c>
      <c r="Z71" s="31"/>
    </row>
    <row r="72" spans="1:27" ht="15" customHeight="1" thickTop="1" thickBot="1" x14ac:dyDescent="0.3">
      <c r="X72" s="16" t="s">
        <v>4</v>
      </c>
      <c r="Y72" s="17">
        <f>SUM(Y9:Y20,Y22:Y30,Y32:Y71)</f>
        <v>0</v>
      </c>
      <c r="AA72" s="31"/>
    </row>
    <row r="73" spans="1:27" ht="13.5" thickTop="1" x14ac:dyDescent="0.25"/>
    <row r="74" spans="1:27" x14ac:dyDescent="0.25">
      <c r="A74" s="605"/>
      <c r="B74" s="81"/>
    </row>
    <row r="75" spans="1:27" x14ac:dyDescent="0.25">
      <c r="A75" s="605"/>
      <c r="B75" s="81"/>
    </row>
  </sheetData>
  <sheetProtection algorithmName="SHA-512" hashValue="WGTi1OkNGvT6V39KBnUlOx7HQzCEA61NaLr56GdRvfYADIohrB4XL8Io8cHfUqRj+eM9YI2wNGLjXFVyEurBeQ==" saltValue="7bhtZXOgHw0W2orsAy1oeA==" spinCount="100000" sheet="1" objects="1" scenarios="1"/>
  <mergeCells count="34">
    <mergeCell ref="P5:W6"/>
    <mergeCell ref="X5:X7"/>
    <mergeCell ref="Y5:Y7"/>
    <mergeCell ref="A1:E1"/>
    <mergeCell ref="F1:Y1"/>
    <mergeCell ref="A2:Y2"/>
    <mergeCell ref="A3:Y3"/>
    <mergeCell ref="A4:Y4"/>
    <mergeCell ref="A5:A7"/>
    <mergeCell ref="B5:B7"/>
    <mergeCell ref="C5:C7"/>
    <mergeCell ref="D5:D7"/>
    <mergeCell ref="E5:J6"/>
    <mergeCell ref="B11:B14"/>
    <mergeCell ref="C11:C14"/>
    <mergeCell ref="B15:B19"/>
    <mergeCell ref="C15:C19"/>
    <mergeCell ref="K5:O6"/>
    <mergeCell ref="B8:D8"/>
    <mergeCell ref="B21:D21"/>
    <mergeCell ref="B33:B71"/>
    <mergeCell ref="C33:C37"/>
    <mergeCell ref="C38:C40"/>
    <mergeCell ref="C41:C43"/>
    <mergeCell ref="C44:C46"/>
    <mergeCell ref="C47:C49"/>
    <mergeCell ref="C50:C52"/>
    <mergeCell ref="C53:C55"/>
    <mergeCell ref="C56:C58"/>
    <mergeCell ref="C59:C65"/>
    <mergeCell ref="C66:C71"/>
    <mergeCell ref="B31:D31"/>
    <mergeCell ref="B22:B30"/>
    <mergeCell ref="C22:C30"/>
  </mergeCells>
  <printOptions horizontalCentered="1"/>
  <pageMargins left="0.39370078740157483" right="0.39370078740157483" top="0.39370078740157483" bottom="0.39370078740157483" header="0.19685039370078741" footer="0.19685039370078741"/>
  <pageSetup paperSize="9" scale="5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A40"/>
  <sheetViews>
    <sheetView view="pageLayout" topLeftCell="J8" zoomScaleNormal="90" workbookViewId="0">
      <selection activeCell="X9" sqref="X9:X36"/>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1344</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1259</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794" t="s">
        <v>391</v>
      </c>
      <c r="C8" s="449" t="s">
        <v>406</v>
      </c>
      <c r="D8" s="307" t="s">
        <v>543</v>
      </c>
      <c r="E8" s="337"/>
      <c r="F8" s="337"/>
      <c r="G8" s="337"/>
      <c r="H8" s="337"/>
      <c r="I8" s="337"/>
      <c r="J8" s="337"/>
      <c r="K8" s="309">
        <v>10</v>
      </c>
      <c r="L8" s="337"/>
      <c r="M8" s="309" t="s">
        <v>3</v>
      </c>
      <c r="N8" s="337"/>
      <c r="O8" s="309">
        <v>1</v>
      </c>
      <c r="P8" s="337"/>
      <c r="Q8" s="337"/>
      <c r="R8" s="337"/>
      <c r="S8" s="337"/>
      <c r="T8" s="337"/>
      <c r="U8" s="337"/>
      <c r="V8" s="337"/>
      <c r="W8" s="337"/>
      <c r="X8" s="310"/>
      <c r="Y8" s="178"/>
    </row>
    <row r="9" spans="1:27" ht="15" customHeight="1" x14ac:dyDescent="0.25">
      <c r="A9" s="173">
        <v>2</v>
      </c>
      <c r="B9" s="798"/>
      <c r="C9" s="426" t="s">
        <v>406</v>
      </c>
      <c r="D9" s="216" t="s">
        <v>554</v>
      </c>
      <c r="E9" s="429"/>
      <c r="F9" s="429"/>
      <c r="G9" s="429"/>
      <c r="H9" s="429"/>
      <c r="I9" s="429"/>
      <c r="J9" s="429"/>
      <c r="K9" s="285">
        <v>1</v>
      </c>
      <c r="L9" s="285" t="s">
        <v>3</v>
      </c>
      <c r="M9" s="429"/>
      <c r="N9" s="302">
        <v>1</v>
      </c>
      <c r="O9" s="285">
        <v>1</v>
      </c>
      <c r="P9" s="429"/>
      <c r="Q9" s="429"/>
      <c r="R9" s="429"/>
      <c r="S9" s="429"/>
      <c r="T9" s="429"/>
      <c r="U9" s="429"/>
      <c r="V9" s="429"/>
      <c r="W9" s="429"/>
      <c r="X9" s="277"/>
      <c r="Y9" s="287">
        <f>N9*O9*ROUND(X9,2)</f>
        <v>0</v>
      </c>
    </row>
    <row r="10" spans="1:27" ht="15" customHeight="1" x14ac:dyDescent="0.25">
      <c r="A10" s="173">
        <v>3</v>
      </c>
      <c r="B10" s="798"/>
      <c r="C10" s="426" t="s">
        <v>407</v>
      </c>
      <c r="D10" s="216" t="s">
        <v>595</v>
      </c>
      <c r="E10" s="429"/>
      <c r="F10" s="429"/>
      <c r="G10" s="429"/>
      <c r="H10" s="429"/>
      <c r="I10" s="429"/>
      <c r="J10" s="429"/>
      <c r="K10" s="285">
        <v>1</v>
      </c>
      <c r="L10" s="285" t="s">
        <v>3</v>
      </c>
      <c r="M10" s="429"/>
      <c r="N10" s="302">
        <v>1</v>
      </c>
      <c r="O10" s="285">
        <v>1</v>
      </c>
      <c r="P10" s="429"/>
      <c r="Q10" s="429"/>
      <c r="R10" s="429"/>
      <c r="S10" s="429"/>
      <c r="T10" s="429"/>
      <c r="U10" s="429"/>
      <c r="V10" s="429"/>
      <c r="W10" s="429"/>
      <c r="X10" s="277"/>
      <c r="Y10" s="287">
        <f>N10*O10*ROUND(X10,2)</f>
        <v>0</v>
      </c>
    </row>
    <row r="11" spans="1:27" ht="15" customHeight="1" x14ac:dyDescent="0.25">
      <c r="A11" s="173">
        <v>4</v>
      </c>
      <c r="B11" s="798"/>
      <c r="C11" s="796" t="s">
        <v>406</v>
      </c>
      <c r="D11" s="216" t="s">
        <v>596</v>
      </c>
      <c r="E11" s="429"/>
      <c r="F11" s="285" t="s">
        <v>3</v>
      </c>
      <c r="G11" s="429"/>
      <c r="H11" s="429"/>
      <c r="I11" s="429"/>
      <c r="J11" s="429"/>
      <c r="K11" s="429"/>
      <c r="L11" s="429"/>
      <c r="M11" s="429"/>
      <c r="N11" s="429"/>
      <c r="O11" s="429"/>
      <c r="P11" s="285" t="s">
        <v>3</v>
      </c>
      <c r="Q11" s="285" t="s">
        <v>3</v>
      </c>
      <c r="R11" s="429"/>
      <c r="S11" s="429"/>
      <c r="T11" s="429"/>
      <c r="U11" s="429"/>
      <c r="V11" s="285">
        <v>2</v>
      </c>
      <c r="W11" s="285">
        <v>1</v>
      </c>
      <c r="X11" s="277"/>
      <c r="Y11" s="287">
        <f t="shared" ref="Y11:Y16" si="0">V11*W11*ROUND(X11,2)</f>
        <v>0</v>
      </c>
      <c r="Z11" s="31"/>
      <c r="AA11" s="31"/>
    </row>
    <row r="12" spans="1:27" ht="15" customHeight="1" x14ac:dyDescent="0.25">
      <c r="A12" s="173">
        <v>5</v>
      </c>
      <c r="B12" s="798"/>
      <c r="C12" s="796"/>
      <c r="D12" s="216" t="s">
        <v>392</v>
      </c>
      <c r="E12" s="429"/>
      <c r="F12" s="429"/>
      <c r="G12" s="429"/>
      <c r="H12" s="429"/>
      <c r="I12" s="429"/>
      <c r="J12" s="429"/>
      <c r="K12" s="429"/>
      <c r="L12" s="429"/>
      <c r="M12" s="429"/>
      <c r="N12" s="429"/>
      <c r="O12" s="429"/>
      <c r="P12" s="285" t="s">
        <v>3</v>
      </c>
      <c r="Q12" s="285" t="s">
        <v>3</v>
      </c>
      <c r="R12" s="429"/>
      <c r="S12" s="429"/>
      <c r="T12" s="429"/>
      <c r="U12" s="429"/>
      <c r="V12" s="302">
        <v>2</v>
      </c>
      <c r="W12" s="302">
        <v>1</v>
      </c>
      <c r="X12" s="277"/>
      <c r="Y12" s="287">
        <f t="shared" si="0"/>
        <v>0</v>
      </c>
      <c r="Z12" s="31"/>
      <c r="AA12" s="31"/>
    </row>
    <row r="13" spans="1:27" ht="15" customHeight="1" x14ac:dyDescent="0.25">
      <c r="A13" s="173">
        <v>6</v>
      </c>
      <c r="B13" s="798"/>
      <c r="C13" s="796"/>
      <c r="D13" s="216" t="s">
        <v>393</v>
      </c>
      <c r="E13" s="429"/>
      <c r="F13" s="429"/>
      <c r="G13" s="429"/>
      <c r="H13" s="429"/>
      <c r="I13" s="429"/>
      <c r="J13" s="429"/>
      <c r="K13" s="429"/>
      <c r="L13" s="429"/>
      <c r="M13" s="429"/>
      <c r="N13" s="429"/>
      <c r="O13" s="429"/>
      <c r="P13" s="285" t="s">
        <v>3</v>
      </c>
      <c r="Q13" s="285" t="s">
        <v>3</v>
      </c>
      <c r="R13" s="429"/>
      <c r="S13" s="429"/>
      <c r="T13" s="429"/>
      <c r="U13" s="429"/>
      <c r="V13" s="302">
        <v>2</v>
      </c>
      <c r="W13" s="302">
        <v>1</v>
      </c>
      <c r="X13" s="277"/>
      <c r="Y13" s="287">
        <f t="shared" si="0"/>
        <v>0</v>
      </c>
      <c r="Z13" s="31"/>
    </row>
    <row r="14" spans="1:27" ht="15" customHeight="1" x14ac:dyDescent="0.25">
      <c r="A14" s="173">
        <v>7</v>
      </c>
      <c r="B14" s="798"/>
      <c r="C14" s="796"/>
      <c r="D14" s="216" t="s">
        <v>394</v>
      </c>
      <c r="E14" s="429"/>
      <c r="F14" s="429"/>
      <c r="G14" s="429"/>
      <c r="H14" s="429"/>
      <c r="I14" s="429"/>
      <c r="J14" s="429"/>
      <c r="K14" s="429"/>
      <c r="L14" s="429"/>
      <c r="M14" s="429"/>
      <c r="N14" s="429"/>
      <c r="O14" s="429"/>
      <c r="P14" s="285" t="s">
        <v>3</v>
      </c>
      <c r="Q14" s="285" t="s">
        <v>3</v>
      </c>
      <c r="R14" s="429"/>
      <c r="S14" s="429"/>
      <c r="T14" s="429"/>
      <c r="U14" s="429"/>
      <c r="V14" s="302">
        <v>2</v>
      </c>
      <c r="W14" s="302">
        <v>1</v>
      </c>
      <c r="X14" s="277"/>
      <c r="Y14" s="287">
        <f t="shared" si="0"/>
        <v>0</v>
      </c>
      <c r="Z14" s="31"/>
    </row>
    <row r="15" spans="1:27" ht="15" customHeight="1" x14ac:dyDescent="0.25">
      <c r="A15" s="173">
        <v>8</v>
      </c>
      <c r="B15" s="798"/>
      <c r="C15" s="796" t="s">
        <v>408</v>
      </c>
      <c r="D15" s="216" t="s">
        <v>395</v>
      </c>
      <c r="E15" s="429"/>
      <c r="F15" s="429"/>
      <c r="G15" s="429"/>
      <c r="H15" s="429"/>
      <c r="I15" s="429"/>
      <c r="J15" s="429"/>
      <c r="K15" s="429"/>
      <c r="L15" s="429"/>
      <c r="M15" s="429"/>
      <c r="N15" s="429"/>
      <c r="O15" s="429"/>
      <c r="P15" s="285" t="s">
        <v>3</v>
      </c>
      <c r="Q15" s="285" t="s">
        <v>3</v>
      </c>
      <c r="R15" s="429"/>
      <c r="S15" s="429"/>
      <c r="T15" s="429"/>
      <c r="U15" s="429"/>
      <c r="V15" s="302">
        <v>2</v>
      </c>
      <c r="W15" s="302">
        <v>5</v>
      </c>
      <c r="X15" s="277"/>
      <c r="Y15" s="287">
        <f t="shared" si="0"/>
        <v>0</v>
      </c>
      <c r="Z15" s="31"/>
    </row>
    <row r="16" spans="1:27" ht="15" customHeight="1" x14ac:dyDescent="0.25">
      <c r="A16" s="173">
        <v>9</v>
      </c>
      <c r="B16" s="798"/>
      <c r="C16" s="796"/>
      <c r="D16" s="216" t="s">
        <v>394</v>
      </c>
      <c r="E16" s="429"/>
      <c r="F16" s="429"/>
      <c r="G16" s="429"/>
      <c r="H16" s="429"/>
      <c r="I16" s="429"/>
      <c r="J16" s="429"/>
      <c r="K16" s="429"/>
      <c r="L16" s="429"/>
      <c r="M16" s="429"/>
      <c r="N16" s="429"/>
      <c r="O16" s="429"/>
      <c r="P16" s="285" t="s">
        <v>3</v>
      </c>
      <c r="Q16" s="285" t="s">
        <v>3</v>
      </c>
      <c r="R16" s="429"/>
      <c r="S16" s="429"/>
      <c r="T16" s="429"/>
      <c r="U16" s="429"/>
      <c r="V16" s="302">
        <v>2</v>
      </c>
      <c r="W16" s="302">
        <v>5</v>
      </c>
      <c r="X16" s="277"/>
      <c r="Y16" s="287">
        <f t="shared" si="0"/>
        <v>0</v>
      </c>
      <c r="Z16" s="31"/>
    </row>
    <row r="17" spans="1:26" ht="26.25" customHeight="1" x14ac:dyDescent="0.25">
      <c r="A17" s="173">
        <v>10</v>
      </c>
      <c r="B17" s="798"/>
      <c r="C17" s="796" t="s">
        <v>409</v>
      </c>
      <c r="D17" s="216" t="s">
        <v>597</v>
      </c>
      <c r="E17" s="429"/>
      <c r="F17" s="285" t="s">
        <v>3</v>
      </c>
      <c r="G17" s="429"/>
      <c r="H17" s="429"/>
      <c r="I17" s="429"/>
      <c r="J17" s="429"/>
      <c r="K17" s="429"/>
      <c r="L17" s="429"/>
      <c r="M17" s="429"/>
      <c r="N17" s="429"/>
      <c r="O17" s="429"/>
      <c r="P17" s="285" t="s">
        <v>3</v>
      </c>
      <c r="Q17" s="285" t="s">
        <v>3</v>
      </c>
      <c r="R17" s="429"/>
      <c r="S17" s="429"/>
      <c r="T17" s="429"/>
      <c r="U17" s="429"/>
      <c r="V17" s="285">
        <v>2</v>
      </c>
      <c r="W17" s="285">
        <v>1</v>
      </c>
      <c r="X17" s="277"/>
      <c r="Y17" s="287">
        <f t="shared" ref="Y17" si="1">V17*W17*ROUND(X17,2)</f>
        <v>0</v>
      </c>
      <c r="Z17" s="31"/>
    </row>
    <row r="18" spans="1:26" ht="15" customHeight="1" x14ac:dyDescent="0.25">
      <c r="A18" s="173">
        <v>11</v>
      </c>
      <c r="B18" s="798"/>
      <c r="C18" s="796"/>
      <c r="D18" s="216" t="s">
        <v>598</v>
      </c>
      <c r="E18" s="429"/>
      <c r="F18" s="429"/>
      <c r="G18" s="429"/>
      <c r="H18" s="429"/>
      <c r="I18" s="429"/>
      <c r="J18" s="429"/>
      <c r="K18" s="429"/>
      <c r="L18" s="429"/>
      <c r="M18" s="429"/>
      <c r="N18" s="429"/>
      <c r="O18" s="429"/>
      <c r="P18" s="285" t="s">
        <v>3</v>
      </c>
      <c r="Q18" s="285" t="s">
        <v>3</v>
      </c>
      <c r="R18" s="429"/>
      <c r="S18" s="429"/>
      <c r="T18" s="429"/>
      <c r="U18" s="429"/>
      <c r="V18" s="302">
        <v>2</v>
      </c>
      <c r="W18" s="285">
        <v>1</v>
      </c>
      <c r="X18" s="277"/>
      <c r="Y18" s="287">
        <f>V18*W18*ROUND(X18,2)</f>
        <v>0</v>
      </c>
      <c r="Z18" s="31"/>
    </row>
    <row r="19" spans="1:26" ht="15" customHeight="1" x14ac:dyDescent="0.25">
      <c r="A19" s="173">
        <v>12</v>
      </c>
      <c r="B19" s="798"/>
      <c r="C19" s="796" t="s">
        <v>396</v>
      </c>
      <c r="D19" s="216" t="s">
        <v>599</v>
      </c>
      <c r="E19" s="285" t="s">
        <v>3</v>
      </c>
      <c r="F19" s="429"/>
      <c r="G19" s="429"/>
      <c r="H19" s="429"/>
      <c r="I19" s="429"/>
      <c r="J19" s="429"/>
      <c r="K19" s="429"/>
      <c r="L19" s="429"/>
      <c r="M19" s="429"/>
      <c r="N19" s="429"/>
      <c r="O19" s="429"/>
      <c r="P19" s="285" t="s">
        <v>3</v>
      </c>
      <c r="Q19" s="285" t="s">
        <v>3</v>
      </c>
      <c r="R19" s="429"/>
      <c r="S19" s="429"/>
      <c r="T19" s="429"/>
      <c r="U19" s="429"/>
      <c r="V19" s="285">
        <v>2</v>
      </c>
      <c r="W19" s="285">
        <v>1</v>
      </c>
      <c r="X19" s="277"/>
      <c r="Y19" s="287">
        <f t="shared" ref="Y19" si="2">V19*W19*ROUND(X19,2)</f>
        <v>0</v>
      </c>
      <c r="Z19" s="31"/>
    </row>
    <row r="20" spans="1:26" ht="15" customHeight="1" x14ac:dyDescent="0.25">
      <c r="A20" s="173">
        <v>13</v>
      </c>
      <c r="B20" s="798"/>
      <c r="C20" s="796"/>
      <c r="D20" s="216" t="s">
        <v>596</v>
      </c>
      <c r="E20" s="429"/>
      <c r="F20" s="429"/>
      <c r="G20" s="429"/>
      <c r="H20" s="429"/>
      <c r="I20" s="429"/>
      <c r="J20" s="429"/>
      <c r="K20" s="429"/>
      <c r="L20" s="429"/>
      <c r="M20" s="429"/>
      <c r="N20" s="429"/>
      <c r="O20" s="429"/>
      <c r="P20" s="429"/>
      <c r="Q20" s="285" t="s">
        <v>3</v>
      </c>
      <c r="R20" s="429"/>
      <c r="S20" s="429"/>
      <c r="T20" s="429"/>
      <c r="U20" s="429"/>
      <c r="V20" s="302">
        <v>1</v>
      </c>
      <c r="W20" s="285">
        <v>1</v>
      </c>
      <c r="X20" s="277"/>
      <c r="Y20" s="287">
        <f>V20*W20*ROUND(X20,2)</f>
        <v>0</v>
      </c>
      <c r="Z20" s="31"/>
    </row>
    <row r="21" spans="1:26" ht="15" customHeight="1" x14ac:dyDescent="0.25">
      <c r="A21" s="173">
        <v>14</v>
      </c>
      <c r="B21" s="798"/>
      <c r="C21" s="796"/>
      <c r="D21" s="216" t="s">
        <v>600</v>
      </c>
      <c r="E21" s="429"/>
      <c r="F21" s="429"/>
      <c r="G21" s="429"/>
      <c r="H21" s="429"/>
      <c r="I21" s="429"/>
      <c r="J21" s="429"/>
      <c r="K21" s="429"/>
      <c r="L21" s="429"/>
      <c r="M21" s="429"/>
      <c r="N21" s="429"/>
      <c r="O21" s="429"/>
      <c r="P21" s="429"/>
      <c r="Q21" s="285" t="s">
        <v>3</v>
      </c>
      <c r="R21" s="429"/>
      <c r="S21" s="429"/>
      <c r="T21" s="429"/>
      <c r="U21" s="429"/>
      <c r="V21" s="302">
        <v>1</v>
      </c>
      <c r="W21" s="285">
        <v>1</v>
      </c>
      <c r="X21" s="277"/>
      <c r="Y21" s="287">
        <f>V21*W21*ROUND(X21,2)</f>
        <v>0</v>
      </c>
      <c r="Z21" s="31"/>
    </row>
    <row r="22" spans="1:26" ht="26.25" customHeight="1" x14ac:dyDescent="0.25">
      <c r="A22" s="173">
        <v>15</v>
      </c>
      <c r="B22" s="798"/>
      <c r="C22" s="796" t="s">
        <v>403</v>
      </c>
      <c r="D22" s="216" t="s">
        <v>599</v>
      </c>
      <c r="E22" s="285" t="s">
        <v>3</v>
      </c>
      <c r="F22" s="429"/>
      <c r="G22" s="429"/>
      <c r="H22" s="429"/>
      <c r="I22" s="429"/>
      <c r="J22" s="429"/>
      <c r="K22" s="429"/>
      <c r="L22" s="429"/>
      <c r="M22" s="429"/>
      <c r="N22" s="429"/>
      <c r="O22" s="429"/>
      <c r="P22" s="285" t="s">
        <v>3</v>
      </c>
      <c r="Q22" s="285" t="s">
        <v>3</v>
      </c>
      <c r="R22" s="429"/>
      <c r="S22" s="429"/>
      <c r="T22" s="429"/>
      <c r="U22" s="429"/>
      <c r="V22" s="285">
        <v>2</v>
      </c>
      <c r="W22" s="285">
        <v>1</v>
      </c>
      <c r="X22" s="277"/>
      <c r="Y22" s="287">
        <f t="shared" ref="Y22" si="3">V22*W22*ROUND(X22,2)</f>
        <v>0</v>
      </c>
      <c r="Z22" s="31"/>
    </row>
    <row r="23" spans="1:26" ht="26.25" customHeight="1" x14ac:dyDescent="0.25">
      <c r="A23" s="173">
        <v>16</v>
      </c>
      <c r="B23" s="798"/>
      <c r="C23" s="799"/>
      <c r="D23" s="216" t="s">
        <v>596</v>
      </c>
      <c r="E23" s="429"/>
      <c r="F23" s="429"/>
      <c r="G23" s="429"/>
      <c r="H23" s="429"/>
      <c r="I23" s="429"/>
      <c r="J23" s="429"/>
      <c r="K23" s="429"/>
      <c r="L23" s="429"/>
      <c r="M23" s="429"/>
      <c r="N23" s="429"/>
      <c r="O23" s="429"/>
      <c r="P23" s="285" t="s">
        <v>3</v>
      </c>
      <c r="Q23" s="285" t="s">
        <v>3</v>
      </c>
      <c r="R23" s="429"/>
      <c r="S23" s="429"/>
      <c r="T23" s="429"/>
      <c r="U23" s="429"/>
      <c r="V23" s="302">
        <v>2</v>
      </c>
      <c r="W23" s="285">
        <v>1</v>
      </c>
      <c r="X23" s="277"/>
      <c r="Y23" s="287">
        <f>V23*W23*ROUND(X23,2)</f>
        <v>0</v>
      </c>
      <c r="Z23" s="31"/>
    </row>
    <row r="24" spans="1:26" s="415" customFormat="1" ht="26.25" customHeight="1" x14ac:dyDescent="0.25">
      <c r="A24" s="173">
        <v>17</v>
      </c>
      <c r="B24" s="798"/>
      <c r="C24" s="796" t="s">
        <v>397</v>
      </c>
      <c r="D24" s="216" t="s">
        <v>599</v>
      </c>
      <c r="E24" s="429"/>
      <c r="F24" s="285" t="s">
        <v>3</v>
      </c>
      <c r="G24" s="429"/>
      <c r="H24" s="429"/>
      <c r="I24" s="429"/>
      <c r="J24" s="429"/>
      <c r="K24" s="429"/>
      <c r="L24" s="429"/>
      <c r="M24" s="429"/>
      <c r="N24" s="429"/>
      <c r="O24" s="429"/>
      <c r="P24" s="285" t="s">
        <v>3</v>
      </c>
      <c r="Q24" s="285" t="s">
        <v>3</v>
      </c>
      <c r="R24" s="429"/>
      <c r="S24" s="429"/>
      <c r="T24" s="429"/>
      <c r="U24" s="429"/>
      <c r="V24" s="285">
        <v>2</v>
      </c>
      <c r="W24" s="285">
        <v>1</v>
      </c>
      <c r="X24" s="277"/>
      <c r="Y24" s="287">
        <f t="shared" ref="Y24" si="4">V24*W24*ROUND(X24,2)</f>
        <v>0</v>
      </c>
      <c r="Z24" s="31"/>
    </row>
    <row r="25" spans="1:26" ht="26.25" customHeight="1" x14ac:dyDescent="0.25">
      <c r="A25" s="173">
        <v>18</v>
      </c>
      <c r="B25" s="798"/>
      <c r="C25" s="796"/>
      <c r="D25" s="216" t="s">
        <v>601</v>
      </c>
      <c r="E25" s="429"/>
      <c r="F25" s="429"/>
      <c r="G25" s="429"/>
      <c r="H25" s="429"/>
      <c r="I25" s="429"/>
      <c r="J25" s="429"/>
      <c r="K25" s="429"/>
      <c r="L25" s="429"/>
      <c r="M25" s="429"/>
      <c r="N25" s="429"/>
      <c r="O25" s="429"/>
      <c r="P25" s="285" t="s">
        <v>3</v>
      </c>
      <c r="Q25" s="285" t="s">
        <v>3</v>
      </c>
      <c r="R25" s="429"/>
      <c r="S25" s="429"/>
      <c r="T25" s="429"/>
      <c r="U25" s="429"/>
      <c r="V25" s="302">
        <v>2</v>
      </c>
      <c r="W25" s="285">
        <v>1</v>
      </c>
      <c r="X25" s="277"/>
      <c r="Y25" s="287">
        <f>V25*W25*ROUND(X25,2)</f>
        <v>0</v>
      </c>
      <c r="Z25" s="31"/>
    </row>
    <row r="26" spans="1:26" ht="15" customHeight="1" x14ac:dyDescent="0.25">
      <c r="A26" s="173">
        <v>19</v>
      </c>
      <c r="B26" s="798"/>
      <c r="C26" s="796" t="s">
        <v>404</v>
      </c>
      <c r="D26" s="216" t="s">
        <v>602</v>
      </c>
      <c r="E26" s="429"/>
      <c r="F26" s="429"/>
      <c r="G26" s="429"/>
      <c r="H26" s="285" t="s">
        <v>3</v>
      </c>
      <c r="I26" s="429"/>
      <c r="J26" s="429"/>
      <c r="K26" s="429"/>
      <c r="L26" s="429"/>
      <c r="M26" s="429"/>
      <c r="N26" s="429"/>
      <c r="O26" s="429"/>
      <c r="P26" s="285" t="s">
        <v>3</v>
      </c>
      <c r="Q26" s="285" t="s">
        <v>3</v>
      </c>
      <c r="R26" s="429"/>
      <c r="S26" s="429"/>
      <c r="T26" s="429"/>
      <c r="U26" s="429"/>
      <c r="V26" s="285">
        <v>2</v>
      </c>
      <c r="W26" s="285">
        <v>1</v>
      </c>
      <c r="X26" s="277"/>
      <c r="Y26" s="287">
        <f t="shared" ref="Y26" si="5">V26*W26*ROUND(X26,2)</f>
        <v>0</v>
      </c>
      <c r="Z26" s="31"/>
    </row>
    <row r="27" spans="1:26" ht="15" customHeight="1" x14ac:dyDescent="0.25">
      <c r="A27" s="173">
        <v>20</v>
      </c>
      <c r="B27" s="798"/>
      <c r="C27" s="799"/>
      <c r="D27" s="216" t="s">
        <v>599</v>
      </c>
      <c r="E27" s="429"/>
      <c r="F27" s="429"/>
      <c r="G27" s="429"/>
      <c r="H27" s="429"/>
      <c r="I27" s="429"/>
      <c r="J27" s="429"/>
      <c r="K27" s="429"/>
      <c r="L27" s="429"/>
      <c r="M27" s="429"/>
      <c r="N27" s="429"/>
      <c r="O27" s="429"/>
      <c r="P27" s="285" t="s">
        <v>3</v>
      </c>
      <c r="Q27" s="285" t="s">
        <v>3</v>
      </c>
      <c r="R27" s="429"/>
      <c r="S27" s="429"/>
      <c r="T27" s="429"/>
      <c r="U27" s="429"/>
      <c r="V27" s="302">
        <v>2</v>
      </c>
      <c r="W27" s="285">
        <v>1</v>
      </c>
      <c r="X27" s="277"/>
      <c r="Y27" s="287">
        <f>V27*W27*ROUND(X27,2)</f>
        <v>0</v>
      </c>
      <c r="Z27" s="31"/>
    </row>
    <row r="28" spans="1:26" ht="15" customHeight="1" x14ac:dyDescent="0.25">
      <c r="A28" s="173">
        <v>21</v>
      </c>
      <c r="B28" s="798"/>
      <c r="C28" s="796" t="s">
        <v>405</v>
      </c>
      <c r="D28" s="216" t="s">
        <v>61</v>
      </c>
      <c r="E28" s="429"/>
      <c r="F28" s="285" t="s">
        <v>3</v>
      </c>
      <c r="G28" s="429"/>
      <c r="H28" s="429"/>
      <c r="I28" s="429"/>
      <c r="J28" s="429"/>
      <c r="K28" s="429"/>
      <c r="L28" s="429"/>
      <c r="M28" s="429"/>
      <c r="N28" s="429"/>
      <c r="O28" s="429"/>
      <c r="P28" s="285" t="s">
        <v>3</v>
      </c>
      <c r="Q28" s="285" t="s">
        <v>3</v>
      </c>
      <c r="R28" s="429"/>
      <c r="S28" s="429"/>
      <c r="T28" s="429"/>
      <c r="U28" s="429"/>
      <c r="V28" s="285">
        <v>2</v>
      </c>
      <c r="W28" s="302">
        <v>1</v>
      </c>
      <c r="X28" s="277"/>
      <c r="Y28" s="287">
        <f t="shared" ref="Y28" si="6">V28*W28*ROUND(X28,2)</f>
        <v>0</v>
      </c>
      <c r="Z28" s="31"/>
    </row>
    <row r="29" spans="1:26" ht="15" customHeight="1" x14ac:dyDescent="0.25">
      <c r="A29" s="173">
        <v>22</v>
      </c>
      <c r="B29" s="798"/>
      <c r="C29" s="796"/>
      <c r="D29" s="216" t="s">
        <v>392</v>
      </c>
      <c r="E29" s="429"/>
      <c r="F29" s="429"/>
      <c r="G29" s="429"/>
      <c r="H29" s="429"/>
      <c r="I29" s="429"/>
      <c r="J29" s="429"/>
      <c r="K29" s="429"/>
      <c r="L29" s="429"/>
      <c r="M29" s="429"/>
      <c r="N29" s="429"/>
      <c r="O29" s="429"/>
      <c r="P29" s="285" t="s">
        <v>3</v>
      </c>
      <c r="Q29" s="285" t="s">
        <v>3</v>
      </c>
      <c r="R29" s="429"/>
      <c r="S29" s="429"/>
      <c r="T29" s="429"/>
      <c r="U29" s="429"/>
      <c r="V29" s="302">
        <v>2</v>
      </c>
      <c r="W29" s="302">
        <v>1</v>
      </c>
      <c r="X29" s="277"/>
      <c r="Y29" s="287">
        <f t="shared" ref="Y29:Y36" si="7">V29*W29*ROUND(X29,2)</f>
        <v>0</v>
      </c>
      <c r="Z29" s="31"/>
    </row>
    <row r="30" spans="1:26" ht="15" customHeight="1" x14ac:dyDescent="0.25">
      <c r="A30" s="173">
        <v>23</v>
      </c>
      <c r="B30" s="798"/>
      <c r="C30" s="796"/>
      <c r="D30" s="216" t="s">
        <v>398</v>
      </c>
      <c r="E30" s="429"/>
      <c r="F30" s="429"/>
      <c r="G30" s="429"/>
      <c r="H30" s="429"/>
      <c r="I30" s="429"/>
      <c r="J30" s="429"/>
      <c r="K30" s="429"/>
      <c r="L30" s="429"/>
      <c r="M30" s="429"/>
      <c r="N30" s="429"/>
      <c r="O30" s="429"/>
      <c r="P30" s="285" t="s">
        <v>3</v>
      </c>
      <c r="Q30" s="285" t="s">
        <v>3</v>
      </c>
      <c r="R30" s="429"/>
      <c r="S30" s="429"/>
      <c r="T30" s="429"/>
      <c r="U30" s="429"/>
      <c r="V30" s="302">
        <v>2</v>
      </c>
      <c r="W30" s="302">
        <v>1</v>
      </c>
      <c r="X30" s="277"/>
      <c r="Y30" s="287">
        <f t="shared" si="7"/>
        <v>0</v>
      </c>
      <c r="Z30" s="31"/>
    </row>
    <row r="31" spans="1:26" ht="15" customHeight="1" x14ac:dyDescent="0.25">
      <c r="A31" s="173">
        <v>24</v>
      </c>
      <c r="B31" s="798"/>
      <c r="C31" s="796"/>
      <c r="D31" s="216" t="s">
        <v>399</v>
      </c>
      <c r="E31" s="429"/>
      <c r="F31" s="429"/>
      <c r="G31" s="429"/>
      <c r="H31" s="429"/>
      <c r="I31" s="429"/>
      <c r="J31" s="429"/>
      <c r="K31" s="429"/>
      <c r="L31" s="429"/>
      <c r="M31" s="429"/>
      <c r="N31" s="429"/>
      <c r="O31" s="429"/>
      <c r="P31" s="285" t="s">
        <v>3</v>
      </c>
      <c r="Q31" s="285" t="s">
        <v>3</v>
      </c>
      <c r="R31" s="429"/>
      <c r="S31" s="429"/>
      <c r="T31" s="429"/>
      <c r="U31" s="429"/>
      <c r="V31" s="302">
        <v>2</v>
      </c>
      <c r="W31" s="302">
        <v>1</v>
      </c>
      <c r="X31" s="277"/>
      <c r="Y31" s="287">
        <f t="shared" si="7"/>
        <v>0</v>
      </c>
      <c r="Z31" s="31"/>
    </row>
    <row r="32" spans="1:26" ht="15" customHeight="1" x14ac:dyDescent="0.25">
      <c r="A32" s="173">
        <v>25</v>
      </c>
      <c r="B32" s="798"/>
      <c r="C32" s="796"/>
      <c r="D32" s="216" t="s">
        <v>400</v>
      </c>
      <c r="E32" s="429"/>
      <c r="F32" s="429"/>
      <c r="G32" s="429"/>
      <c r="H32" s="429"/>
      <c r="I32" s="429"/>
      <c r="J32" s="429"/>
      <c r="K32" s="429"/>
      <c r="L32" s="429"/>
      <c r="M32" s="429"/>
      <c r="N32" s="429"/>
      <c r="O32" s="429"/>
      <c r="P32" s="285" t="s">
        <v>3</v>
      </c>
      <c r="Q32" s="285" t="s">
        <v>3</v>
      </c>
      <c r="R32" s="429"/>
      <c r="S32" s="429"/>
      <c r="T32" s="429"/>
      <c r="U32" s="429"/>
      <c r="V32" s="302">
        <v>2</v>
      </c>
      <c r="W32" s="302">
        <v>1</v>
      </c>
      <c r="X32" s="277"/>
      <c r="Y32" s="287">
        <f t="shared" si="7"/>
        <v>0</v>
      </c>
      <c r="Z32" s="31"/>
    </row>
    <row r="33" spans="1:27" ht="15" customHeight="1" x14ac:dyDescent="0.25">
      <c r="A33" s="173">
        <v>26</v>
      </c>
      <c r="B33" s="798"/>
      <c r="C33" s="796"/>
      <c r="D33" s="216" t="s">
        <v>401</v>
      </c>
      <c r="E33" s="429"/>
      <c r="F33" s="429"/>
      <c r="G33" s="429"/>
      <c r="H33" s="429"/>
      <c r="I33" s="429"/>
      <c r="J33" s="429"/>
      <c r="K33" s="429"/>
      <c r="L33" s="429"/>
      <c r="M33" s="429"/>
      <c r="N33" s="429"/>
      <c r="O33" s="429"/>
      <c r="P33" s="285" t="s">
        <v>3</v>
      </c>
      <c r="Q33" s="285" t="s">
        <v>3</v>
      </c>
      <c r="R33" s="429"/>
      <c r="S33" s="429"/>
      <c r="T33" s="429"/>
      <c r="U33" s="429"/>
      <c r="V33" s="302">
        <v>2</v>
      </c>
      <c r="W33" s="302">
        <v>1</v>
      </c>
      <c r="X33" s="277"/>
      <c r="Y33" s="287">
        <f t="shared" si="7"/>
        <v>0</v>
      </c>
      <c r="Z33" s="31"/>
    </row>
    <row r="34" spans="1:27" ht="15" customHeight="1" x14ac:dyDescent="0.25">
      <c r="A34" s="192">
        <v>27</v>
      </c>
      <c r="B34" s="798"/>
      <c r="C34" s="814"/>
      <c r="D34" s="369" t="s">
        <v>402</v>
      </c>
      <c r="E34" s="463"/>
      <c r="F34" s="463"/>
      <c r="G34" s="463"/>
      <c r="H34" s="463"/>
      <c r="I34" s="463"/>
      <c r="J34" s="463"/>
      <c r="K34" s="463"/>
      <c r="L34" s="463"/>
      <c r="M34" s="463"/>
      <c r="N34" s="463"/>
      <c r="O34" s="463"/>
      <c r="P34" s="455" t="s">
        <v>3</v>
      </c>
      <c r="Q34" s="455" t="s">
        <v>3</v>
      </c>
      <c r="R34" s="463"/>
      <c r="S34" s="463"/>
      <c r="T34" s="463"/>
      <c r="U34" s="463"/>
      <c r="V34" s="370">
        <v>2</v>
      </c>
      <c r="W34" s="370">
        <v>1</v>
      </c>
      <c r="X34" s="277"/>
      <c r="Y34" s="456">
        <f t="shared" si="7"/>
        <v>0</v>
      </c>
      <c r="Z34" s="31"/>
    </row>
    <row r="35" spans="1:27" ht="15" customHeight="1" x14ac:dyDescent="0.25">
      <c r="A35" s="173">
        <v>28</v>
      </c>
      <c r="B35" s="796" t="s">
        <v>1288</v>
      </c>
      <c r="C35" s="796" t="s">
        <v>1312</v>
      </c>
      <c r="D35" s="216" t="s">
        <v>422</v>
      </c>
      <c r="E35" s="284"/>
      <c r="F35" s="284"/>
      <c r="G35" s="284"/>
      <c r="H35" s="284"/>
      <c r="I35" s="284"/>
      <c r="J35" s="284"/>
      <c r="K35" s="284"/>
      <c r="L35" s="284"/>
      <c r="M35" s="284"/>
      <c r="N35" s="284"/>
      <c r="O35" s="284"/>
      <c r="P35" s="285" t="s">
        <v>3</v>
      </c>
      <c r="Q35" s="285" t="s">
        <v>3</v>
      </c>
      <c r="R35" s="284"/>
      <c r="S35" s="284"/>
      <c r="T35" s="284"/>
      <c r="U35" s="284"/>
      <c r="V35" s="302">
        <v>2</v>
      </c>
      <c r="W35" s="302">
        <v>1</v>
      </c>
      <c r="X35" s="277"/>
      <c r="Y35" s="287">
        <f t="shared" si="7"/>
        <v>0</v>
      </c>
      <c r="Z35" s="31"/>
    </row>
    <row r="36" spans="1:27" ht="15" customHeight="1" thickBot="1" x14ac:dyDescent="0.3">
      <c r="A36" s="65">
        <v>29</v>
      </c>
      <c r="B36" s="797"/>
      <c r="C36" s="797"/>
      <c r="D36" s="304" t="s">
        <v>423</v>
      </c>
      <c r="E36" s="291"/>
      <c r="F36" s="291"/>
      <c r="G36" s="291"/>
      <c r="H36" s="291"/>
      <c r="I36" s="291"/>
      <c r="J36" s="291"/>
      <c r="K36" s="291"/>
      <c r="L36" s="291"/>
      <c r="M36" s="291"/>
      <c r="N36" s="291"/>
      <c r="O36" s="291"/>
      <c r="P36" s="292" t="s">
        <v>3</v>
      </c>
      <c r="Q36" s="292" t="s">
        <v>3</v>
      </c>
      <c r="R36" s="291"/>
      <c r="S36" s="291"/>
      <c r="T36" s="291"/>
      <c r="U36" s="291"/>
      <c r="V36" s="306">
        <v>2</v>
      </c>
      <c r="W36" s="306">
        <v>1</v>
      </c>
      <c r="X36" s="277"/>
      <c r="Y36" s="294">
        <f t="shared" si="7"/>
        <v>0</v>
      </c>
      <c r="Z36" s="31"/>
    </row>
    <row r="37" spans="1:27" ht="15" customHeight="1" thickTop="1" thickBot="1" x14ac:dyDescent="0.3">
      <c r="X37" s="16" t="s">
        <v>4</v>
      </c>
      <c r="Y37" s="17">
        <f>SUM(Y9:Y36)</f>
        <v>0</v>
      </c>
      <c r="AA37" s="31"/>
    </row>
    <row r="38" spans="1:27" ht="13.5" thickTop="1" x14ac:dyDescent="0.25"/>
    <row r="39" spans="1:27" x14ac:dyDescent="0.25">
      <c r="A39" s="432"/>
      <c r="B39" s="81"/>
    </row>
    <row r="40" spans="1:27" x14ac:dyDescent="0.25">
      <c r="A40" s="432"/>
      <c r="B40" s="81"/>
    </row>
  </sheetData>
  <sheetProtection algorithmName="SHA-512" hashValue="jeaJPMyFdQfkWMGmagILPjzXl9EK3WDDLLFh9LcrkxqJtDnIhGuEQwyFE65WmAuYhYimUyerIq382UwjooKl9Q==" saltValue="oIjXePxtZmsl2zlSSvGJ0w==" spinCount="100000" sheet="1" objects="1" scenarios="1"/>
  <mergeCells count="25">
    <mergeCell ref="Y5:Y7"/>
    <mergeCell ref="A1:E1"/>
    <mergeCell ref="F1:Y1"/>
    <mergeCell ref="A2:Y2"/>
    <mergeCell ref="A3:Y3"/>
    <mergeCell ref="A4:Y4"/>
    <mergeCell ref="A5:A7"/>
    <mergeCell ref="B5:B7"/>
    <mergeCell ref="C5:C7"/>
    <mergeCell ref="D5:D7"/>
    <mergeCell ref="E5:J6"/>
    <mergeCell ref="B35:B36"/>
    <mergeCell ref="C35:C36"/>
    <mergeCell ref="K5:O6"/>
    <mergeCell ref="P5:W6"/>
    <mergeCell ref="X5:X7"/>
    <mergeCell ref="B8:B34"/>
    <mergeCell ref="C11:C14"/>
    <mergeCell ref="C15:C16"/>
    <mergeCell ref="C17:C18"/>
    <mergeCell ref="C19:C21"/>
    <mergeCell ref="C22:C23"/>
    <mergeCell ref="C24:C25"/>
    <mergeCell ref="C26:C27"/>
    <mergeCell ref="C28:C34"/>
  </mergeCells>
  <printOptions horizontalCentered="1"/>
  <pageMargins left="0.39370078740157483" right="0.39370078740157483" top="0.39370078740157483" bottom="0.39370078740157483" header="0.19685039370078741" footer="0.19685039370078741"/>
  <pageSetup paperSize="9" scale="5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A97"/>
  <sheetViews>
    <sheetView view="pageLayout" topLeftCell="I1" zoomScaleNormal="90" workbookViewId="0">
      <selection activeCell="X93" sqref="X8:X93"/>
    </sheetView>
  </sheetViews>
  <sheetFormatPr defaultColWidth="9.140625" defaultRowHeight="12.75" x14ac:dyDescent="0.25"/>
  <cols>
    <col min="1" max="1" width="5.7109375" style="711" customWidth="1"/>
    <col min="2" max="2" width="12.7109375" style="12" customWidth="1"/>
    <col min="3" max="3" width="20.7109375" style="12" customWidth="1"/>
    <col min="4" max="4" width="60.7109375" style="12" customWidth="1"/>
    <col min="5" max="10" width="3.7109375" style="711" customWidth="1"/>
    <col min="11" max="15" width="8.7109375" style="711" customWidth="1"/>
    <col min="16" max="23" width="7.7109375" style="711" customWidth="1"/>
    <col min="24" max="25" width="15.7109375" style="711" customWidth="1"/>
    <col min="26" max="16384" width="9.140625" style="12"/>
  </cols>
  <sheetData>
    <row r="1" spans="1:25" ht="54" customHeight="1" x14ac:dyDescent="0.25">
      <c r="A1" s="765"/>
      <c r="B1" s="765"/>
      <c r="C1" s="765"/>
      <c r="D1" s="765"/>
      <c r="E1" s="765"/>
      <c r="F1" s="766" t="s">
        <v>1345</v>
      </c>
      <c r="G1" s="767"/>
      <c r="H1" s="767"/>
      <c r="I1" s="767"/>
      <c r="J1" s="767"/>
      <c r="K1" s="767"/>
      <c r="L1" s="767"/>
      <c r="M1" s="767"/>
      <c r="N1" s="767"/>
      <c r="O1" s="767"/>
      <c r="P1" s="767"/>
      <c r="Q1" s="767"/>
      <c r="R1" s="767"/>
      <c r="S1" s="767"/>
      <c r="T1" s="767"/>
      <c r="U1" s="767"/>
      <c r="V1" s="767"/>
      <c r="W1" s="767"/>
      <c r="X1" s="767"/>
      <c r="Y1" s="767"/>
    </row>
    <row r="2" spans="1:25"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5" ht="15.75" customHeight="1" x14ac:dyDescent="0.25">
      <c r="A3" s="774" t="s">
        <v>1092</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5"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5"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5"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5"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5" ht="15" customHeight="1" thickTop="1" x14ac:dyDescent="0.25">
      <c r="A8" s="212">
        <v>1</v>
      </c>
      <c r="B8" s="863" t="s">
        <v>2394</v>
      </c>
      <c r="C8" s="859" t="s">
        <v>2419</v>
      </c>
      <c r="D8" s="218" t="s">
        <v>2396</v>
      </c>
      <c r="E8" s="308"/>
      <c r="F8" s="308"/>
      <c r="G8" s="308"/>
      <c r="H8" s="464"/>
      <c r="I8" s="464"/>
      <c r="J8" s="464"/>
      <c r="K8" s="309"/>
      <c r="L8" s="213" t="s">
        <v>3</v>
      </c>
      <c r="M8" s="308"/>
      <c r="N8" s="730">
        <v>0.2</v>
      </c>
      <c r="O8" s="615">
        <v>3</v>
      </c>
      <c r="P8" s="308"/>
      <c r="Q8" s="308"/>
      <c r="R8" s="308"/>
      <c r="S8" s="308"/>
      <c r="T8" s="308"/>
      <c r="U8" s="308"/>
      <c r="V8" s="464"/>
      <c r="W8" s="464"/>
      <c r="X8" s="280"/>
      <c r="Y8" s="318">
        <f>N8*O8*ROUND(X8,2)</f>
        <v>0</v>
      </c>
    </row>
    <row r="9" spans="1:25" ht="15" customHeight="1" x14ac:dyDescent="0.25">
      <c r="A9" s="715">
        <v>2</v>
      </c>
      <c r="B9" s="856"/>
      <c r="C9" s="862"/>
      <c r="D9" s="716" t="s">
        <v>2397</v>
      </c>
      <c r="E9" s="475"/>
      <c r="F9" s="475"/>
      <c r="G9" s="475"/>
      <c r="H9" s="728"/>
      <c r="I9" s="728"/>
      <c r="J9" s="728"/>
      <c r="K9" s="717"/>
      <c r="L9" s="607"/>
      <c r="M9" s="475"/>
      <c r="N9" s="728"/>
      <c r="O9" s="728"/>
      <c r="P9" s="284" t="s">
        <v>3</v>
      </c>
      <c r="Q9" s="284" t="s">
        <v>3</v>
      </c>
      <c r="R9" s="284"/>
      <c r="S9" s="284"/>
      <c r="T9" s="284"/>
      <c r="U9" s="284"/>
      <c r="V9" s="237">
        <v>2</v>
      </c>
      <c r="W9" s="237">
        <v>3</v>
      </c>
      <c r="X9" s="277"/>
      <c r="Y9" s="287">
        <f>V9*W9*ROUND(X9,2)</f>
        <v>0</v>
      </c>
    </row>
    <row r="10" spans="1:25" ht="15" customHeight="1" x14ac:dyDescent="0.25">
      <c r="A10" s="4">
        <v>3</v>
      </c>
      <c r="B10" s="857"/>
      <c r="C10" s="861"/>
      <c r="D10" s="215" t="s">
        <v>2398</v>
      </c>
      <c r="E10" s="284"/>
      <c r="F10" s="284"/>
      <c r="G10" s="284"/>
      <c r="H10" s="237"/>
      <c r="I10" s="237"/>
      <c r="J10" s="237"/>
      <c r="K10" s="712"/>
      <c r="L10" s="211"/>
      <c r="M10" s="284"/>
      <c r="N10" s="237"/>
      <c r="O10" s="237"/>
      <c r="P10" s="284" t="s">
        <v>3</v>
      </c>
      <c r="Q10" s="284" t="s">
        <v>3</v>
      </c>
      <c r="R10" s="284"/>
      <c r="S10" s="284"/>
      <c r="T10" s="284"/>
      <c r="U10" s="284"/>
      <c r="V10" s="237">
        <v>2</v>
      </c>
      <c r="W10" s="237">
        <v>3</v>
      </c>
      <c r="X10" s="277"/>
      <c r="Y10" s="287">
        <f t="shared" ref="Y10:Y30" si="0">V10*W10*ROUND(X10,2)</f>
        <v>0</v>
      </c>
    </row>
    <row r="11" spans="1:25" ht="15" customHeight="1" x14ac:dyDescent="0.25">
      <c r="A11" s="737">
        <v>4</v>
      </c>
      <c r="B11" s="857"/>
      <c r="C11" s="861"/>
      <c r="D11" s="215" t="s">
        <v>2399</v>
      </c>
      <c r="E11" s="738"/>
      <c r="F11" s="738"/>
      <c r="G11" s="738"/>
      <c r="H11" s="738"/>
      <c r="I11" s="738"/>
      <c r="J11" s="738"/>
      <c r="K11" s="738"/>
      <c r="L11" s="738"/>
      <c r="M11" s="738"/>
      <c r="N11" s="738"/>
      <c r="O11" s="738"/>
      <c r="P11" s="284" t="s">
        <v>3</v>
      </c>
      <c r="Q11" s="284" t="s">
        <v>3</v>
      </c>
      <c r="R11" s="738"/>
      <c r="S11" s="738"/>
      <c r="T11" s="738"/>
      <c r="U11" s="738"/>
      <c r="V11" s="237">
        <v>2</v>
      </c>
      <c r="W11" s="237">
        <v>3</v>
      </c>
      <c r="X11" s="277"/>
      <c r="Y11" s="287">
        <f t="shared" si="0"/>
        <v>0</v>
      </c>
    </row>
    <row r="12" spans="1:25" ht="15" customHeight="1" x14ac:dyDescent="0.25">
      <c r="A12" s="737">
        <v>5</v>
      </c>
      <c r="B12" s="857"/>
      <c r="C12" s="861"/>
      <c r="D12" s="215" t="s">
        <v>2400</v>
      </c>
      <c r="E12" s="738"/>
      <c r="F12" s="738"/>
      <c r="G12" s="738"/>
      <c r="H12" s="738"/>
      <c r="I12" s="738"/>
      <c r="J12" s="738"/>
      <c r="K12" s="738"/>
      <c r="L12" s="738"/>
      <c r="M12" s="738"/>
      <c r="N12" s="738"/>
      <c r="O12" s="738"/>
      <c r="P12" s="284" t="s">
        <v>3</v>
      </c>
      <c r="Q12" s="284" t="s">
        <v>3</v>
      </c>
      <c r="R12" s="738"/>
      <c r="S12" s="738"/>
      <c r="T12" s="738"/>
      <c r="U12" s="738"/>
      <c r="V12" s="237">
        <v>2</v>
      </c>
      <c r="W12" s="237">
        <v>3</v>
      </c>
      <c r="X12" s="277"/>
      <c r="Y12" s="287">
        <f t="shared" si="0"/>
        <v>0</v>
      </c>
    </row>
    <row r="13" spans="1:25" ht="15" customHeight="1" x14ac:dyDescent="0.25">
      <c r="A13" s="737">
        <v>6</v>
      </c>
      <c r="B13" s="857"/>
      <c r="C13" s="861"/>
      <c r="D13" s="215" t="s">
        <v>2401</v>
      </c>
      <c r="E13" s="738"/>
      <c r="F13" s="738"/>
      <c r="G13" s="738"/>
      <c r="H13" s="738"/>
      <c r="I13" s="738"/>
      <c r="J13" s="738"/>
      <c r="K13" s="738"/>
      <c r="L13" s="738"/>
      <c r="M13" s="738"/>
      <c r="N13" s="738"/>
      <c r="O13" s="738"/>
      <c r="P13" s="284" t="s">
        <v>3</v>
      </c>
      <c r="Q13" s="284" t="s">
        <v>3</v>
      </c>
      <c r="R13" s="738"/>
      <c r="S13" s="738"/>
      <c r="T13" s="738"/>
      <c r="U13" s="738"/>
      <c r="V13" s="237">
        <v>2</v>
      </c>
      <c r="W13" s="237">
        <v>3</v>
      </c>
      <c r="X13" s="277"/>
      <c r="Y13" s="287">
        <f t="shared" si="0"/>
        <v>0</v>
      </c>
    </row>
    <row r="14" spans="1:25" ht="15" customHeight="1" x14ac:dyDescent="0.25">
      <c r="A14" s="737">
        <v>7</v>
      </c>
      <c r="B14" s="857"/>
      <c r="C14" s="861"/>
      <c r="D14" s="215" t="s">
        <v>2402</v>
      </c>
      <c r="E14" s="738"/>
      <c r="F14" s="738"/>
      <c r="G14" s="738"/>
      <c r="H14" s="738"/>
      <c r="I14" s="738"/>
      <c r="J14" s="738"/>
      <c r="K14" s="738"/>
      <c r="L14" s="738"/>
      <c r="M14" s="738"/>
      <c r="N14" s="738"/>
      <c r="O14" s="738"/>
      <c r="P14" s="284" t="s">
        <v>3</v>
      </c>
      <c r="Q14" s="284" t="s">
        <v>3</v>
      </c>
      <c r="R14" s="738"/>
      <c r="S14" s="738"/>
      <c r="T14" s="738"/>
      <c r="U14" s="738"/>
      <c r="V14" s="237">
        <v>2</v>
      </c>
      <c r="W14" s="237">
        <v>3</v>
      </c>
      <c r="X14" s="277"/>
      <c r="Y14" s="287">
        <f t="shared" si="0"/>
        <v>0</v>
      </c>
    </row>
    <row r="15" spans="1:25" ht="15" customHeight="1" x14ac:dyDescent="0.25">
      <c r="A15" s="737">
        <v>8</v>
      </c>
      <c r="B15" s="857"/>
      <c r="C15" s="861"/>
      <c r="D15" s="215" t="s">
        <v>2403</v>
      </c>
      <c r="E15" s="738"/>
      <c r="F15" s="738"/>
      <c r="G15" s="738"/>
      <c r="H15" s="738"/>
      <c r="I15" s="738"/>
      <c r="J15" s="738"/>
      <c r="K15" s="738"/>
      <c r="L15" s="738"/>
      <c r="M15" s="738"/>
      <c r="N15" s="738"/>
      <c r="O15" s="738"/>
      <c r="P15" s="284" t="s">
        <v>3</v>
      </c>
      <c r="Q15" s="284" t="s">
        <v>3</v>
      </c>
      <c r="R15" s="738"/>
      <c r="S15" s="738"/>
      <c r="T15" s="738"/>
      <c r="U15" s="738"/>
      <c r="V15" s="237">
        <v>2</v>
      </c>
      <c r="W15" s="237">
        <v>3</v>
      </c>
      <c r="X15" s="277"/>
      <c r="Y15" s="287">
        <f t="shared" si="0"/>
        <v>0</v>
      </c>
    </row>
    <row r="16" spans="1:25" ht="15" customHeight="1" x14ac:dyDescent="0.25">
      <c r="A16" s="737">
        <v>9</v>
      </c>
      <c r="B16" s="857"/>
      <c r="C16" s="861"/>
      <c r="D16" s="215" t="s">
        <v>2420</v>
      </c>
      <c r="E16" s="738"/>
      <c r="F16" s="738"/>
      <c r="G16" s="738"/>
      <c r="H16" s="738"/>
      <c r="I16" s="738"/>
      <c r="J16" s="738"/>
      <c r="K16" s="738"/>
      <c r="L16" s="738"/>
      <c r="M16" s="738"/>
      <c r="N16" s="738"/>
      <c r="O16" s="738"/>
      <c r="P16" s="284" t="s">
        <v>3</v>
      </c>
      <c r="Q16" s="284" t="s">
        <v>3</v>
      </c>
      <c r="R16" s="738"/>
      <c r="S16" s="738"/>
      <c r="T16" s="738"/>
      <c r="U16" s="738"/>
      <c r="V16" s="237">
        <v>2</v>
      </c>
      <c r="W16" s="237">
        <v>3</v>
      </c>
      <c r="X16" s="277"/>
      <c r="Y16" s="287">
        <f t="shared" si="0"/>
        <v>0</v>
      </c>
    </row>
    <row r="17" spans="1:25" ht="15" customHeight="1" x14ac:dyDescent="0.25">
      <c r="A17" s="737">
        <v>10</v>
      </c>
      <c r="B17" s="857"/>
      <c r="C17" s="861"/>
      <c r="D17" s="215" t="s">
        <v>2405</v>
      </c>
      <c r="E17" s="738"/>
      <c r="F17" s="738"/>
      <c r="G17" s="738"/>
      <c r="H17" s="738"/>
      <c r="I17" s="738"/>
      <c r="J17" s="738"/>
      <c r="K17" s="738"/>
      <c r="L17" s="738"/>
      <c r="M17" s="738"/>
      <c r="N17" s="738"/>
      <c r="O17" s="738"/>
      <c r="P17" s="284" t="s">
        <v>3</v>
      </c>
      <c r="Q17" s="284" t="s">
        <v>3</v>
      </c>
      <c r="R17" s="738"/>
      <c r="S17" s="738"/>
      <c r="T17" s="738"/>
      <c r="U17" s="738"/>
      <c r="V17" s="237">
        <v>2</v>
      </c>
      <c r="W17" s="237">
        <v>3</v>
      </c>
      <c r="X17" s="277"/>
      <c r="Y17" s="287">
        <f t="shared" si="0"/>
        <v>0</v>
      </c>
    </row>
    <row r="18" spans="1:25" ht="15" customHeight="1" x14ac:dyDescent="0.25">
      <c r="A18" s="737">
        <v>11</v>
      </c>
      <c r="B18" s="857"/>
      <c r="C18" s="861"/>
      <c r="D18" s="215" t="s">
        <v>2406</v>
      </c>
      <c r="E18" s="738"/>
      <c r="F18" s="738"/>
      <c r="G18" s="738"/>
      <c r="H18" s="738"/>
      <c r="I18" s="738"/>
      <c r="J18" s="738"/>
      <c r="K18" s="738"/>
      <c r="L18" s="738"/>
      <c r="M18" s="738"/>
      <c r="N18" s="738"/>
      <c r="O18" s="738"/>
      <c r="P18" s="284" t="s">
        <v>3</v>
      </c>
      <c r="Q18" s="284" t="s">
        <v>3</v>
      </c>
      <c r="R18" s="738"/>
      <c r="S18" s="738"/>
      <c r="T18" s="738"/>
      <c r="U18" s="738"/>
      <c r="V18" s="237">
        <v>2</v>
      </c>
      <c r="W18" s="237">
        <v>3</v>
      </c>
      <c r="X18" s="277"/>
      <c r="Y18" s="287">
        <f t="shared" si="0"/>
        <v>0</v>
      </c>
    </row>
    <row r="19" spans="1:25" ht="15" customHeight="1" x14ac:dyDescent="0.25">
      <c r="A19" s="737">
        <v>12</v>
      </c>
      <c r="B19" s="857"/>
      <c r="C19" s="861"/>
      <c r="D19" s="215" t="s">
        <v>2407</v>
      </c>
      <c r="E19" s="738"/>
      <c r="F19" s="738"/>
      <c r="G19" s="738"/>
      <c r="H19" s="738"/>
      <c r="I19" s="738"/>
      <c r="J19" s="738"/>
      <c r="K19" s="738"/>
      <c r="L19" s="738"/>
      <c r="M19" s="738"/>
      <c r="N19" s="738"/>
      <c r="O19" s="738"/>
      <c r="P19" s="284" t="s">
        <v>3</v>
      </c>
      <c r="Q19" s="284" t="s">
        <v>3</v>
      </c>
      <c r="R19" s="738"/>
      <c r="S19" s="738"/>
      <c r="T19" s="738"/>
      <c r="U19" s="738"/>
      <c r="V19" s="237">
        <v>2</v>
      </c>
      <c r="W19" s="237">
        <v>3</v>
      </c>
      <c r="X19" s="277"/>
      <c r="Y19" s="287">
        <f t="shared" si="0"/>
        <v>0</v>
      </c>
    </row>
    <row r="20" spans="1:25" ht="15" customHeight="1" x14ac:dyDescent="0.25">
      <c r="A20" s="737">
        <v>13</v>
      </c>
      <c r="B20" s="857"/>
      <c r="C20" s="861"/>
      <c r="D20" s="215" t="s">
        <v>2408</v>
      </c>
      <c r="E20" s="738"/>
      <c r="F20" s="738"/>
      <c r="G20" s="738"/>
      <c r="H20" s="738"/>
      <c r="I20" s="738"/>
      <c r="J20" s="738"/>
      <c r="K20" s="738"/>
      <c r="L20" s="738"/>
      <c r="M20" s="738"/>
      <c r="N20" s="738"/>
      <c r="O20" s="738"/>
      <c r="P20" s="284" t="s">
        <v>3</v>
      </c>
      <c r="Q20" s="284" t="s">
        <v>3</v>
      </c>
      <c r="R20" s="738"/>
      <c r="S20" s="738"/>
      <c r="T20" s="738"/>
      <c r="U20" s="738"/>
      <c r="V20" s="237">
        <v>2</v>
      </c>
      <c r="W20" s="237">
        <v>3</v>
      </c>
      <c r="X20" s="277"/>
      <c r="Y20" s="287">
        <f t="shared" si="0"/>
        <v>0</v>
      </c>
    </row>
    <row r="21" spans="1:25" ht="15" customHeight="1" x14ac:dyDescent="0.25">
      <c r="A21" s="737">
        <v>14</v>
      </c>
      <c r="B21" s="857"/>
      <c r="C21" s="861"/>
      <c r="D21" s="215" t="s">
        <v>2409</v>
      </c>
      <c r="E21" s="738"/>
      <c r="F21" s="738"/>
      <c r="G21" s="738"/>
      <c r="H21" s="738"/>
      <c r="I21" s="738"/>
      <c r="J21" s="738"/>
      <c r="K21" s="738"/>
      <c r="L21" s="738"/>
      <c r="M21" s="738"/>
      <c r="N21" s="738"/>
      <c r="O21" s="738"/>
      <c r="P21" s="284" t="s">
        <v>3</v>
      </c>
      <c r="Q21" s="284" t="s">
        <v>3</v>
      </c>
      <c r="R21" s="738"/>
      <c r="S21" s="738"/>
      <c r="T21" s="738"/>
      <c r="U21" s="738"/>
      <c r="V21" s="237">
        <v>2</v>
      </c>
      <c r="W21" s="237">
        <v>3</v>
      </c>
      <c r="X21" s="277"/>
      <c r="Y21" s="287">
        <f t="shared" si="0"/>
        <v>0</v>
      </c>
    </row>
    <row r="22" spans="1:25" ht="15" customHeight="1" x14ac:dyDescent="0.25">
      <c r="A22" s="737">
        <v>15</v>
      </c>
      <c r="B22" s="857"/>
      <c r="C22" s="861"/>
      <c r="D22" s="215" t="s">
        <v>2410</v>
      </c>
      <c r="E22" s="738"/>
      <c r="F22" s="738"/>
      <c r="G22" s="738"/>
      <c r="H22" s="738"/>
      <c r="I22" s="738"/>
      <c r="J22" s="738"/>
      <c r="K22" s="738"/>
      <c r="L22" s="738"/>
      <c r="M22" s="738"/>
      <c r="N22" s="738"/>
      <c r="O22" s="738"/>
      <c r="P22" s="284" t="s">
        <v>3</v>
      </c>
      <c r="Q22" s="284" t="s">
        <v>3</v>
      </c>
      <c r="R22" s="738"/>
      <c r="S22" s="738"/>
      <c r="T22" s="738"/>
      <c r="U22" s="738"/>
      <c r="V22" s="237">
        <v>2</v>
      </c>
      <c r="W22" s="237">
        <v>3</v>
      </c>
      <c r="X22" s="277"/>
      <c r="Y22" s="287">
        <f t="shared" si="0"/>
        <v>0</v>
      </c>
    </row>
    <row r="23" spans="1:25" ht="15" customHeight="1" x14ac:dyDescent="0.25">
      <c r="A23" s="737">
        <v>16</v>
      </c>
      <c r="B23" s="857"/>
      <c r="C23" s="861"/>
      <c r="D23" s="215" t="s">
        <v>2411</v>
      </c>
      <c r="E23" s="738"/>
      <c r="F23" s="738"/>
      <c r="G23" s="738"/>
      <c r="H23" s="738"/>
      <c r="I23" s="738"/>
      <c r="J23" s="738"/>
      <c r="K23" s="738"/>
      <c r="L23" s="738"/>
      <c r="M23" s="738"/>
      <c r="N23" s="738"/>
      <c r="O23" s="738"/>
      <c r="P23" s="284" t="s">
        <v>3</v>
      </c>
      <c r="Q23" s="284" t="s">
        <v>3</v>
      </c>
      <c r="R23" s="738"/>
      <c r="S23" s="738"/>
      <c r="T23" s="738"/>
      <c r="U23" s="738"/>
      <c r="V23" s="237">
        <v>2</v>
      </c>
      <c r="W23" s="237">
        <v>3</v>
      </c>
      <c r="X23" s="277"/>
      <c r="Y23" s="287">
        <f t="shared" si="0"/>
        <v>0</v>
      </c>
    </row>
    <row r="24" spans="1:25" ht="15" customHeight="1" x14ac:dyDescent="0.25">
      <c r="A24" s="737">
        <v>17</v>
      </c>
      <c r="B24" s="857"/>
      <c r="C24" s="861"/>
      <c r="D24" s="215" t="s">
        <v>2412</v>
      </c>
      <c r="E24" s="738"/>
      <c r="F24" s="738"/>
      <c r="G24" s="738"/>
      <c r="H24" s="738"/>
      <c r="I24" s="738"/>
      <c r="J24" s="738"/>
      <c r="K24" s="738"/>
      <c r="L24" s="738"/>
      <c r="M24" s="738"/>
      <c r="N24" s="738"/>
      <c r="O24" s="738"/>
      <c r="P24" s="284" t="s">
        <v>3</v>
      </c>
      <c r="Q24" s="284" t="s">
        <v>3</v>
      </c>
      <c r="R24" s="738"/>
      <c r="S24" s="738"/>
      <c r="T24" s="738"/>
      <c r="U24" s="738"/>
      <c r="V24" s="237">
        <v>2</v>
      </c>
      <c r="W24" s="237">
        <v>3</v>
      </c>
      <c r="X24" s="277"/>
      <c r="Y24" s="287">
        <f t="shared" si="0"/>
        <v>0</v>
      </c>
    </row>
    <row r="25" spans="1:25" ht="15" customHeight="1" x14ac:dyDescent="0.25">
      <c r="A25" s="737">
        <v>18</v>
      </c>
      <c r="B25" s="857"/>
      <c r="C25" s="861"/>
      <c r="D25" s="215" t="s">
        <v>2413</v>
      </c>
      <c r="E25" s="738"/>
      <c r="F25" s="738"/>
      <c r="G25" s="738"/>
      <c r="H25" s="738"/>
      <c r="I25" s="738"/>
      <c r="J25" s="738"/>
      <c r="K25" s="738"/>
      <c r="L25" s="738"/>
      <c r="M25" s="738"/>
      <c r="N25" s="738"/>
      <c r="O25" s="738"/>
      <c r="P25" s="284" t="s">
        <v>3</v>
      </c>
      <c r="Q25" s="284" t="s">
        <v>3</v>
      </c>
      <c r="R25" s="738"/>
      <c r="S25" s="738"/>
      <c r="T25" s="738"/>
      <c r="U25" s="738"/>
      <c r="V25" s="237">
        <v>2</v>
      </c>
      <c r="W25" s="237">
        <v>3</v>
      </c>
      <c r="X25" s="277"/>
      <c r="Y25" s="287">
        <f t="shared" si="0"/>
        <v>0</v>
      </c>
    </row>
    <row r="26" spans="1:25" ht="15" customHeight="1" x14ac:dyDescent="0.25">
      <c r="A26" s="737">
        <v>19</v>
      </c>
      <c r="B26" s="857"/>
      <c r="C26" s="861"/>
      <c r="D26" s="215" t="s">
        <v>2414</v>
      </c>
      <c r="E26" s="738"/>
      <c r="F26" s="738"/>
      <c r="G26" s="738"/>
      <c r="H26" s="738"/>
      <c r="I26" s="738"/>
      <c r="J26" s="738"/>
      <c r="K26" s="738"/>
      <c r="L26" s="738"/>
      <c r="M26" s="738"/>
      <c r="N26" s="738"/>
      <c r="O26" s="738"/>
      <c r="P26" s="284" t="s">
        <v>3</v>
      </c>
      <c r="Q26" s="284" t="s">
        <v>3</v>
      </c>
      <c r="R26" s="738"/>
      <c r="S26" s="738"/>
      <c r="T26" s="738"/>
      <c r="U26" s="738"/>
      <c r="V26" s="237">
        <v>2</v>
      </c>
      <c r="W26" s="237">
        <v>3</v>
      </c>
      <c r="X26" s="277"/>
      <c r="Y26" s="287">
        <f t="shared" si="0"/>
        <v>0</v>
      </c>
    </row>
    <row r="27" spans="1:25" ht="15" customHeight="1" x14ac:dyDescent="0.25">
      <c r="A27" s="739">
        <v>20</v>
      </c>
      <c r="B27" s="857"/>
      <c r="C27" s="861"/>
      <c r="D27" s="215" t="s">
        <v>2415</v>
      </c>
      <c r="E27" s="740"/>
      <c r="F27" s="740"/>
      <c r="G27" s="740"/>
      <c r="H27" s="740"/>
      <c r="I27" s="740"/>
      <c r="J27" s="740"/>
      <c r="K27" s="740"/>
      <c r="L27" s="740"/>
      <c r="M27" s="740"/>
      <c r="N27" s="740"/>
      <c r="O27" s="740"/>
      <c r="P27" s="284" t="s">
        <v>3</v>
      </c>
      <c r="Q27" s="284"/>
      <c r="R27" s="740"/>
      <c r="S27" s="740"/>
      <c r="T27" s="740"/>
      <c r="U27" s="740"/>
      <c r="V27" s="10">
        <v>1</v>
      </c>
      <c r="W27" s="10">
        <v>3</v>
      </c>
      <c r="X27" s="277"/>
      <c r="Y27" s="287">
        <f t="shared" si="0"/>
        <v>0</v>
      </c>
    </row>
    <row r="28" spans="1:25" ht="15" customHeight="1" x14ac:dyDescent="0.25">
      <c r="A28" s="739">
        <v>21</v>
      </c>
      <c r="B28" s="857"/>
      <c r="C28" s="861"/>
      <c r="D28" s="216" t="s">
        <v>2416</v>
      </c>
      <c r="E28" s="740"/>
      <c r="F28" s="740"/>
      <c r="G28" s="740"/>
      <c r="H28" s="740"/>
      <c r="I28" s="740"/>
      <c r="J28" s="740"/>
      <c r="K28" s="740"/>
      <c r="L28" s="740"/>
      <c r="M28" s="740"/>
      <c r="N28" s="740"/>
      <c r="O28" s="740"/>
      <c r="P28" s="284" t="s">
        <v>3</v>
      </c>
      <c r="Q28" s="284"/>
      <c r="R28" s="740"/>
      <c r="S28" s="740"/>
      <c r="T28" s="740"/>
      <c r="U28" s="740"/>
      <c r="V28" s="10">
        <v>0.5</v>
      </c>
      <c r="W28" s="10">
        <v>3</v>
      </c>
      <c r="X28" s="277"/>
      <c r="Y28" s="287">
        <f t="shared" si="0"/>
        <v>0</v>
      </c>
    </row>
    <row r="29" spans="1:25" ht="15" customHeight="1" x14ac:dyDescent="0.25">
      <c r="A29" s="739">
        <v>22</v>
      </c>
      <c r="B29" s="857"/>
      <c r="C29" s="861"/>
      <c r="D29" s="215" t="s">
        <v>2417</v>
      </c>
      <c r="E29" s="740"/>
      <c r="F29" s="740"/>
      <c r="G29" s="740"/>
      <c r="H29" s="740"/>
      <c r="I29" s="740"/>
      <c r="J29" s="740"/>
      <c r="K29" s="740"/>
      <c r="L29" s="740"/>
      <c r="M29" s="740"/>
      <c r="N29" s="740"/>
      <c r="O29" s="740"/>
      <c r="P29" s="284" t="s">
        <v>3</v>
      </c>
      <c r="Q29" s="284"/>
      <c r="R29" s="740"/>
      <c r="S29" s="740"/>
      <c r="T29" s="740"/>
      <c r="U29" s="740"/>
      <c r="V29" s="10">
        <v>0.25</v>
      </c>
      <c r="W29" s="10">
        <v>3</v>
      </c>
      <c r="X29" s="277"/>
      <c r="Y29" s="287">
        <f t="shared" si="0"/>
        <v>0</v>
      </c>
    </row>
    <row r="30" spans="1:25" ht="15" customHeight="1" thickBot="1" x14ac:dyDescent="0.3">
      <c r="A30" s="741">
        <v>23</v>
      </c>
      <c r="B30" s="858"/>
      <c r="C30" s="860"/>
      <c r="D30" s="219" t="s">
        <v>2418</v>
      </c>
      <c r="E30" s="742"/>
      <c r="F30" s="742"/>
      <c r="G30" s="742"/>
      <c r="H30" s="742"/>
      <c r="I30" s="742"/>
      <c r="J30" s="742"/>
      <c r="K30" s="742"/>
      <c r="L30" s="742"/>
      <c r="M30" s="742"/>
      <c r="N30" s="742"/>
      <c r="O30" s="742"/>
      <c r="P30" s="291" t="s">
        <v>3</v>
      </c>
      <c r="Q30" s="291" t="s">
        <v>3</v>
      </c>
      <c r="R30" s="742"/>
      <c r="S30" s="742"/>
      <c r="T30" s="742"/>
      <c r="U30" s="742"/>
      <c r="V30" s="469">
        <v>2</v>
      </c>
      <c r="W30" s="469">
        <v>3</v>
      </c>
      <c r="X30" s="277"/>
      <c r="Y30" s="294">
        <f t="shared" si="0"/>
        <v>0</v>
      </c>
    </row>
    <row r="31" spans="1:25" ht="15" customHeight="1" thickTop="1" x14ac:dyDescent="0.25">
      <c r="A31" s="212">
        <v>24</v>
      </c>
      <c r="B31" s="863" t="s">
        <v>2394</v>
      </c>
      <c r="C31" s="859" t="s">
        <v>2395</v>
      </c>
      <c r="D31" s="218" t="s">
        <v>2396</v>
      </c>
      <c r="E31" s="308"/>
      <c r="F31" s="308"/>
      <c r="G31" s="308"/>
      <c r="H31" s="464"/>
      <c r="I31" s="464"/>
      <c r="J31" s="464"/>
      <c r="K31" s="309"/>
      <c r="L31" s="213" t="s">
        <v>3</v>
      </c>
      <c r="M31" s="308"/>
      <c r="N31" s="730">
        <v>0.2</v>
      </c>
      <c r="O31" s="615">
        <v>3</v>
      </c>
      <c r="P31" s="308"/>
      <c r="Q31" s="308"/>
      <c r="R31" s="308"/>
      <c r="S31" s="308"/>
      <c r="T31" s="308"/>
      <c r="U31" s="308"/>
      <c r="V31" s="464"/>
      <c r="W31" s="464"/>
      <c r="X31" s="280"/>
      <c r="Y31" s="318">
        <f>N31*O31*ROUND(X31,2)</f>
        <v>0</v>
      </c>
    </row>
    <row r="32" spans="1:25" ht="15" customHeight="1" x14ac:dyDescent="0.25">
      <c r="A32" s="715">
        <v>25</v>
      </c>
      <c r="B32" s="856"/>
      <c r="C32" s="862"/>
      <c r="D32" s="716" t="s">
        <v>2397</v>
      </c>
      <c r="E32" s="475"/>
      <c r="F32" s="475"/>
      <c r="G32" s="475"/>
      <c r="H32" s="728"/>
      <c r="I32" s="728"/>
      <c r="J32" s="728"/>
      <c r="K32" s="717"/>
      <c r="L32" s="607"/>
      <c r="M32" s="475"/>
      <c r="N32" s="728"/>
      <c r="O32" s="728"/>
      <c r="P32" s="284" t="s">
        <v>3</v>
      </c>
      <c r="Q32" s="284" t="s">
        <v>3</v>
      </c>
      <c r="R32" s="284"/>
      <c r="S32" s="284"/>
      <c r="T32" s="284"/>
      <c r="U32" s="284"/>
      <c r="V32" s="237">
        <v>2</v>
      </c>
      <c r="W32" s="237">
        <v>3</v>
      </c>
      <c r="X32" s="277"/>
      <c r="Y32" s="287">
        <f>V32*W32*ROUND(X32,2)</f>
        <v>0</v>
      </c>
    </row>
    <row r="33" spans="1:25" ht="15" customHeight="1" x14ac:dyDescent="0.25">
      <c r="A33" s="4">
        <v>26</v>
      </c>
      <c r="B33" s="857"/>
      <c r="C33" s="861"/>
      <c r="D33" s="215" t="s">
        <v>2398</v>
      </c>
      <c r="E33" s="284"/>
      <c r="F33" s="284"/>
      <c r="G33" s="284"/>
      <c r="H33" s="237"/>
      <c r="I33" s="237"/>
      <c r="J33" s="237"/>
      <c r="K33" s="712"/>
      <c r="L33" s="211"/>
      <c r="M33" s="284"/>
      <c r="N33" s="237"/>
      <c r="O33" s="237"/>
      <c r="P33" s="284" t="s">
        <v>3</v>
      </c>
      <c r="Q33" s="284" t="s">
        <v>3</v>
      </c>
      <c r="R33" s="284"/>
      <c r="S33" s="284"/>
      <c r="T33" s="284"/>
      <c r="U33" s="284"/>
      <c r="V33" s="237">
        <v>2</v>
      </c>
      <c r="W33" s="237">
        <v>3</v>
      </c>
      <c r="X33" s="277"/>
      <c r="Y33" s="287">
        <f t="shared" ref="Y33:Y53" si="1">V33*W33*ROUND(X33,2)</f>
        <v>0</v>
      </c>
    </row>
    <row r="34" spans="1:25" ht="15" customHeight="1" x14ac:dyDescent="0.25">
      <c r="A34" s="715">
        <v>27</v>
      </c>
      <c r="B34" s="857"/>
      <c r="C34" s="861"/>
      <c r="D34" s="215" t="s">
        <v>2399</v>
      </c>
      <c r="E34" s="738"/>
      <c r="F34" s="738"/>
      <c r="G34" s="738"/>
      <c r="H34" s="738"/>
      <c r="I34" s="738"/>
      <c r="J34" s="738"/>
      <c r="K34" s="738"/>
      <c r="L34" s="738"/>
      <c r="M34" s="738"/>
      <c r="N34" s="738"/>
      <c r="O34" s="738"/>
      <c r="P34" s="284" t="s">
        <v>3</v>
      </c>
      <c r="Q34" s="284" t="s">
        <v>3</v>
      </c>
      <c r="R34" s="738"/>
      <c r="S34" s="738"/>
      <c r="T34" s="738"/>
      <c r="U34" s="738"/>
      <c r="V34" s="237">
        <v>2</v>
      </c>
      <c r="W34" s="237">
        <v>3</v>
      </c>
      <c r="X34" s="277"/>
      <c r="Y34" s="287">
        <f t="shared" si="1"/>
        <v>0</v>
      </c>
    </row>
    <row r="35" spans="1:25" ht="15" customHeight="1" x14ac:dyDescent="0.25">
      <c r="A35" s="4">
        <v>28</v>
      </c>
      <c r="B35" s="857"/>
      <c r="C35" s="861"/>
      <c r="D35" s="215" t="s">
        <v>2400</v>
      </c>
      <c r="E35" s="738"/>
      <c r="F35" s="738"/>
      <c r="G35" s="738"/>
      <c r="H35" s="738"/>
      <c r="I35" s="738"/>
      <c r="J35" s="738"/>
      <c r="K35" s="738"/>
      <c r="L35" s="738"/>
      <c r="M35" s="738"/>
      <c r="N35" s="738"/>
      <c r="O35" s="738"/>
      <c r="P35" s="284" t="s">
        <v>3</v>
      </c>
      <c r="Q35" s="284" t="s">
        <v>3</v>
      </c>
      <c r="R35" s="738"/>
      <c r="S35" s="738"/>
      <c r="T35" s="738"/>
      <c r="U35" s="738"/>
      <c r="V35" s="237">
        <v>2</v>
      </c>
      <c r="W35" s="237">
        <v>3</v>
      </c>
      <c r="X35" s="277"/>
      <c r="Y35" s="287">
        <f t="shared" si="1"/>
        <v>0</v>
      </c>
    </row>
    <row r="36" spans="1:25" ht="15" customHeight="1" x14ac:dyDescent="0.25">
      <c r="A36" s="715">
        <v>29</v>
      </c>
      <c r="B36" s="857"/>
      <c r="C36" s="861"/>
      <c r="D36" s="215" t="s">
        <v>2401</v>
      </c>
      <c r="E36" s="738"/>
      <c r="F36" s="738"/>
      <c r="G36" s="738"/>
      <c r="H36" s="738"/>
      <c r="I36" s="738"/>
      <c r="J36" s="738"/>
      <c r="K36" s="738"/>
      <c r="L36" s="738"/>
      <c r="M36" s="738"/>
      <c r="N36" s="738"/>
      <c r="O36" s="738"/>
      <c r="P36" s="284" t="s">
        <v>3</v>
      </c>
      <c r="Q36" s="284" t="s">
        <v>3</v>
      </c>
      <c r="R36" s="738"/>
      <c r="S36" s="738"/>
      <c r="T36" s="738"/>
      <c r="U36" s="738"/>
      <c r="V36" s="237">
        <v>2</v>
      </c>
      <c r="W36" s="237">
        <v>3</v>
      </c>
      <c r="X36" s="277"/>
      <c r="Y36" s="287">
        <f t="shared" si="1"/>
        <v>0</v>
      </c>
    </row>
    <row r="37" spans="1:25" ht="15" customHeight="1" x14ac:dyDescent="0.25">
      <c r="A37" s="4">
        <v>30</v>
      </c>
      <c r="B37" s="857"/>
      <c r="C37" s="861"/>
      <c r="D37" s="215" t="s">
        <v>2402</v>
      </c>
      <c r="E37" s="738"/>
      <c r="F37" s="738"/>
      <c r="G37" s="738"/>
      <c r="H37" s="738"/>
      <c r="I37" s="738"/>
      <c r="J37" s="738"/>
      <c r="K37" s="738"/>
      <c r="L37" s="738"/>
      <c r="M37" s="738"/>
      <c r="N37" s="738"/>
      <c r="O37" s="738"/>
      <c r="P37" s="284" t="s">
        <v>3</v>
      </c>
      <c r="Q37" s="284" t="s">
        <v>3</v>
      </c>
      <c r="R37" s="738"/>
      <c r="S37" s="738"/>
      <c r="T37" s="738"/>
      <c r="U37" s="738"/>
      <c r="V37" s="237">
        <v>2</v>
      </c>
      <c r="W37" s="237">
        <v>3</v>
      </c>
      <c r="X37" s="277"/>
      <c r="Y37" s="287">
        <f t="shared" si="1"/>
        <v>0</v>
      </c>
    </row>
    <row r="38" spans="1:25" ht="15" customHeight="1" x14ac:dyDescent="0.25">
      <c r="A38" s="715">
        <v>31</v>
      </c>
      <c r="B38" s="857"/>
      <c r="C38" s="861"/>
      <c r="D38" s="215" t="s">
        <v>2403</v>
      </c>
      <c r="E38" s="738"/>
      <c r="F38" s="738"/>
      <c r="G38" s="738"/>
      <c r="H38" s="738"/>
      <c r="I38" s="738"/>
      <c r="J38" s="738"/>
      <c r="K38" s="738"/>
      <c r="L38" s="738"/>
      <c r="M38" s="738"/>
      <c r="N38" s="738"/>
      <c r="O38" s="738"/>
      <c r="P38" s="284" t="s">
        <v>3</v>
      </c>
      <c r="Q38" s="284" t="s">
        <v>3</v>
      </c>
      <c r="R38" s="738"/>
      <c r="S38" s="738"/>
      <c r="T38" s="738"/>
      <c r="U38" s="738"/>
      <c r="V38" s="237">
        <v>2</v>
      </c>
      <c r="W38" s="237">
        <v>3</v>
      </c>
      <c r="X38" s="277"/>
      <c r="Y38" s="287">
        <f t="shared" si="1"/>
        <v>0</v>
      </c>
    </row>
    <row r="39" spans="1:25" ht="15" customHeight="1" x14ac:dyDescent="0.25">
      <c r="A39" s="4">
        <v>32</v>
      </c>
      <c r="B39" s="857"/>
      <c r="C39" s="861"/>
      <c r="D39" s="215" t="s">
        <v>2404</v>
      </c>
      <c r="E39" s="738"/>
      <c r="F39" s="738"/>
      <c r="G39" s="738"/>
      <c r="H39" s="738"/>
      <c r="I39" s="738"/>
      <c r="J39" s="738"/>
      <c r="K39" s="738"/>
      <c r="L39" s="738"/>
      <c r="M39" s="738"/>
      <c r="N39" s="738"/>
      <c r="O39" s="738"/>
      <c r="P39" s="284" t="s">
        <v>3</v>
      </c>
      <c r="Q39" s="284" t="s">
        <v>3</v>
      </c>
      <c r="R39" s="738"/>
      <c r="S39" s="738"/>
      <c r="T39" s="738"/>
      <c r="U39" s="738"/>
      <c r="V39" s="237">
        <v>2</v>
      </c>
      <c r="W39" s="237">
        <v>3</v>
      </c>
      <c r="X39" s="277"/>
      <c r="Y39" s="287">
        <f t="shared" si="1"/>
        <v>0</v>
      </c>
    </row>
    <row r="40" spans="1:25" ht="15" customHeight="1" x14ac:dyDescent="0.25">
      <c r="A40" s="715">
        <v>33</v>
      </c>
      <c r="B40" s="857"/>
      <c r="C40" s="861"/>
      <c r="D40" s="215" t="s">
        <v>2405</v>
      </c>
      <c r="E40" s="738"/>
      <c r="F40" s="738"/>
      <c r="G40" s="738"/>
      <c r="H40" s="738"/>
      <c r="I40" s="738"/>
      <c r="J40" s="738"/>
      <c r="K40" s="738"/>
      <c r="L40" s="738"/>
      <c r="M40" s="738"/>
      <c r="N40" s="738"/>
      <c r="O40" s="738"/>
      <c r="P40" s="284" t="s">
        <v>3</v>
      </c>
      <c r="Q40" s="284" t="s">
        <v>3</v>
      </c>
      <c r="R40" s="738"/>
      <c r="S40" s="738"/>
      <c r="T40" s="738"/>
      <c r="U40" s="738"/>
      <c r="V40" s="237">
        <v>2</v>
      </c>
      <c r="W40" s="237">
        <v>3</v>
      </c>
      <c r="X40" s="277"/>
      <c r="Y40" s="287">
        <f t="shared" si="1"/>
        <v>0</v>
      </c>
    </row>
    <row r="41" spans="1:25" ht="15" customHeight="1" x14ac:dyDescent="0.25">
      <c r="A41" s="4">
        <v>34</v>
      </c>
      <c r="B41" s="857"/>
      <c r="C41" s="861"/>
      <c r="D41" s="215" t="s">
        <v>2406</v>
      </c>
      <c r="E41" s="738"/>
      <c r="F41" s="738"/>
      <c r="G41" s="738"/>
      <c r="H41" s="738"/>
      <c r="I41" s="738"/>
      <c r="J41" s="738"/>
      <c r="K41" s="738"/>
      <c r="L41" s="738"/>
      <c r="M41" s="738"/>
      <c r="N41" s="738"/>
      <c r="O41" s="738"/>
      <c r="P41" s="284" t="s">
        <v>3</v>
      </c>
      <c r="Q41" s="284" t="s">
        <v>3</v>
      </c>
      <c r="R41" s="738"/>
      <c r="S41" s="738"/>
      <c r="T41" s="738"/>
      <c r="U41" s="738"/>
      <c r="V41" s="237">
        <v>2</v>
      </c>
      <c r="W41" s="237">
        <v>3</v>
      </c>
      <c r="X41" s="277"/>
      <c r="Y41" s="287">
        <f t="shared" si="1"/>
        <v>0</v>
      </c>
    </row>
    <row r="42" spans="1:25" ht="15" customHeight="1" x14ac:dyDescent="0.25">
      <c r="A42" s="715">
        <v>35</v>
      </c>
      <c r="B42" s="857"/>
      <c r="C42" s="861"/>
      <c r="D42" s="215" t="s">
        <v>2407</v>
      </c>
      <c r="E42" s="738"/>
      <c r="F42" s="738"/>
      <c r="G42" s="738"/>
      <c r="H42" s="738"/>
      <c r="I42" s="738"/>
      <c r="J42" s="738"/>
      <c r="K42" s="738"/>
      <c r="L42" s="738"/>
      <c r="M42" s="738"/>
      <c r="N42" s="738"/>
      <c r="O42" s="738"/>
      <c r="P42" s="284" t="s">
        <v>3</v>
      </c>
      <c r="Q42" s="284" t="s">
        <v>3</v>
      </c>
      <c r="R42" s="738"/>
      <c r="S42" s="738"/>
      <c r="T42" s="738"/>
      <c r="U42" s="738"/>
      <c r="V42" s="237">
        <v>2</v>
      </c>
      <c r="W42" s="237">
        <v>3</v>
      </c>
      <c r="X42" s="277"/>
      <c r="Y42" s="287">
        <f t="shared" si="1"/>
        <v>0</v>
      </c>
    </row>
    <row r="43" spans="1:25" ht="15" customHeight="1" x14ac:dyDescent="0.25">
      <c r="A43" s="4">
        <v>36</v>
      </c>
      <c r="B43" s="857"/>
      <c r="C43" s="861"/>
      <c r="D43" s="215" t="s">
        <v>2408</v>
      </c>
      <c r="E43" s="738"/>
      <c r="F43" s="738"/>
      <c r="G43" s="738"/>
      <c r="H43" s="738"/>
      <c r="I43" s="738"/>
      <c r="J43" s="738"/>
      <c r="K43" s="738"/>
      <c r="L43" s="738"/>
      <c r="M43" s="738"/>
      <c r="N43" s="738"/>
      <c r="O43" s="738"/>
      <c r="P43" s="284" t="s">
        <v>3</v>
      </c>
      <c r="Q43" s="284" t="s">
        <v>3</v>
      </c>
      <c r="R43" s="738"/>
      <c r="S43" s="738"/>
      <c r="T43" s="738"/>
      <c r="U43" s="738"/>
      <c r="V43" s="237">
        <v>2</v>
      </c>
      <c r="W43" s="237">
        <v>3</v>
      </c>
      <c r="X43" s="277"/>
      <c r="Y43" s="287">
        <f t="shared" si="1"/>
        <v>0</v>
      </c>
    </row>
    <row r="44" spans="1:25" ht="15" customHeight="1" x14ac:dyDescent="0.25">
      <c r="A44" s="715">
        <v>37</v>
      </c>
      <c r="B44" s="857"/>
      <c r="C44" s="861"/>
      <c r="D44" s="215" t="s">
        <v>2409</v>
      </c>
      <c r="E44" s="738"/>
      <c r="F44" s="738"/>
      <c r="G44" s="738"/>
      <c r="H44" s="738"/>
      <c r="I44" s="738"/>
      <c r="J44" s="738"/>
      <c r="K44" s="738"/>
      <c r="L44" s="738"/>
      <c r="M44" s="738"/>
      <c r="N44" s="738"/>
      <c r="O44" s="738"/>
      <c r="P44" s="284" t="s">
        <v>3</v>
      </c>
      <c r="Q44" s="284" t="s">
        <v>3</v>
      </c>
      <c r="R44" s="738"/>
      <c r="S44" s="738"/>
      <c r="T44" s="738"/>
      <c r="U44" s="738"/>
      <c r="V44" s="237">
        <v>2</v>
      </c>
      <c r="W44" s="237">
        <v>3</v>
      </c>
      <c r="X44" s="277"/>
      <c r="Y44" s="287">
        <f t="shared" si="1"/>
        <v>0</v>
      </c>
    </row>
    <row r="45" spans="1:25" ht="15" customHeight="1" x14ac:dyDescent="0.25">
      <c r="A45" s="4">
        <v>38</v>
      </c>
      <c r="B45" s="857"/>
      <c r="C45" s="861"/>
      <c r="D45" s="215" t="s">
        <v>2410</v>
      </c>
      <c r="E45" s="738"/>
      <c r="F45" s="738"/>
      <c r="G45" s="738"/>
      <c r="H45" s="738"/>
      <c r="I45" s="738"/>
      <c r="J45" s="738"/>
      <c r="K45" s="738"/>
      <c r="L45" s="738"/>
      <c r="M45" s="738"/>
      <c r="N45" s="738"/>
      <c r="O45" s="738"/>
      <c r="P45" s="284" t="s">
        <v>3</v>
      </c>
      <c r="Q45" s="284" t="s">
        <v>3</v>
      </c>
      <c r="R45" s="738"/>
      <c r="S45" s="738"/>
      <c r="T45" s="738"/>
      <c r="U45" s="738"/>
      <c r="V45" s="237">
        <v>2</v>
      </c>
      <c r="W45" s="237">
        <v>3</v>
      </c>
      <c r="X45" s="277"/>
      <c r="Y45" s="287">
        <f t="shared" si="1"/>
        <v>0</v>
      </c>
    </row>
    <row r="46" spans="1:25" ht="15" customHeight="1" x14ac:dyDescent="0.25">
      <c r="A46" s="715">
        <v>39</v>
      </c>
      <c r="B46" s="857"/>
      <c r="C46" s="861"/>
      <c r="D46" s="215" t="s">
        <v>2411</v>
      </c>
      <c r="E46" s="738"/>
      <c r="F46" s="738"/>
      <c r="G46" s="738"/>
      <c r="H46" s="738"/>
      <c r="I46" s="738"/>
      <c r="J46" s="738"/>
      <c r="K46" s="738"/>
      <c r="L46" s="738"/>
      <c r="M46" s="738"/>
      <c r="N46" s="738"/>
      <c r="O46" s="738"/>
      <c r="P46" s="284" t="s">
        <v>3</v>
      </c>
      <c r="Q46" s="284" t="s">
        <v>3</v>
      </c>
      <c r="R46" s="738"/>
      <c r="S46" s="738"/>
      <c r="T46" s="738"/>
      <c r="U46" s="738"/>
      <c r="V46" s="237">
        <v>2</v>
      </c>
      <c r="W46" s="237">
        <v>3</v>
      </c>
      <c r="X46" s="277"/>
      <c r="Y46" s="287">
        <f t="shared" si="1"/>
        <v>0</v>
      </c>
    </row>
    <row r="47" spans="1:25" ht="15" customHeight="1" x14ac:dyDescent="0.25">
      <c r="A47" s="4">
        <v>40</v>
      </c>
      <c r="B47" s="857"/>
      <c r="C47" s="861"/>
      <c r="D47" s="215" t="s">
        <v>2412</v>
      </c>
      <c r="E47" s="738"/>
      <c r="F47" s="738"/>
      <c r="G47" s="738"/>
      <c r="H47" s="738"/>
      <c r="I47" s="738"/>
      <c r="J47" s="738"/>
      <c r="K47" s="738"/>
      <c r="L47" s="738"/>
      <c r="M47" s="738"/>
      <c r="N47" s="738"/>
      <c r="O47" s="738"/>
      <c r="P47" s="284" t="s">
        <v>3</v>
      </c>
      <c r="Q47" s="284" t="s">
        <v>3</v>
      </c>
      <c r="R47" s="738"/>
      <c r="S47" s="738"/>
      <c r="T47" s="738"/>
      <c r="U47" s="738"/>
      <c r="V47" s="237">
        <v>2</v>
      </c>
      <c r="W47" s="237">
        <v>3</v>
      </c>
      <c r="X47" s="277"/>
      <c r="Y47" s="287">
        <f t="shared" si="1"/>
        <v>0</v>
      </c>
    </row>
    <row r="48" spans="1:25" ht="15" customHeight="1" x14ac:dyDescent="0.25">
      <c r="A48" s="715">
        <v>41</v>
      </c>
      <c r="B48" s="857"/>
      <c r="C48" s="861"/>
      <c r="D48" s="215" t="s">
        <v>2413</v>
      </c>
      <c r="E48" s="738"/>
      <c r="F48" s="738"/>
      <c r="G48" s="738"/>
      <c r="H48" s="738"/>
      <c r="I48" s="738"/>
      <c r="J48" s="738"/>
      <c r="K48" s="738"/>
      <c r="L48" s="738"/>
      <c r="M48" s="738"/>
      <c r="N48" s="738"/>
      <c r="O48" s="738"/>
      <c r="P48" s="284" t="s">
        <v>3</v>
      </c>
      <c r="Q48" s="284" t="s">
        <v>3</v>
      </c>
      <c r="R48" s="738"/>
      <c r="S48" s="738"/>
      <c r="T48" s="738"/>
      <c r="U48" s="738"/>
      <c r="V48" s="237">
        <v>2</v>
      </c>
      <c r="W48" s="237">
        <v>3</v>
      </c>
      <c r="X48" s="277"/>
      <c r="Y48" s="287">
        <f t="shared" si="1"/>
        <v>0</v>
      </c>
    </row>
    <row r="49" spans="1:27" ht="15" customHeight="1" x14ac:dyDescent="0.25">
      <c r="A49" s="4">
        <v>42</v>
      </c>
      <c r="B49" s="857"/>
      <c r="C49" s="861"/>
      <c r="D49" s="215" t="s">
        <v>2414</v>
      </c>
      <c r="E49" s="738"/>
      <c r="F49" s="738"/>
      <c r="G49" s="738"/>
      <c r="H49" s="738"/>
      <c r="I49" s="738"/>
      <c r="J49" s="738"/>
      <c r="K49" s="738"/>
      <c r="L49" s="738"/>
      <c r="M49" s="738"/>
      <c r="N49" s="738"/>
      <c r="O49" s="738"/>
      <c r="P49" s="284" t="s">
        <v>3</v>
      </c>
      <c r="Q49" s="284" t="s">
        <v>3</v>
      </c>
      <c r="R49" s="738"/>
      <c r="S49" s="738"/>
      <c r="T49" s="738"/>
      <c r="U49" s="738"/>
      <c r="V49" s="237">
        <v>2</v>
      </c>
      <c r="W49" s="237">
        <v>3</v>
      </c>
      <c r="X49" s="277"/>
      <c r="Y49" s="287">
        <f t="shared" si="1"/>
        <v>0</v>
      </c>
    </row>
    <row r="50" spans="1:27" ht="15" customHeight="1" x14ac:dyDescent="0.25">
      <c r="A50" s="715">
        <v>43</v>
      </c>
      <c r="B50" s="857"/>
      <c r="C50" s="861"/>
      <c r="D50" s="215" t="s">
        <v>2415</v>
      </c>
      <c r="E50" s="740"/>
      <c r="F50" s="740"/>
      <c r="G50" s="740"/>
      <c r="H50" s="740"/>
      <c r="I50" s="740"/>
      <c r="J50" s="740"/>
      <c r="K50" s="740"/>
      <c r="L50" s="740"/>
      <c r="M50" s="740"/>
      <c r="N50" s="740"/>
      <c r="O50" s="740"/>
      <c r="P50" s="284" t="s">
        <v>3</v>
      </c>
      <c r="Q50" s="284"/>
      <c r="R50" s="740"/>
      <c r="S50" s="740"/>
      <c r="T50" s="740"/>
      <c r="U50" s="740"/>
      <c r="V50" s="10">
        <v>1</v>
      </c>
      <c r="W50" s="10">
        <v>3</v>
      </c>
      <c r="X50" s="277"/>
      <c r="Y50" s="287">
        <f t="shared" si="1"/>
        <v>0</v>
      </c>
    </row>
    <row r="51" spans="1:27" ht="15" customHeight="1" x14ac:dyDescent="0.25">
      <c r="A51" s="4">
        <v>44</v>
      </c>
      <c r="B51" s="857"/>
      <c r="C51" s="861"/>
      <c r="D51" s="216" t="s">
        <v>2416</v>
      </c>
      <c r="E51" s="740"/>
      <c r="F51" s="740"/>
      <c r="G51" s="740"/>
      <c r="H51" s="740"/>
      <c r="I51" s="740"/>
      <c r="J51" s="740"/>
      <c r="K51" s="740"/>
      <c r="L51" s="740"/>
      <c r="M51" s="740"/>
      <c r="N51" s="740"/>
      <c r="O51" s="740"/>
      <c r="P51" s="284" t="s">
        <v>3</v>
      </c>
      <c r="Q51" s="284"/>
      <c r="R51" s="740"/>
      <c r="S51" s="740"/>
      <c r="T51" s="740"/>
      <c r="U51" s="740"/>
      <c r="V51" s="10">
        <v>0.5</v>
      </c>
      <c r="W51" s="10">
        <v>3</v>
      </c>
      <c r="X51" s="277"/>
      <c r="Y51" s="287">
        <f t="shared" si="1"/>
        <v>0</v>
      </c>
    </row>
    <row r="52" spans="1:27" ht="15" customHeight="1" x14ac:dyDescent="0.25">
      <c r="A52" s="715">
        <v>45</v>
      </c>
      <c r="B52" s="857"/>
      <c r="C52" s="861"/>
      <c r="D52" s="215" t="s">
        <v>2417</v>
      </c>
      <c r="E52" s="740"/>
      <c r="F52" s="740"/>
      <c r="G52" s="740"/>
      <c r="H52" s="740"/>
      <c r="I52" s="740"/>
      <c r="J52" s="740"/>
      <c r="K52" s="740"/>
      <c r="L52" s="740"/>
      <c r="M52" s="740"/>
      <c r="N52" s="740"/>
      <c r="O52" s="740"/>
      <c r="P52" s="284" t="s">
        <v>3</v>
      </c>
      <c r="Q52" s="284"/>
      <c r="R52" s="740"/>
      <c r="S52" s="740"/>
      <c r="T52" s="740"/>
      <c r="U52" s="740"/>
      <c r="V52" s="10">
        <v>0.25</v>
      </c>
      <c r="W52" s="10">
        <v>3</v>
      </c>
      <c r="X52" s="277"/>
      <c r="Y52" s="287">
        <f t="shared" si="1"/>
        <v>0</v>
      </c>
    </row>
    <row r="53" spans="1:27" ht="15" customHeight="1" thickBot="1" x14ac:dyDescent="0.3">
      <c r="A53" s="741">
        <v>46</v>
      </c>
      <c r="B53" s="858"/>
      <c r="C53" s="860"/>
      <c r="D53" s="219" t="s">
        <v>2418</v>
      </c>
      <c r="E53" s="742"/>
      <c r="F53" s="742"/>
      <c r="G53" s="742"/>
      <c r="H53" s="742"/>
      <c r="I53" s="742"/>
      <c r="J53" s="742"/>
      <c r="K53" s="742"/>
      <c r="L53" s="742"/>
      <c r="M53" s="742"/>
      <c r="N53" s="742"/>
      <c r="O53" s="742"/>
      <c r="P53" s="291" t="s">
        <v>3</v>
      </c>
      <c r="Q53" s="291" t="s">
        <v>3</v>
      </c>
      <c r="R53" s="742"/>
      <c r="S53" s="742"/>
      <c r="T53" s="742"/>
      <c r="U53" s="742"/>
      <c r="V53" s="469">
        <v>2</v>
      </c>
      <c r="W53" s="469">
        <v>3</v>
      </c>
      <c r="X53" s="277"/>
      <c r="Y53" s="294">
        <f t="shared" si="1"/>
        <v>0</v>
      </c>
    </row>
    <row r="54" spans="1:27" ht="15" customHeight="1" thickTop="1" x14ac:dyDescent="0.25">
      <c r="A54" s="212">
        <v>47</v>
      </c>
      <c r="B54" s="863" t="s">
        <v>1289</v>
      </c>
      <c r="C54" s="859" t="s">
        <v>671</v>
      </c>
      <c r="D54" s="218" t="s">
        <v>1295</v>
      </c>
      <c r="E54" s="308"/>
      <c r="F54" s="308"/>
      <c r="G54" s="308"/>
      <c r="H54" s="464"/>
      <c r="I54" s="464"/>
      <c r="J54" s="464" t="s">
        <v>3</v>
      </c>
      <c r="K54" s="309">
        <v>1</v>
      </c>
      <c r="L54" s="213"/>
      <c r="M54" s="308"/>
      <c r="N54" s="464">
        <v>1</v>
      </c>
      <c r="O54" s="464">
        <v>5</v>
      </c>
      <c r="P54" s="308"/>
      <c r="Q54" s="308"/>
      <c r="R54" s="308"/>
      <c r="S54" s="308"/>
      <c r="T54" s="308"/>
      <c r="U54" s="308"/>
      <c r="V54" s="464"/>
      <c r="W54" s="464"/>
      <c r="X54" s="277"/>
      <c r="Y54" s="318">
        <f>N54*O54*ROUND(X54,2)</f>
        <v>0</v>
      </c>
    </row>
    <row r="55" spans="1:27" ht="15" customHeight="1" thickBot="1" x14ac:dyDescent="0.3">
      <c r="A55" s="725">
        <v>48</v>
      </c>
      <c r="B55" s="870"/>
      <c r="C55" s="871"/>
      <c r="D55" s="731" t="s">
        <v>1296</v>
      </c>
      <c r="E55" s="454"/>
      <c r="F55" s="454"/>
      <c r="G55" s="454"/>
      <c r="H55" s="732"/>
      <c r="I55" s="732"/>
      <c r="J55" s="732"/>
      <c r="K55" s="455">
        <v>1</v>
      </c>
      <c r="L55" s="726"/>
      <c r="M55" s="454"/>
      <c r="N55" s="732">
        <v>1</v>
      </c>
      <c r="O55" s="732">
        <v>8</v>
      </c>
      <c r="P55" s="454"/>
      <c r="Q55" s="454"/>
      <c r="R55" s="454"/>
      <c r="S55" s="454"/>
      <c r="T55" s="454"/>
      <c r="U55" s="454"/>
      <c r="V55" s="732"/>
      <c r="W55" s="732"/>
      <c r="X55" s="277"/>
      <c r="Y55" s="456">
        <f t="shared" ref="Y55" si="2">N55*O55*ROUND(X55,2)</f>
        <v>0</v>
      </c>
    </row>
    <row r="56" spans="1:27" ht="15" customHeight="1" thickTop="1" x14ac:dyDescent="0.25">
      <c r="A56" s="212">
        <v>49</v>
      </c>
      <c r="B56" s="863" t="s">
        <v>1290</v>
      </c>
      <c r="C56" s="859" t="s">
        <v>471</v>
      </c>
      <c r="D56" s="218" t="s">
        <v>1297</v>
      </c>
      <c r="E56" s="308"/>
      <c r="F56" s="308"/>
      <c r="G56" s="308"/>
      <c r="H56" s="464"/>
      <c r="I56" s="464"/>
      <c r="J56" s="464" t="s">
        <v>3</v>
      </c>
      <c r="K56" s="309">
        <v>1</v>
      </c>
      <c r="L56" s="213"/>
      <c r="M56" s="308"/>
      <c r="N56" s="464">
        <v>1</v>
      </c>
      <c r="O56" s="464">
        <v>5</v>
      </c>
      <c r="P56" s="308"/>
      <c r="Q56" s="308"/>
      <c r="R56" s="308"/>
      <c r="S56" s="308"/>
      <c r="T56" s="308"/>
      <c r="U56" s="308"/>
      <c r="V56" s="464"/>
      <c r="W56" s="464"/>
      <c r="X56" s="277"/>
      <c r="Y56" s="318">
        <f t="shared" ref="Y56:Y93" si="3">N56*O56*ROUND(X56,2)</f>
        <v>0</v>
      </c>
      <c r="Z56" s="31"/>
      <c r="AA56" s="31"/>
    </row>
    <row r="57" spans="1:27" ht="15" customHeight="1" thickBot="1" x14ac:dyDescent="0.3">
      <c r="A57" s="5">
        <v>50</v>
      </c>
      <c r="B57" s="858"/>
      <c r="C57" s="860"/>
      <c r="D57" s="219" t="s">
        <v>1296</v>
      </c>
      <c r="E57" s="292"/>
      <c r="F57" s="291"/>
      <c r="G57" s="291"/>
      <c r="H57" s="469"/>
      <c r="I57" s="469"/>
      <c r="J57" s="469"/>
      <c r="K57" s="291">
        <v>1</v>
      </c>
      <c r="L57" s="297"/>
      <c r="M57" s="291"/>
      <c r="N57" s="469">
        <v>1</v>
      </c>
      <c r="O57" s="469">
        <v>12</v>
      </c>
      <c r="P57" s="292"/>
      <c r="Q57" s="292"/>
      <c r="R57" s="291"/>
      <c r="S57" s="291"/>
      <c r="T57" s="291"/>
      <c r="U57" s="291"/>
      <c r="V57" s="469"/>
      <c r="W57" s="469"/>
      <c r="X57" s="277"/>
      <c r="Y57" s="294">
        <f t="shared" si="3"/>
        <v>0</v>
      </c>
      <c r="Z57" s="31"/>
      <c r="AA57" s="31"/>
    </row>
    <row r="58" spans="1:27" ht="15" customHeight="1" thickTop="1" x14ac:dyDescent="0.25">
      <c r="A58" s="212">
        <v>51</v>
      </c>
      <c r="B58" s="867" t="s">
        <v>1291</v>
      </c>
      <c r="C58" s="859" t="s">
        <v>1103</v>
      </c>
      <c r="D58" s="609" t="s">
        <v>1104</v>
      </c>
      <c r="E58" s="308"/>
      <c r="F58" s="309"/>
      <c r="G58" s="309"/>
      <c r="H58" s="736"/>
      <c r="I58" s="736"/>
      <c r="J58" s="736"/>
      <c r="K58" s="308">
        <v>2</v>
      </c>
      <c r="L58" s="615"/>
      <c r="M58" s="308"/>
      <c r="N58" s="464">
        <v>0.5</v>
      </c>
      <c r="O58" s="464">
        <v>1</v>
      </c>
      <c r="P58" s="308"/>
      <c r="Q58" s="308"/>
      <c r="R58" s="308"/>
      <c r="S58" s="308"/>
      <c r="T58" s="308"/>
      <c r="U58" s="308"/>
      <c r="V58" s="464"/>
      <c r="W58" s="464"/>
      <c r="X58" s="277"/>
      <c r="Y58" s="318">
        <f t="shared" si="3"/>
        <v>0</v>
      </c>
      <c r="Z58" s="31"/>
    </row>
    <row r="59" spans="1:27" ht="26.25" customHeight="1" x14ac:dyDescent="0.25">
      <c r="A59" s="4">
        <v>52</v>
      </c>
      <c r="B59" s="868"/>
      <c r="C59" s="861"/>
      <c r="D59" s="238" t="s">
        <v>1105</v>
      </c>
      <c r="E59" s="284"/>
      <c r="F59" s="284"/>
      <c r="G59" s="284"/>
      <c r="H59" s="465"/>
      <c r="I59" s="465"/>
      <c r="J59" s="465"/>
      <c r="K59" s="284">
        <v>1</v>
      </c>
      <c r="L59" s="10"/>
      <c r="M59" s="284"/>
      <c r="N59" s="237">
        <v>1</v>
      </c>
      <c r="O59" s="237">
        <v>1</v>
      </c>
      <c r="P59" s="712"/>
      <c r="Q59" s="712"/>
      <c r="R59" s="284"/>
      <c r="S59" s="284"/>
      <c r="T59" s="284"/>
      <c r="U59" s="284"/>
      <c r="V59" s="237"/>
      <c r="W59" s="237"/>
      <c r="X59" s="277"/>
      <c r="Y59" s="287">
        <f t="shared" si="3"/>
        <v>0</v>
      </c>
      <c r="Z59" s="31"/>
    </row>
    <row r="60" spans="1:27" ht="15" customHeight="1" x14ac:dyDescent="0.25">
      <c r="A60" s="4">
        <v>53</v>
      </c>
      <c r="B60" s="868"/>
      <c r="C60" s="713" t="s">
        <v>2391</v>
      </c>
      <c r="D60" s="202" t="s">
        <v>70</v>
      </c>
      <c r="E60" s="712"/>
      <c r="F60" s="284"/>
      <c r="G60" s="284"/>
      <c r="H60" s="10"/>
      <c r="I60" s="10"/>
      <c r="J60" s="10"/>
      <c r="K60" s="284"/>
      <c r="L60" s="10" t="s">
        <v>3</v>
      </c>
      <c r="M60" s="284"/>
      <c r="N60" s="211">
        <v>1</v>
      </c>
      <c r="O60" s="211">
        <v>1</v>
      </c>
      <c r="P60" s="712"/>
      <c r="Q60" s="712"/>
      <c r="R60" s="284"/>
      <c r="S60" s="284"/>
      <c r="T60" s="284"/>
      <c r="U60" s="284"/>
      <c r="V60" s="211"/>
      <c r="W60" s="211"/>
      <c r="X60" s="277"/>
      <c r="Y60" s="287">
        <f>N60*O60*ROUND(X60,2)</f>
        <v>0</v>
      </c>
      <c r="Z60" s="31"/>
    </row>
    <row r="61" spans="1:27" ht="26.25" customHeight="1" x14ac:dyDescent="0.25">
      <c r="A61" s="4">
        <v>54</v>
      </c>
      <c r="B61" s="868"/>
      <c r="C61" s="847" t="s">
        <v>2392</v>
      </c>
      <c r="D61" s="300" t="s">
        <v>2385</v>
      </c>
      <c r="E61" s="712"/>
      <c r="F61" s="284"/>
      <c r="G61" s="284"/>
      <c r="H61" s="10" t="s">
        <v>3</v>
      </c>
      <c r="I61" s="10"/>
      <c r="J61" s="10"/>
      <c r="K61" s="284"/>
      <c r="L61" s="10"/>
      <c r="M61" s="284"/>
      <c r="N61" s="211"/>
      <c r="O61" s="211"/>
      <c r="P61" s="712" t="s">
        <v>3</v>
      </c>
      <c r="Q61" s="712" t="s">
        <v>3</v>
      </c>
      <c r="R61" s="284"/>
      <c r="S61" s="284"/>
      <c r="T61" s="284"/>
      <c r="U61" s="284"/>
      <c r="V61" s="211">
        <v>2</v>
      </c>
      <c r="W61" s="211">
        <v>1</v>
      </c>
      <c r="X61" s="277"/>
      <c r="Y61" s="287">
        <f t="shared" ref="Y61:Y70" si="4">V61*W61*ROUND(X61,2)</f>
        <v>0</v>
      </c>
      <c r="Z61" s="31"/>
    </row>
    <row r="62" spans="1:27" ht="15" customHeight="1" x14ac:dyDescent="0.2">
      <c r="A62" s="4">
        <v>55</v>
      </c>
      <c r="B62" s="868"/>
      <c r="C62" s="847"/>
      <c r="D62" s="743" t="s">
        <v>2386</v>
      </c>
      <c r="E62" s="712"/>
      <c r="F62" s="284"/>
      <c r="G62" s="284"/>
      <c r="H62" s="10"/>
      <c r="I62" s="10"/>
      <c r="J62" s="10"/>
      <c r="K62" s="284"/>
      <c r="L62" s="10"/>
      <c r="M62" s="284"/>
      <c r="N62" s="211"/>
      <c r="O62" s="211"/>
      <c r="P62" s="712" t="s">
        <v>3</v>
      </c>
      <c r="Q62" s="712" t="s">
        <v>3</v>
      </c>
      <c r="R62" s="284"/>
      <c r="S62" s="284"/>
      <c r="T62" s="284"/>
      <c r="U62" s="284"/>
      <c r="V62" s="211">
        <v>2</v>
      </c>
      <c r="W62" s="211">
        <v>1</v>
      </c>
      <c r="X62" s="277"/>
      <c r="Y62" s="287">
        <f t="shared" si="4"/>
        <v>0</v>
      </c>
      <c r="Z62" s="31"/>
    </row>
    <row r="63" spans="1:27" ht="15" customHeight="1" x14ac:dyDescent="0.25">
      <c r="A63" s="4">
        <v>56</v>
      </c>
      <c r="B63" s="868"/>
      <c r="C63" s="847"/>
      <c r="D63" s="300" t="s">
        <v>2387</v>
      </c>
      <c r="E63" s="712"/>
      <c r="F63" s="284"/>
      <c r="G63" s="284"/>
      <c r="H63" s="10"/>
      <c r="I63" s="10"/>
      <c r="J63" s="10"/>
      <c r="K63" s="284"/>
      <c r="L63" s="10"/>
      <c r="M63" s="284"/>
      <c r="N63" s="211"/>
      <c r="O63" s="211"/>
      <c r="P63" s="712" t="s">
        <v>3</v>
      </c>
      <c r="Q63" s="712" t="s">
        <v>3</v>
      </c>
      <c r="R63" s="284"/>
      <c r="S63" s="284"/>
      <c r="T63" s="284"/>
      <c r="U63" s="284"/>
      <c r="V63" s="211">
        <v>2</v>
      </c>
      <c r="W63" s="211">
        <v>1</v>
      </c>
      <c r="X63" s="277"/>
      <c r="Y63" s="287">
        <f t="shared" si="4"/>
        <v>0</v>
      </c>
      <c r="Z63" s="31"/>
    </row>
    <row r="64" spans="1:27" ht="15" customHeight="1" x14ac:dyDescent="0.2">
      <c r="A64" s="4">
        <v>57</v>
      </c>
      <c r="B64" s="868"/>
      <c r="C64" s="847"/>
      <c r="D64" s="744" t="s">
        <v>2388</v>
      </c>
      <c r="E64" s="712"/>
      <c r="F64" s="284"/>
      <c r="G64" s="284"/>
      <c r="H64" s="10"/>
      <c r="I64" s="10"/>
      <c r="J64" s="10"/>
      <c r="K64" s="284"/>
      <c r="L64" s="10"/>
      <c r="M64" s="284"/>
      <c r="N64" s="211"/>
      <c r="O64" s="211"/>
      <c r="P64" s="712" t="s">
        <v>3</v>
      </c>
      <c r="Q64" s="712" t="s">
        <v>3</v>
      </c>
      <c r="R64" s="284"/>
      <c r="S64" s="284"/>
      <c r="T64" s="284"/>
      <c r="U64" s="284"/>
      <c r="V64" s="211">
        <v>2</v>
      </c>
      <c r="W64" s="211">
        <v>1</v>
      </c>
      <c r="X64" s="277"/>
      <c r="Y64" s="287">
        <f t="shared" si="4"/>
        <v>0</v>
      </c>
      <c r="Z64" s="31"/>
    </row>
    <row r="65" spans="1:26" ht="15" customHeight="1" x14ac:dyDescent="0.2">
      <c r="A65" s="4">
        <v>58</v>
      </c>
      <c r="B65" s="868"/>
      <c r="C65" s="847"/>
      <c r="D65" s="744" t="s">
        <v>2389</v>
      </c>
      <c r="E65" s="712"/>
      <c r="F65" s="284"/>
      <c r="G65" s="284"/>
      <c r="H65" s="10"/>
      <c r="I65" s="10"/>
      <c r="J65" s="10"/>
      <c r="K65" s="284"/>
      <c r="L65" s="10"/>
      <c r="M65" s="284"/>
      <c r="N65" s="211"/>
      <c r="O65" s="211"/>
      <c r="P65" s="712"/>
      <c r="Q65" s="712"/>
      <c r="R65" s="284"/>
      <c r="S65" s="284"/>
      <c r="T65" s="284"/>
      <c r="U65" s="284"/>
      <c r="V65" s="211">
        <v>0.16700000000000001</v>
      </c>
      <c r="W65" s="211">
        <v>1</v>
      </c>
      <c r="X65" s="277"/>
      <c r="Y65" s="287">
        <f t="shared" si="4"/>
        <v>0</v>
      </c>
      <c r="Z65" s="31"/>
    </row>
    <row r="66" spans="1:26" ht="26.25" customHeight="1" x14ac:dyDescent="0.25">
      <c r="A66" s="4">
        <v>59</v>
      </c>
      <c r="B66" s="868"/>
      <c r="C66" s="847" t="s">
        <v>2393</v>
      </c>
      <c r="D66" s="300" t="s">
        <v>2385</v>
      </c>
      <c r="E66" s="712"/>
      <c r="F66" s="284"/>
      <c r="G66" s="284"/>
      <c r="H66" s="10" t="s">
        <v>3</v>
      </c>
      <c r="I66" s="10"/>
      <c r="J66" s="10"/>
      <c r="K66" s="284"/>
      <c r="L66" s="10"/>
      <c r="M66" s="284"/>
      <c r="N66" s="211"/>
      <c r="O66" s="211"/>
      <c r="P66" s="712" t="s">
        <v>3</v>
      </c>
      <c r="Q66" s="712" t="s">
        <v>3</v>
      </c>
      <c r="R66" s="284"/>
      <c r="S66" s="284"/>
      <c r="T66" s="284"/>
      <c r="U66" s="284"/>
      <c r="V66" s="211">
        <v>2</v>
      </c>
      <c r="W66" s="211">
        <v>1</v>
      </c>
      <c r="X66" s="277"/>
      <c r="Y66" s="287">
        <f t="shared" si="4"/>
        <v>0</v>
      </c>
      <c r="Z66" s="31"/>
    </row>
    <row r="67" spans="1:26" ht="15" customHeight="1" x14ac:dyDescent="0.2">
      <c r="A67" s="4">
        <v>60</v>
      </c>
      <c r="B67" s="868"/>
      <c r="C67" s="847"/>
      <c r="D67" s="743" t="s">
        <v>2386</v>
      </c>
      <c r="E67" s="712"/>
      <c r="F67" s="284"/>
      <c r="G67" s="284"/>
      <c r="H67" s="10"/>
      <c r="I67" s="10"/>
      <c r="J67" s="10"/>
      <c r="K67" s="284"/>
      <c r="L67" s="10"/>
      <c r="M67" s="284"/>
      <c r="N67" s="211"/>
      <c r="O67" s="211"/>
      <c r="P67" s="712" t="s">
        <v>3</v>
      </c>
      <c r="Q67" s="712" t="s">
        <v>3</v>
      </c>
      <c r="R67" s="284"/>
      <c r="S67" s="284"/>
      <c r="T67" s="284"/>
      <c r="U67" s="284"/>
      <c r="V67" s="211">
        <v>2</v>
      </c>
      <c r="W67" s="211">
        <v>1</v>
      </c>
      <c r="X67" s="277"/>
      <c r="Y67" s="287">
        <f t="shared" si="4"/>
        <v>0</v>
      </c>
      <c r="Z67" s="31"/>
    </row>
    <row r="68" spans="1:26" ht="15" customHeight="1" x14ac:dyDescent="0.25">
      <c r="A68" s="4">
        <v>61</v>
      </c>
      <c r="B68" s="868"/>
      <c r="C68" s="847"/>
      <c r="D68" s="300" t="s">
        <v>2387</v>
      </c>
      <c r="E68" s="712"/>
      <c r="F68" s="284"/>
      <c r="G68" s="284"/>
      <c r="H68" s="10"/>
      <c r="I68" s="10"/>
      <c r="J68" s="10"/>
      <c r="K68" s="284"/>
      <c r="L68" s="10"/>
      <c r="M68" s="284"/>
      <c r="N68" s="211"/>
      <c r="O68" s="211"/>
      <c r="P68" s="712" t="s">
        <v>3</v>
      </c>
      <c r="Q68" s="712" t="s">
        <v>3</v>
      </c>
      <c r="R68" s="284"/>
      <c r="S68" s="284"/>
      <c r="T68" s="284"/>
      <c r="U68" s="284"/>
      <c r="V68" s="211">
        <v>2</v>
      </c>
      <c r="W68" s="211">
        <v>1</v>
      </c>
      <c r="X68" s="277"/>
      <c r="Y68" s="287">
        <f t="shared" si="4"/>
        <v>0</v>
      </c>
      <c r="Z68" s="31"/>
    </row>
    <row r="69" spans="1:26" ht="15" customHeight="1" x14ac:dyDescent="0.2">
      <c r="A69" s="4">
        <v>62</v>
      </c>
      <c r="B69" s="868"/>
      <c r="C69" s="847"/>
      <c r="D69" s="744" t="s">
        <v>2388</v>
      </c>
      <c r="E69" s="712"/>
      <c r="F69" s="284"/>
      <c r="G69" s="284"/>
      <c r="H69" s="10"/>
      <c r="I69" s="10"/>
      <c r="J69" s="10"/>
      <c r="K69" s="284"/>
      <c r="L69" s="10"/>
      <c r="M69" s="284"/>
      <c r="N69" s="211"/>
      <c r="O69" s="211"/>
      <c r="P69" s="712" t="s">
        <v>3</v>
      </c>
      <c r="Q69" s="712" t="s">
        <v>3</v>
      </c>
      <c r="R69" s="284"/>
      <c r="S69" s="284"/>
      <c r="T69" s="284"/>
      <c r="U69" s="284"/>
      <c r="V69" s="211">
        <v>2</v>
      </c>
      <c r="W69" s="211">
        <v>1</v>
      </c>
      <c r="X69" s="277"/>
      <c r="Y69" s="287">
        <f t="shared" si="4"/>
        <v>0</v>
      </c>
      <c r="Z69" s="31"/>
    </row>
    <row r="70" spans="1:26" ht="15" customHeight="1" thickBot="1" x14ac:dyDescent="0.25">
      <c r="A70" s="5">
        <v>63</v>
      </c>
      <c r="B70" s="869"/>
      <c r="C70" s="848"/>
      <c r="D70" s="745" t="s">
        <v>2389</v>
      </c>
      <c r="E70" s="292"/>
      <c r="F70" s="291"/>
      <c r="G70" s="291"/>
      <c r="H70" s="297"/>
      <c r="I70" s="297"/>
      <c r="J70" s="297"/>
      <c r="K70" s="291"/>
      <c r="L70" s="297"/>
      <c r="M70" s="291"/>
      <c r="N70" s="214"/>
      <c r="O70" s="214"/>
      <c r="P70" s="292"/>
      <c r="Q70" s="292"/>
      <c r="R70" s="291"/>
      <c r="S70" s="291"/>
      <c r="T70" s="291"/>
      <c r="U70" s="291"/>
      <c r="V70" s="214">
        <v>0.16700000000000001</v>
      </c>
      <c r="W70" s="214">
        <v>1</v>
      </c>
      <c r="X70" s="277"/>
      <c r="Y70" s="294">
        <f t="shared" si="4"/>
        <v>0</v>
      </c>
      <c r="Z70" s="31"/>
    </row>
    <row r="71" spans="1:26" ht="15" customHeight="1" thickTop="1" x14ac:dyDescent="0.25">
      <c r="A71" s="212">
        <v>64</v>
      </c>
      <c r="B71" s="863" t="s">
        <v>1292</v>
      </c>
      <c r="C71" s="859" t="s">
        <v>1106</v>
      </c>
      <c r="D71" s="733" t="s">
        <v>1298</v>
      </c>
      <c r="E71" s="308"/>
      <c r="F71" s="308"/>
      <c r="G71" s="308"/>
      <c r="H71" s="464"/>
      <c r="I71" s="464"/>
      <c r="J71" s="464"/>
      <c r="K71" s="308">
        <v>1</v>
      </c>
      <c r="L71" s="615"/>
      <c r="M71" s="308"/>
      <c r="N71" s="251">
        <v>1</v>
      </c>
      <c r="O71" s="251">
        <v>27</v>
      </c>
      <c r="P71" s="309"/>
      <c r="Q71" s="309"/>
      <c r="R71" s="308"/>
      <c r="S71" s="308"/>
      <c r="T71" s="308"/>
      <c r="U71" s="308"/>
      <c r="V71" s="251"/>
      <c r="W71" s="251"/>
      <c r="X71" s="277"/>
      <c r="Y71" s="318">
        <f>N71*O71*ROUND(X71,2)</f>
        <v>0</v>
      </c>
      <c r="Z71" s="31"/>
    </row>
    <row r="72" spans="1:26" ht="15" customHeight="1" x14ac:dyDescent="0.25">
      <c r="A72" s="4">
        <v>65</v>
      </c>
      <c r="B72" s="857"/>
      <c r="C72" s="861"/>
      <c r="D72" s="3" t="s">
        <v>1108</v>
      </c>
      <c r="E72" s="284"/>
      <c r="F72" s="284"/>
      <c r="G72" s="284"/>
      <c r="H72" s="237"/>
      <c r="I72" s="237" t="s">
        <v>3</v>
      </c>
      <c r="J72" s="237"/>
      <c r="K72" s="284"/>
      <c r="L72" s="10"/>
      <c r="M72" s="284"/>
      <c r="N72" s="2"/>
      <c r="O72" s="2"/>
      <c r="P72" s="712" t="s">
        <v>3</v>
      </c>
      <c r="Q72" s="712" t="s">
        <v>3</v>
      </c>
      <c r="R72" s="284"/>
      <c r="S72" s="284"/>
      <c r="T72" s="284"/>
      <c r="U72" s="284"/>
      <c r="V72" s="2">
        <v>2</v>
      </c>
      <c r="W72" s="2">
        <v>27</v>
      </c>
      <c r="X72" s="277"/>
      <c r="Y72" s="287">
        <f>V72*W72*ROUND(X72,2)</f>
        <v>0</v>
      </c>
      <c r="Z72" s="31"/>
    </row>
    <row r="73" spans="1:26" ht="15" customHeight="1" x14ac:dyDescent="0.25">
      <c r="A73" s="4">
        <v>66</v>
      </c>
      <c r="B73" s="857"/>
      <c r="C73" s="861"/>
      <c r="D73" s="3" t="s">
        <v>1109</v>
      </c>
      <c r="E73" s="284"/>
      <c r="F73" s="284"/>
      <c r="G73" s="284"/>
      <c r="H73" s="237"/>
      <c r="I73" s="237"/>
      <c r="J73" s="237"/>
      <c r="K73" s="284"/>
      <c r="L73" s="10"/>
      <c r="M73" s="284"/>
      <c r="N73" s="2"/>
      <c r="O73" s="2"/>
      <c r="P73" s="712" t="s">
        <v>3</v>
      </c>
      <c r="Q73" s="712" t="s">
        <v>3</v>
      </c>
      <c r="R73" s="284"/>
      <c r="S73" s="284"/>
      <c r="T73" s="284"/>
      <c r="U73" s="284"/>
      <c r="V73" s="2">
        <v>2</v>
      </c>
      <c r="W73" s="2">
        <v>27</v>
      </c>
      <c r="X73" s="277"/>
      <c r="Y73" s="287">
        <f t="shared" ref="Y73:Y77" si="5">V73*W73*ROUND(X73,2)</f>
        <v>0</v>
      </c>
      <c r="Z73" s="31"/>
    </row>
    <row r="74" spans="1:26" ht="15" customHeight="1" x14ac:dyDescent="0.25">
      <c r="A74" s="4">
        <v>67</v>
      </c>
      <c r="B74" s="857"/>
      <c r="C74" s="861"/>
      <c r="D74" s="238" t="s">
        <v>2421</v>
      </c>
      <c r="E74" s="284"/>
      <c r="F74" s="284"/>
      <c r="G74" s="284"/>
      <c r="H74" s="465"/>
      <c r="I74" s="465"/>
      <c r="J74" s="465"/>
      <c r="K74" s="284"/>
      <c r="L74" s="10"/>
      <c r="M74" s="284"/>
      <c r="N74" s="2"/>
      <c r="O74" s="2"/>
      <c r="P74" s="712" t="s">
        <v>3</v>
      </c>
      <c r="Q74" s="712" t="s">
        <v>3</v>
      </c>
      <c r="R74" s="284"/>
      <c r="S74" s="284"/>
      <c r="T74" s="284"/>
      <c r="U74" s="284"/>
      <c r="V74" s="2">
        <v>2</v>
      </c>
      <c r="W74" s="2">
        <v>27</v>
      </c>
      <c r="X74" s="277"/>
      <c r="Y74" s="287">
        <f t="shared" si="5"/>
        <v>0</v>
      </c>
      <c r="Z74" s="31"/>
    </row>
    <row r="75" spans="1:26" ht="15" customHeight="1" x14ac:dyDescent="0.25">
      <c r="A75" s="4">
        <v>68</v>
      </c>
      <c r="B75" s="857"/>
      <c r="C75" s="861"/>
      <c r="D75" s="3" t="s">
        <v>1299</v>
      </c>
      <c r="E75" s="284"/>
      <c r="F75" s="284"/>
      <c r="G75" s="284"/>
      <c r="H75" s="237"/>
      <c r="I75" s="237"/>
      <c r="J75" s="237"/>
      <c r="K75" s="284"/>
      <c r="L75" s="10"/>
      <c r="M75" s="284"/>
      <c r="N75" s="2"/>
      <c r="O75" s="2"/>
      <c r="P75" s="712" t="s">
        <v>3</v>
      </c>
      <c r="Q75" s="712" t="s">
        <v>3</v>
      </c>
      <c r="R75" s="284"/>
      <c r="S75" s="284"/>
      <c r="T75" s="284"/>
      <c r="U75" s="284"/>
      <c r="V75" s="2">
        <v>2</v>
      </c>
      <c r="W75" s="2">
        <v>6</v>
      </c>
      <c r="X75" s="277"/>
      <c r="Y75" s="287">
        <f t="shared" si="5"/>
        <v>0</v>
      </c>
      <c r="Z75" s="31"/>
    </row>
    <row r="76" spans="1:26" ht="15" customHeight="1" x14ac:dyDescent="0.25">
      <c r="A76" s="4">
        <v>69</v>
      </c>
      <c r="B76" s="857"/>
      <c r="C76" s="861"/>
      <c r="D76" s="3" t="s">
        <v>1300</v>
      </c>
      <c r="E76" s="284"/>
      <c r="F76" s="284"/>
      <c r="G76" s="284"/>
      <c r="H76" s="237"/>
      <c r="I76" s="237"/>
      <c r="J76" s="237"/>
      <c r="K76" s="284"/>
      <c r="L76" s="10"/>
      <c r="M76" s="284"/>
      <c r="N76" s="2"/>
      <c r="O76" s="2"/>
      <c r="P76" s="712" t="s">
        <v>3</v>
      </c>
      <c r="Q76" s="712" t="s">
        <v>3</v>
      </c>
      <c r="R76" s="284"/>
      <c r="S76" s="284"/>
      <c r="T76" s="284"/>
      <c r="U76" s="284"/>
      <c r="V76" s="2">
        <v>2</v>
      </c>
      <c r="W76" s="2">
        <v>6</v>
      </c>
      <c r="X76" s="277"/>
      <c r="Y76" s="287">
        <f t="shared" si="5"/>
        <v>0</v>
      </c>
      <c r="Z76" s="31"/>
    </row>
    <row r="77" spans="1:26" ht="15" customHeight="1" thickBot="1" x14ac:dyDescent="0.3">
      <c r="A77" s="5">
        <v>70</v>
      </c>
      <c r="B77" s="858"/>
      <c r="C77" s="860"/>
      <c r="D77" s="734" t="s">
        <v>1111</v>
      </c>
      <c r="E77" s="291"/>
      <c r="F77" s="291"/>
      <c r="G77" s="291"/>
      <c r="H77" s="297" t="s">
        <v>3</v>
      </c>
      <c r="I77" s="469"/>
      <c r="J77" s="469"/>
      <c r="K77" s="291"/>
      <c r="L77" s="297"/>
      <c r="M77" s="291"/>
      <c r="N77" s="469"/>
      <c r="O77" s="469"/>
      <c r="P77" s="292" t="s">
        <v>3</v>
      </c>
      <c r="Q77" s="292" t="s">
        <v>3</v>
      </c>
      <c r="R77" s="291"/>
      <c r="S77" s="291"/>
      <c r="T77" s="291"/>
      <c r="U77" s="291"/>
      <c r="V77" s="469">
        <v>2</v>
      </c>
      <c r="W77" s="297">
        <v>27</v>
      </c>
      <c r="X77" s="277"/>
      <c r="Y77" s="294">
        <f t="shared" si="5"/>
        <v>0</v>
      </c>
      <c r="Z77" s="31"/>
    </row>
    <row r="78" spans="1:26" ht="15" customHeight="1" thickTop="1" x14ac:dyDescent="0.25">
      <c r="A78" s="212">
        <v>71</v>
      </c>
      <c r="B78" s="864" t="s">
        <v>1293</v>
      </c>
      <c r="C78" s="859" t="s">
        <v>1112</v>
      </c>
      <c r="D78" s="733" t="s">
        <v>1114</v>
      </c>
      <c r="E78" s="308"/>
      <c r="F78" s="308"/>
      <c r="G78" s="308"/>
      <c r="H78" s="464"/>
      <c r="I78" s="464"/>
      <c r="J78" s="464" t="s">
        <v>3</v>
      </c>
      <c r="K78" s="308">
        <v>1</v>
      </c>
      <c r="L78" s="213"/>
      <c r="M78" s="308"/>
      <c r="N78" s="572">
        <v>1</v>
      </c>
      <c r="O78" s="572">
        <v>56</v>
      </c>
      <c r="P78" s="308"/>
      <c r="Q78" s="308"/>
      <c r="R78" s="308"/>
      <c r="S78" s="308"/>
      <c r="T78" s="308"/>
      <c r="U78" s="309"/>
      <c r="V78" s="572"/>
      <c r="W78" s="572"/>
      <c r="X78" s="277"/>
      <c r="Y78" s="318">
        <f t="shared" si="3"/>
        <v>0</v>
      </c>
      <c r="Z78" s="31"/>
    </row>
    <row r="79" spans="1:26" ht="15" customHeight="1" x14ac:dyDescent="0.25">
      <c r="A79" s="4">
        <v>72</v>
      </c>
      <c r="B79" s="865"/>
      <c r="C79" s="861"/>
      <c r="D79" s="466" t="s">
        <v>1301</v>
      </c>
      <c r="E79" s="284"/>
      <c r="F79" s="284"/>
      <c r="G79" s="284"/>
      <c r="H79" s="467"/>
      <c r="I79" s="467"/>
      <c r="J79" s="467"/>
      <c r="K79" s="284">
        <v>1</v>
      </c>
      <c r="L79" s="211"/>
      <c r="M79" s="284"/>
      <c r="N79" s="468">
        <v>1</v>
      </c>
      <c r="O79" s="468">
        <v>34</v>
      </c>
      <c r="P79" s="284"/>
      <c r="Q79" s="284"/>
      <c r="R79" s="284"/>
      <c r="S79" s="284"/>
      <c r="T79" s="284"/>
      <c r="U79" s="712"/>
      <c r="V79" s="468"/>
      <c r="W79" s="468"/>
      <c r="X79" s="277"/>
      <c r="Y79" s="287">
        <f t="shared" si="3"/>
        <v>0</v>
      </c>
      <c r="Z79" s="31"/>
    </row>
    <row r="80" spans="1:26" ht="15" customHeight="1" x14ac:dyDescent="0.25">
      <c r="A80" s="4">
        <v>73</v>
      </c>
      <c r="B80" s="865"/>
      <c r="C80" s="713" t="s">
        <v>2383</v>
      </c>
      <c r="D80" s="202" t="s">
        <v>70</v>
      </c>
      <c r="E80" s="712"/>
      <c r="F80" s="284"/>
      <c r="G80" s="284"/>
      <c r="H80" s="10"/>
      <c r="I80" s="10"/>
      <c r="J80" s="10"/>
      <c r="K80" s="284"/>
      <c r="L80" s="10" t="s">
        <v>3</v>
      </c>
      <c r="M80" s="284"/>
      <c r="N80" s="211">
        <v>1</v>
      </c>
      <c r="O80" s="211">
        <v>1</v>
      </c>
      <c r="P80" s="712"/>
      <c r="Q80" s="712"/>
      <c r="R80" s="284"/>
      <c r="S80" s="284"/>
      <c r="T80" s="284"/>
      <c r="U80" s="284"/>
      <c r="V80" s="211"/>
      <c r="W80" s="211"/>
      <c r="X80" s="277"/>
      <c r="Y80" s="287">
        <f>N80*O80*ROUND(X80,2)</f>
        <v>0</v>
      </c>
      <c r="Z80" s="31"/>
    </row>
    <row r="81" spans="1:27" ht="26.25" customHeight="1" x14ac:dyDescent="0.25">
      <c r="A81" s="4">
        <v>74</v>
      </c>
      <c r="B81" s="865"/>
      <c r="C81" s="847" t="s">
        <v>2384</v>
      </c>
      <c r="D81" s="300" t="s">
        <v>2385</v>
      </c>
      <c r="E81" s="712"/>
      <c r="F81" s="284"/>
      <c r="G81" s="284"/>
      <c r="H81" s="10" t="s">
        <v>3</v>
      </c>
      <c r="I81" s="10"/>
      <c r="J81" s="10"/>
      <c r="K81" s="284"/>
      <c r="L81" s="10"/>
      <c r="M81" s="284"/>
      <c r="N81" s="211"/>
      <c r="O81" s="211"/>
      <c r="P81" s="712" t="s">
        <v>3</v>
      </c>
      <c r="Q81" s="712" t="s">
        <v>3</v>
      </c>
      <c r="R81" s="284"/>
      <c r="S81" s="284"/>
      <c r="T81" s="284"/>
      <c r="U81" s="284"/>
      <c r="V81" s="211">
        <v>2</v>
      </c>
      <c r="W81" s="211">
        <v>1</v>
      </c>
      <c r="X81" s="277"/>
      <c r="Y81" s="287">
        <f t="shared" ref="Y81:Y90" si="6">V81*W81*ROUND(X81,2)</f>
        <v>0</v>
      </c>
      <c r="Z81" s="31"/>
    </row>
    <row r="82" spans="1:27" ht="15" customHeight="1" x14ac:dyDescent="0.2">
      <c r="A82" s="4">
        <v>75</v>
      </c>
      <c r="B82" s="865"/>
      <c r="C82" s="847"/>
      <c r="D82" s="743" t="s">
        <v>2386</v>
      </c>
      <c r="E82" s="712"/>
      <c r="F82" s="284"/>
      <c r="G82" s="284"/>
      <c r="H82" s="10"/>
      <c r="I82" s="10"/>
      <c r="J82" s="10"/>
      <c r="K82" s="284"/>
      <c r="L82" s="10"/>
      <c r="M82" s="284"/>
      <c r="N82" s="211"/>
      <c r="O82" s="211"/>
      <c r="P82" s="712" t="s">
        <v>3</v>
      </c>
      <c r="Q82" s="712" t="s">
        <v>3</v>
      </c>
      <c r="R82" s="284"/>
      <c r="S82" s="284"/>
      <c r="T82" s="284"/>
      <c r="U82" s="284"/>
      <c r="V82" s="211">
        <v>2</v>
      </c>
      <c r="W82" s="211">
        <v>1</v>
      </c>
      <c r="X82" s="277"/>
      <c r="Y82" s="287">
        <f t="shared" si="6"/>
        <v>0</v>
      </c>
      <c r="Z82" s="31"/>
    </row>
    <row r="83" spans="1:27" ht="15" customHeight="1" x14ac:dyDescent="0.25">
      <c r="A83" s="4">
        <v>76</v>
      </c>
      <c r="B83" s="865"/>
      <c r="C83" s="847"/>
      <c r="D83" s="300" t="s">
        <v>2387</v>
      </c>
      <c r="E83" s="712"/>
      <c r="F83" s="284"/>
      <c r="G83" s="284"/>
      <c r="H83" s="10"/>
      <c r="I83" s="10"/>
      <c r="J83" s="10"/>
      <c r="K83" s="284"/>
      <c r="L83" s="10"/>
      <c r="M83" s="284"/>
      <c r="N83" s="211"/>
      <c r="O83" s="211"/>
      <c r="P83" s="712" t="s">
        <v>3</v>
      </c>
      <c r="Q83" s="712" t="s">
        <v>3</v>
      </c>
      <c r="R83" s="284"/>
      <c r="S83" s="284"/>
      <c r="T83" s="284"/>
      <c r="U83" s="284"/>
      <c r="V83" s="211">
        <v>2</v>
      </c>
      <c r="W83" s="211">
        <v>1</v>
      </c>
      <c r="X83" s="277"/>
      <c r="Y83" s="287">
        <f t="shared" si="6"/>
        <v>0</v>
      </c>
      <c r="Z83" s="31"/>
    </row>
    <row r="84" spans="1:27" ht="15" customHeight="1" x14ac:dyDescent="0.2">
      <c r="A84" s="4">
        <v>77</v>
      </c>
      <c r="B84" s="865"/>
      <c r="C84" s="847"/>
      <c r="D84" s="744" t="s">
        <v>2388</v>
      </c>
      <c r="E84" s="712"/>
      <c r="F84" s="284"/>
      <c r="G84" s="284"/>
      <c r="H84" s="10"/>
      <c r="I84" s="10"/>
      <c r="J84" s="10"/>
      <c r="K84" s="284"/>
      <c r="L84" s="10"/>
      <c r="M84" s="284"/>
      <c r="N84" s="211"/>
      <c r="O84" s="211"/>
      <c r="P84" s="712" t="s">
        <v>3</v>
      </c>
      <c r="Q84" s="712" t="s">
        <v>3</v>
      </c>
      <c r="R84" s="284"/>
      <c r="S84" s="284"/>
      <c r="T84" s="284"/>
      <c r="U84" s="284"/>
      <c r="V84" s="211">
        <v>2</v>
      </c>
      <c r="W84" s="211">
        <v>1</v>
      </c>
      <c r="X84" s="277"/>
      <c r="Y84" s="287">
        <f t="shared" si="6"/>
        <v>0</v>
      </c>
      <c r="Z84" s="31"/>
    </row>
    <row r="85" spans="1:27" ht="15" customHeight="1" x14ac:dyDescent="0.2">
      <c r="A85" s="4">
        <v>78</v>
      </c>
      <c r="B85" s="865"/>
      <c r="C85" s="847"/>
      <c r="D85" s="744" t="s">
        <v>2389</v>
      </c>
      <c r="E85" s="712"/>
      <c r="F85" s="284"/>
      <c r="G85" s="284"/>
      <c r="H85" s="10"/>
      <c r="I85" s="10"/>
      <c r="J85" s="10"/>
      <c r="K85" s="284"/>
      <c r="L85" s="10"/>
      <c r="M85" s="284"/>
      <c r="N85" s="211"/>
      <c r="O85" s="211"/>
      <c r="P85" s="712"/>
      <c r="Q85" s="712"/>
      <c r="R85" s="284"/>
      <c r="S85" s="284"/>
      <c r="T85" s="284"/>
      <c r="U85" s="284"/>
      <c r="V85" s="211">
        <v>0.16700000000000001</v>
      </c>
      <c r="W85" s="211">
        <v>1</v>
      </c>
      <c r="X85" s="277"/>
      <c r="Y85" s="287">
        <f t="shared" si="6"/>
        <v>0</v>
      </c>
      <c r="Z85" s="31"/>
    </row>
    <row r="86" spans="1:27" ht="26.25" customHeight="1" x14ac:dyDescent="0.25">
      <c r="A86" s="4">
        <v>79</v>
      </c>
      <c r="B86" s="865"/>
      <c r="C86" s="847" t="s">
        <v>2390</v>
      </c>
      <c r="D86" s="300" t="s">
        <v>2385</v>
      </c>
      <c r="E86" s="712"/>
      <c r="F86" s="284"/>
      <c r="G86" s="284"/>
      <c r="H86" s="10" t="s">
        <v>3</v>
      </c>
      <c r="I86" s="10"/>
      <c r="J86" s="10"/>
      <c r="K86" s="284"/>
      <c r="L86" s="10"/>
      <c r="M86" s="284"/>
      <c r="N86" s="211"/>
      <c r="O86" s="211"/>
      <c r="P86" s="712" t="s">
        <v>3</v>
      </c>
      <c r="Q86" s="712" t="s">
        <v>3</v>
      </c>
      <c r="R86" s="284"/>
      <c r="S86" s="284"/>
      <c r="T86" s="284"/>
      <c r="U86" s="284"/>
      <c r="V86" s="211">
        <v>2</v>
      </c>
      <c r="W86" s="211">
        <v>1</v>
      </c>
      <c r="X86" s="277"/>
      <c r="Y86" s="287">
        <f t="shared" si="6"/>
        <v>0</v>
      </c>
      <c r="Z86" s="31"/>
    </row>
    <row r="87" spans="1:27" ht="15" customHeight="1" x14ac:dyDescent="0.2">
      <c r="A87" s="4">
        <v>80</v>
      </c>
      <c r="B87" s="865"/>
      <c r="C87" s="847"/>
      <c r="D87" s="743" t="s">
        <v>2386</v>
      </c>
      <c r="E87" s="712"/>
      <c r="F87" s="284"/>
      <c r="G87" s="284"/>
      <c r="H87" s="10"/>
      <c r="I87" s="10"/>
      <c r="J87" s="10"/>
      <c r="K87" s="284"/>
      <c r="L87" s="10"/>
      <c r="M87" s="284"/>
      <c r="N87" s="211"/>
      <c r="O87" s="211"/>
      <c r="P87" s="712" t="s">
        <v>3</v>
      </c>
      <c r="Q87" s="712" t="s">
        <v>3</v>
      </c>
      <c r="R87" s="284"/>
      <c r="S87" s="284"/>
      <c r="T87" s="284"/>
      <c r="U87" s="284"/>
      <c r="V87" s="211">
        <v>2</v>
      </c>
      <c r="W87" s="211">
        <v>1</v>
      </c>
      <c r="X87" s="277"/>
      <c r="Y87" s="287">
        <f t="shared" si="6"/>
        <v>0</v>
      </c>
      <c r="Z87" s="31"/>
    </row>
    <row r="88" spans="1:27" ht="15" customHeight="1" x14ac:dyDescent="0.25">
      <c r="A88" s="4">
        <v>81</v>
      </c>
      <c r="B88" s="865"/>
      <c r="C88" s="847"/>
      <c r="D88" s="300" t="s">
        <v>2387</v>
      </c>
      <c r="E88" s="712"/>
      <c r="F88" s="284"/>
      <c r="G88" s="284"/>
      <c r="H88" s="10"/>
      <c r="I88" s="10"/>
      <c r="J88" s="10"/>
      <c r="K88" s="284"/>
      <c r="L88" s="10"/>
      <c r="M88" s="284"/>
      <c r="N88" s="211"/>
      <c r="O88" s="211"/>
      <c r="P88" s="712" t="s">
        <v>3</v>
      </c>
      <c r="Q88" s="712" t="s">
        <v>3</v>
      </c>
      <c r="R88" s="284"/>
      <c r="S88" s="284"/>
      <c r="T88" s="284"/>
      <c r="U88" s="284"/>
      <c r="V88" s="211">
        <v>2</v>
      </c>
      <c r="W88" s="211">
        <v>1</v>
      </c>
      <c r="X88" s="277"/>
      <c r="Y88" s="287">
        <f t="shared" si="6"/>
        <v>0</v>
      </c>
      <c r="Z88" s="31"/>
    </row>
    <row r="89" spans="1:27" ht="15" customHeight="1" x14ac:dyDescent="0.2">
      <c r="A89" s="4">
        <v>82</v>
      </c>
      <c r="B89" s="865"/>
      <c r="C89" s="847"/>
      <c r="D89" s="744" t="s">
        <v>2388</v>
      </c>
      <c r="E89" s="712"/>
      <c r="F89" s="284"/>
      <c r="G89" s="284"/>
      <c r="H89" s="10"/>
      <c r="I89" s="10"/>
      <c r="J89" s="10"/>
      <c r="K89" s="284"/>
      <c r="L89" s="10"/>
      <c r="M89" s="284"/>
      <c r="N89" s="211"/>
      <c r="O89" s="211"/>
      <c r="P89" s="712" t="s">
        <v>3</v>
      </c>
      <c r="Q89" s="712" t="s">
        <v>3</v>
      </c>
      <c r="R89" s="284"/>
      <c r="S89" s="284"/>
      <c r="T89" s="284"/>
      <c r="U89" s="284"/>
      <c r="V89" s="211">
        <v>2</v>
      </c>
      <c r="W89" s="211">
        <v>1</v>
      </c>
      <c r="X89" s="277"/>
      <c r="Y89" s="287">
        <f t="shared" si="6"/>
        <v>0</v>
      </c>
      <c r="Z89" s="31"/>
    </row>
    <row r="90" spans="1:27" ht="15" customHeight="1" thickBot="1" x14ac:dyDescent="0.25">
      <c r="A90" s="5">
        <v>83</v>
      </c>
      <c r="B90" s="866"/>
      <c r="C90" s="848"/>
      <c r="D90" s="745" t="s">
        <v>2389</v>
      </c>
      <c r="E90" s="292"/>
      <c r="F90" s="291"/>
      <c r="G90" s="291"/>
      <c r="H90" s="297"/>
      <c r="I90" s="297"/>
      <c r="J90" s="297"/>
      <c r="K90" s="291"/>
      <c r="L90" s="297"/>
      <c r="M90" s="291"/>
      <c r="N90" s="214"/>
      <c r="O90" s="214"/>
      <c r="P90" s="292"/>
      <c r="Q90" s="292"/>
      <c r="R90" s="291"/>
      <c r="S90" s="291"/>
      <c r="T90" s="291"/>
      <c r="U90" s="291"/>
      <c r="V90" s="214">
        <v>0.16700000000000001</v>
      </c>
      <c r="W90" s="214">
        <v>1</v>
      </c>
      <c r="X90" s="277"/>
      <c r="Y90" s="294">
        <f t="shared" si="6"/>
        <v>0</v>
      </c>
      <c r="Z90" s="31"/>
    </row>
    <row r="91" spans="1:27" ht="15" customHeight="1" thickTop="1" x14ac:dyDescent="0.25">
      <c r="A91" s="715">
        <v>84</v>
      </c>
      <c r="B91" s="856" t="s">
        <v>1294</v>
      </c>
      <c r="C91" s="862" t="s">
        <v>391</v>
      </c>
      <c r="D91" s="716" t="s">
        <v>1302</v>
      </c>
      <c r="E91" s="475"/>
      <c r="F91" s="475"/>
      <c r="G91" s="475"/>
      <c r="H91" s="728"/>
      <c r="I91" s="728"/>
      <c r="J91" s="728" t="s">
        <v>3</v>
      </c>
      <c r="K91" s="475">
        <v>1</v>
      </c>
      <c r="L91" s="607"/>
      <c r="M91" s="475"/>
      <c r="N91" s="728">
        <v>1</v>
      </c>
      <c r="O91" s="728">
        <v>1</v>
      </c>
      <c r="P91" s="475"/>
      <c r="Q91" s="475"/>
      <c r="R91" s="475"/>
      <c r="S91" s="475"/>
      <c r="T91" s="475"/>
      <c r="U91" s="717"/>
      <c r="V91" s="728"/>
      <c r="W91" s="728"/>
      <c r="X91" s="277"/>
      <c r="Y91" s="481">
        <f t="shared" si="3"/>
        <v>0</v>
      </c>
      <c r="Z91" s="31"/>
    </row>
    <row r="92" spans="1:27" ht="15" customHeight="1" x14ac:dyDescent="0.25">
      <c r="A92" s="4">
        <v>85</v>
      </c>
      <c r="B92" s="857"/>
      <c r="C92" s="861"/>
      <c r="D92" s="215" t="s">
        <v>1116</v>
      </c>
      <c r="E92" s="284"/>
      <c r="F92" s="284"/>
      <c r="G92" s="284"/>
      <c r="H92" s="237"/>
      <c r="I92" s="237"/>
      <c r="J92" s="237"/>
      <c r="K92" s="284">
        <v>2</v>
      </c>
      <c r="L92" s="211"/>
      <c r="M92" s="284"/>
      <c r="N92" s="237">
        <v>0.5</v>
      </c>
      <c r="O92" s="237">
        <v>1</v>
      </c>
      <c r="P92" s="284"/>
      <c r="Q92" s="284"/>
      <c r="R92" s="284"/>
      <c r="S92" s="284"/>
      <c r="T92" s="284"/>
      <c r="U92" s="712"/>
      <c r="V92" s="237"/>
      <c r="W92" s="237"/>
      <c r="X92" s="277"/>
      <c r="Y92" s="287">
        <f t="shared" si="3"/>
        <v>0</v>
      </c>
      <c r="Z92" s="31"/>
    </row>
    <row r="93" spans="1:27" ht="15" customHeight="1" thickBot="1" x14ac:dyDescent="0.3">
      <c r="A93" s="5">
        <v>86</v>
      </c>
      <c r="B93" s="858"/>
      <c r="C93" s="860"/>
      <c r="D93" s="219" t="s">
        <v>1296</v>
      </c>
      <c r="E93" s="291"/>
      <c r="F93" s="291"/>
      <c r="G93" s="291"/>
      <c r="H93" s="469"/>
      <c r="I93" s="469"/>
      <c r="J93" s="469"/>
      <c r="K93" s="291">
        <v>1</v>
      </c>
      <c r="L93" s="214"/>
      <c r="M93" s="291"/>
      <c r="N93" s="469">
        <v>1</v>
      </c>
      <c r="O93" s="469">
        <v>4</v>
      </c>
      <c r="P93" s="291"/>
      <c r="Q93" s="291"/>
      <c r="R93" s="291"/>
      <c r="S93" s="291"/>
      <c r="T93" s="291"/>
      <c r="U93" s="292"/>
      <c r="V93" s="469"/>
      <c r="W93" s="469"/>
      <c r="X93" s="279"/>
      <c r="Y93" s="294">
        <f t="shared" si="3"/>
        <v>0</v>
      </c>
      <c r="Z93" s="31"/>
    </row>
    <row r="94" spans="1:27" ht="15" customHeight="1" thickTop="1" thickBot="1" x14ac:dyDescent="0.3">
      <c r="X94" s="735" t="s">
        <v>4</v>
      </c>
      <c r="Y94" s="17">
        <f>SUM(Y8:Y93)</f>
        <v>0</v>
      </c>
      <c r="AA94" s="31"/>
    </row>
    <row r="95" spans="1:27" ht="13.5" thickTop="1" x14ac:dyDescent="0.25"/>
    <row r="96" spans="1:27" x14ac:dyDescent="0.25">
      <c r="A96" s="714"/>
      <c r="B96" s="81"/>
    </row>
    <row r="97" spans="1:2" x14ac:dyDescent="0.25">
      <c r="A97" s="714"/>
      <c r="B97" s="81"/>
    </row>
  </sheetData>
  <sheetProtection algorithmName="SHA-512" hashValue="9zTwoQVr0q7JelCx6TJVOa5phoimJTXTlTrY3xX09idqSpSdOVz7s8w/2/vwx93VeAmV9dJipzTAb63ka32DQQ==" saltValue="Nco9NgYR+i+4mg0LUjKL8w==" spinCount="100000" sheet="1" objects="1" scenarios="1"/>
  <mergeCells count="34">
    <mergeCell ref="B8:B30"/>
    <mergeCell ref="C8:C30"/>
    <mergeCell ref="B78:B90"/>
    <mergeCell ref="B58:B70"/>
    <mergeCell ref="C61:C65"/>
    <mergeCell ref="C66:C70"/>
    <mergeCell ref="C81:C85"/>
    <mergeCell ref="C86:C90"/>
    <mergeCell ref="B54:B55"/>
    <mergeCell ref="C54:C55"/>
    <mergeCell ref="B31:B53"/>
    <mergeCell ref="C31:C53"/>
    <mergeCell ref="K5:O6"/>
    <mergeCell ref="P5:W6"/>
    <mergeCell ref="X5:X7"/>
    <mergeCell ref="Y5:Y7"/>
    <mergeCell ref="A1:E1"/>
    <mergeCell ref="F1:Y1"/>
    <mergeCell ref="A2:Y2"/>
    <mergeCell ref="A3:Y3"/>
    <mergeCell ref="A4:Y4"/>
    <mergeCell ref="A5:A7"/>
    <mergeCell ref="B5:B7"/>
    <mergeCell ref="C5:C7"/>
    <mergeCell ref="D5:D7"/>
    <mergeCell ref="E5:J6"/>
    <mergeCell ref="B91:B93"/>
    <mergeCell ref="C56:C57"/>
    <mergeCell ref="C58:C59"/>
    <mergeCell ref="C71:C77"/>
    <mergeCell ref="C91:C93"/>
    <mergeCell ref="B56:B57"/>
    <mergeCell ref="B71:B77"/>
    <mergeCell ref="C78:C79"/>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Y31 Y7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A34"/>
  <sheetViews>
    <sheetView view="pageLayout" topLeftCell="H7" zoomScaleNormal="90" workbookViewId="0">
      <selection activeCell="X26" sqref="X26:X3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1328</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69</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794" t="s">
        <v>166</v>
      </c>
      <c r="C8" s="449" t="s">
        <v>428</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15" customHeight="1" x14ac:dyDescent="0.25">
      <c r="A9" s="173">
        <v>2</v>
      </c>
      <c r="B9" s="795"/>
      <c r="C9" s="426" t="s">
        <v>428</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15" customHeight="1" x14ac:dyDescent="0.25">
      <c r="A10" s="173">
        <v>3</v>
      </c>
      <c r="B10" s="796" t="s">
        <v>447</v>
      </c>
      <c r="C10" s="796" t="s">
        <v>451</v>
      </c>
      <c r="D10" s="216" t="s">
        <v>429</v>
      </c>
      <c r="E10" s="285" t="s">
        <v>3</v>
      </c>
      <c r="F10" s="284"/>
      <c r="G10" s="284"/>
      <c r="H10" s="284"/>
      <c r="I10" s="284"/>
      <c r="J10" s="284"/>
      <c r="K10" s="284"/>
      <c r="L10" s="284"/>
      <c r="M10" s="284"/>
      <c r="N10" s="284"/>
      <c r="O10" s="284"/>
      <c r="P10" s="285"/>
      <c r="Q10" s="285"/>
      <c r="R10" s="284"/>
      <c r="S10" s="284"/>
      <c r="T10" s="284"/>
      <c r="U10" s="284"/>
      <c r="V10" s="285">
        <v>365</v>
      </c>
      <c r="W10" s="302">
        <v>24</v>
      </c>
      <c r="X10" s="364"/>
      <c r="Y10" s="365"/>
    </row>
    <row r="11" spans="1:27" ht="15" customHeight="1" x14ac:dyDescent="0.25">
      <c r="A11" s="173">
        <v>4</v>
      </c>
      <c r="B11" s="796"/>
      <c r="C11" s="796"/>
      <c r="D11" s="216" t="s">
        <v>430</v>
      </c>
      <c r="E11" s="284"/>
      <c r="F11" s="284"/>
      <c r="G11" s="284"/>
      <c r="H11" s="284"/>
      <c r="I11" s="284"/>
      <c r="J11" s="284"/>
      <c r="K11" s="284"/>
      <c r="L11" s="284"/>
      <c r="M11" s="284"/>
      <c r="N11" s="284"/>
      <c r="O11" s="284"/>
      <c r="P11" s="285" t="s">
        <v>3</v>
      </c>
      <c r="Q11" s="285" t="s">
        <v>3</v>
      </c>
      <c r="R11" s="284"/>
      <c r="S11" s="284"/>
      <c r="T11" s="284"/>
      <c r="U11" s="284"/>
      <c r="V11" s="302">
        <v>2</v>
      </c>
      <c r="W11" s="302">
        <v>24</v>
      </c>
      <c r="X11" s="277"/>
      <c r="Y11" s="287">
        <f>V11*W11*ROUND(X11,2)</f>
        <v>0</v>
      </c>
      <c r="Z11" s="31"/>
      <c r="AA11" s="31"/>
    </row>
    <row r="12" spans="1:27" ht="15" customHeight="1" x14ac:dyDescent="0.25">
      <c r="A12" s="173">
        <v>5</v>
      </c>
      <c r="B12" s="796"/>
      <c r="C12" s="796"/>
      <c r="D12" s="216" t="s">
        <v>431</v>
      </c>
      <c r="E12" s="284"/>
      <c r="F12" s="284"/>
      <c r="G12" s="284"/>
      <c r="H12" s="284"/>
      <c r="I12" s="284"/>
      <c r="J12" s="284"/>
      <c r="K12" s="284"/>
      <c r="L12" s="284"/>
      <c r="M12" s="284"/>
      <c r="N12" s="284"/>
      <c r="O12" s="284"/>
      <c r="P12" s="285" t="s">
        <v>3</v>
      </c>
      <c r="Q12" s="285" t="s">
        <v>3</v>
      </c>
      <c r="R12" s="284"/>
      <c r="S12" s="284"/>
      <c r="T12" s="284"/>
      <c r="U12" s="284"/>
      <c r="V12" s="302">
        <v>2</v>
      </c>
      <c r="W12" s="302">
        <v>24</v>
      </c>
      <c r="X12" s="277"/>
      <c r="Y12" s="287">
        <f t="shared" ref="Y12:Y15" si="0">V12*W12*ROUND(X12,2)</f>
        <v>0</v>
      </c>
      <c r="Z12" s="31"/>
      <c r="AA12" s="31"/>
    </row>
    <row r="13" spans="1:27" ht="15" customHeight="1" x14ac:dyDescent="0.25">
      <c r="A13" s="173">
        <v>6</v>
      </c>
      <c r="B13" s="796"/>
      <c r="C13" s="796"/>
      <c r="D13" s="216" t="s">
        <v>432</v>
      </c>
      <c r="E13" s="284"/>
      <c r="F13" s="284"/>
      <c r="G13" s="284"/>
      <c r="H13" s="284"/>
      <c r="I13" s="284"/>
      <c r="J13" s="284"/>
      <c r="K13" s="284"/>
      <c r="L13" s="284"/>
      <c r="M13" s="284"/>
      <c r="N13" s="284"/>
      <c r="O13" s="284"/>
      <c r="P13" s="285" t="s">
        <v>3</v>
      </c>
      <c r="Q13" s="285" t="s">
        <v>3</v>
      </c>
      <c r="R13" s="284"/>
      <c r="S13" s="284"/>
      <c r="T13" s="284"/>
      <c r="U13" s="284"/>
      <c r="V13" s="302">
        <v>2</v>
      </c>
      <c r="W13" s="302">
        <v>24</v>
      </c>
      <c r="X13" s="277"/>
      <c r="Y13" s="287">
        <f t="shared" si="0"/>
        <v>0</v>
      </c>
      <c r="Z13" s="31"/>
    </row>
    <row r="14" spans="1:27" ht="15" customHeight="1" x14ac:dyDescent="0.25">
      <c r="A14" s="173">
        <v>7</v>
      </c>
      <c r="B14" s="796"/>
      <c r="C14" s="796"/>
      <c r="D14" s="216" t="s">
        <v>433</v>
      </c>
      <c r="E14" s="284"/>
      <c r="F14" s="284"/>
      <c r="G14" s="284"/>
      <c r="H14" s="284"/>
      <c r="I14" s="284"/>
      <c r="J14" s="284"/>
      <c r="K14" s="284"/>
      <c r="L14" s="284"/>
      <c r="M14" s="284"/>
      <c r="N14" s="284"/>
      <c r="O14" s="284"/>
      <c r="P14" s="285" t="s">
        <v>3</v>
      </c>
      <c r="Q14" s="285" t="s">
        <v>3</v>
      </c>
      <c r="R14" s="284"/>
      <c r="S14" s="284"/>
      <c r="T14" s="284"/>
      <c r="U14" s="284"/>
      <c r="V14" s="302">
        <v>2</v>
      </c>
      <c r="W14" s="302">
        <v>24</v>
      </c>
      <c r="X14" s="277"/>
      <c r="Y14" s="287">
        <f t="shared" si="0"/>
        <v>0</v>
      </c>
      <c r="Z14" s="31"/>
    </row>
    <row r="15" spans="1:27" ht="15" customHeight="1" x14ac:dyDescent="0.25">
      <c r="A15" s="173">
        <v>8</v>
      </c>
      <c r="B15" s="796"/>
      <c r="C15" s="796"/>
      <c r="D15" s="216" t="s">
        <v>434</v>
      </c>
      <c r="E15" s="284"/>
      <c r="F15" s="284"/>
      <c r="G15" s="284"/>
      <c r="H15" s="284"/>
      <c r="I15" s="284"/>
      <c r="J15" s="284"/>
      <c r="K15" s="284"/>
      <c r="L15" s="284"/>
      <c r="M15" s="284"/>
      <c r="N15" s="284"/>
      <c r="O15" s="284"/>
      <c r="P15" s="285" t="s">
        <v>3</v>
      </c>
      <c r="Q15" s="285" t="s">
        <v>3</v>
      </c>
      <c r="R15" s="284"/>
      <c r="S15" s="284"/>
      <c r="T15" s="284"/>
      <c r="U15" s="284"/>
      <c r="V15" s="302">
        <v>2</v>
      </c>
      <c r="W15" s="302">
        <v>24</v>
      </c>
      <c r="X15" s="277"/>
      <c r="Y15" s="287">
        <f t="shared" si="0"/>
        <v>0</v>
      </c>
      <c r="Z15" s="31"/>
    </row>
    <row r="16" spans="1:27" ht="15" customHeight="1" x14ac:dyDescent="0.25">
      <c r="A16" s="173">
        <v>9</v>
      </c>
      <c r="B16" s="796"/>
      <c r="C16" s="796"/>
      <c r="D16" s="216" t="s">
        <v>435</v>
      </c>
      <c r="E16" s="284"/>
      <c r="F16" s="284"/>
      <c r="G16" s="284"/>
      <c r="H16" s="284"/>
      <c r="I16" s="284"/>
      <c r="J16" s="284"/>
      <c r="K16" s="284"/>
      <c r="L16" s="284"/>
      <c r="M16" s="284"/>
      <c r="N16" s="284"/>
      <c r="O16" s="284"/>
      <c r="P16" s="285" t="s">
        <v>3</v>
      </c>
      <c r="Q16" s="285" t="s">
        <v>3</v>
      </c>
      <c r="R16" s="284"/>
      <c r="S16" s="284"/>
      <c r="T16" s="284"/>
      <c r="U16" s="284"/>
      <c r="V16" s="302">
        <v>2</v>
      </c>
      <c r="W16" s="302">
        <v>24</v>
      </c>
      <c r="X16" s="277"/>
      <c r="Y16" s="287">
        <f t="shared" ref="Y16" si="1">V16*W16*ROUND(X16,2)</f>
        <v>0</v>
      </c>
      <c r="Z16" s="31"/>
    </row>
    <row r="17" spans="1:27" ht="15" customHeight="1" x14ac:dyDescent="0.25">
      <c r="A17" s="173">
        <v>10</v>
      </c>
      <c r="B17" s="796"/>
      <c r="C17" s="796"/>
      <c r="D17" s="216" t="s">
        <v>436</v>
      </c>
      <c r="E17" s="284"/>
      <c r="F17" s="284"/>
      <c r="G17" s="284"/>
      <c r="H17" s="284"/>
      <c r="I17" s="284"/>
      <c r="J17" s="284"/>
      <c r="K17" s="284"/>
      <c r="L17" s="284"/>
      <c r="M17" s="284"/>
      <c r="N17" s="284"/>
      <c r="O17" s="284"/>
      <c r="P17" s="285" t="s">
        <v>3</v>
      </c>
      <c r="Q17" s="285" t="s">
        <v>3</v>
      </c>
      <c r="R17" s="284"/>
      <c r="S17" s="284"/>
      <c r="T17" s="284"/>
      <c r="U17" s="284"/>
      <c r="V17" s="302">
        <v>2</v>
      </c>
      <c r="W17" s="302">
        <v>24</v>
      </c>
      <c r="X17" s="277"/>
      <c r="Y17" s="287">
        <f>V17*W17*ROUND(X17,2)</f>
        <v>0</v>
      </c>
      <c r="Z17" s="31"/>
    </row>
    <row r="18" spans="1:27" ht="15" customHeight="1" x14ac:dyDescent="0.25">
      <c r="A18" s="173">
        <v>11</v>
      </c>
      <c r="B18" s="796"/>
      <c r="C18" s="796"/>
      <c r="D18" s="216" t="s">
        <v>437</v>
      </c>
      <c r="E18" s="284"/>
      <c r="F18" s="284"/>
      <c r="G18" s="284"/>
      <c r="H18" s="284"/>
      <c r="I18" s="284"/>
      <c r="J18" s="284"/>
      <c r="K18" s="284"/>
      <c r="L18" s="284"/>
      <c r="M18" s="284"/>
      <c r="N18" s="284"/>
      <c r="O18" s="284"/>
      <c r="P18" s="285" t="s">
        <v>3</v>
      </c>
      <c r="Q18" s="285" t="s">
        <v>3</v>
      </c>
      <c r="R18" s="284"/>
      <c r="S18" s="284"/>
      <c r="T18" s="284"/>
      <c r="U18" s="284"/>
      <c r="V18" s="302">
        <v>2</v>
      </c>
      <c r="W18" s="302">
        <v>24</v>
      </c>
      <c r="X18" s="277"/>
      <c r="Y18" s="287">
        <f t="shared" ref="Y18:Y21" si="2">V18*W18*ROUND(X18,2)</f>
        <v>0</v>
      </c>
      <c r="Z18" s="31"/>
    </row>
    <row r="19" spans="1:27" ht="15" customHeight="1" x14ac:dyDescent="0.25">
      <c r="A19" s="173">
        <v>12</v>
      </c>
      <c r="B19" s="796"/>
      <c r="C19" s="796"/>
      <c r="D19" s="216" t="s">
        <v>438</v>
      </c>
      <c r="E19" s="284"/>
      <c r="F19" s="284"/>
      <c r="G19" s="284"/>
      <c r="H19" s="284"/>
      <c r="I19" s="284"/>
      <c r="J19" s="284"/>
      <c r="K19" s="284"/>
      <c r="L19" s="284"/>
      <c r="M19" s="284"/>
      <c r="N19" s="284"/>
      <c r="O19" s="284"/>
      <c r="P19" s="285" t="s">
        <v>3</v>
      </c>
      <c r="Q19" s="285" t="s">
        <v>3</v>
      </c>
      <c r="R19" s="284"/>
      <c r="S19" s="284"/>
      <c r="T19" s="284"/>
      <c r="U19" s="284"/>
      <c r="V19" s="302">
        <v>2</v>
      </c>
      <c r="W19" s="302">
        <v>24</v>
      </c>
      <c r="X19" s="277"/>
      <c r="Y19" s="287">
        <f t="shared" si="2"/>
        <v>0</v>
      </c>
      <c r="Z19" s="31"/>
    </row>
    <row r="20" spans="1:27" ht="15" customHeight="1" x14ac:dyDescent="0.25">
      <c r="A20" s="173">
        <v>13</v>
      </c>
      <c r="B20" s="796"/>
      <c r="C20" s="796"/>
      <c r="D20" s="216" t="s">
        <v>439</v>
      </c>
      <c r="E20" s="284"/>
      <c r="F20" s="284"/>
      <c r="G20" s="284"/>
      <c r="H20" s="284"/>
      <c r="I20" s="284"/>
      <c r="J20" s="284"/>
      <c r="K20" s="284"/>
      <c r="L20" s="284"/>
      <c r="M20" s="284"/>
      <c r="N20" s="284"/>
      <c r="O20" s="284"/>
      <c r="P20" s="285" t="s">
        <v>3</v>
      </c>
      <c r="Q20" s="285" t="s">
        <v>3</v>
      </c>
      <c r="R20" s="284"/>
      <c r="S20" s="284"/>
      <c r="T20" s="284"/>
      <c r="U20" s="284"/>
      <c r="V20" s="302">
        <v>2</v>
      </c>
      <c r="W20" s="302">
        <v>24</v>
      </c>
      <c r="X20" s="277"/>
      <c r="Y20" s="287">
        <f t="shared" si="2"/>
        <v>0</v>
      </c>
      <c r="Z20" s="31"/>
    </row>
    <row r="21" spans="1:27" ht="15" customHeight="1" x14ac:dyDescent="0.25">
      <c r="A21" s="173">
        <v>14</v>
      </c>
      <c r="B21" s="796"/>
      <c r="C21" s="796"/>
      <c r="D21" s="216" t="s">
        <v>440</v>
      </c>
      <c r="E21" s="284"/>
      <c r="F21" s="284"/>
      <c r="G21" s="284"/>
      <c r="H21" s="284"/>
      <c r="I21" s="284"/>
      <c r="J21" s="284"/>
      <c r="K21" s="284"/>
      <c r="L21" s="284"/>
      <c r="M21" s="284"/>
      <c r="N21" s="284"/>
      <c r="O21" s="284"/>
      <c r="P21" s="285" t="s">
        <v>3</v>
      </c>
      <c r="Q21" s="285" t="s">
        <v>3</v>
      </c>
      <c r="R21" s="284"/>
      <c r="S21" s="284"/>
      <c r="T21" s="284"/>
      <c r="U21" s="284"/>
      <c r="V21" s="302">
        <v>2</v>
      </c>
      <c r="W21" s="302">
        <v>24</v>
      </c>
      <c r="X21" s="277"/>
      <c r="Y21" s="287">
        <f t="shared" si="2"/>
        <v>0</v>
      </c>
      <c r="Z21" s="31"/>
    </row>
    <row r="22" spans="1:27" ht="15" customHeight="1" x14ac:dyDescent="0.25">
      <c r="A22" s="173">
        <v>15</v>
      </c>
      <c r="B22" s="796"/>
      <c r="C22" s="796"/>
      <c r="D22" s="216" t="s">
        <v>441</v>
      </c>
      <c r="E22" s="284"/>
      <c r="F22" s="284"/>
      <c r="G22" s="284"/>
      <c r="H22" s="284"/>
      <c r="I22" s="284"/>
      <c r="J22" s="284"/>
      <c r="K22" s="284"/>
      <c r="L22" s="284"/>
      <c r="M22" s="284"/>
      <c r="N22" s="284"/>
      <c r="O22" s="284"/>
      <c r="P22" s="285" t="s">
        <v>3</v>
      </c>
      <c r="Q22" s="285" t="s">
        <v>3</v>
      </c>
      <c r="R22" s="284"/>
      <c r="S22" s="284"/>
      <c r="T22" s="284"/>
      <c r="U22" s="284"/>
      <c r="V22" s="302">
        <v>2</v>
      </c>
      <c r="W22" s="302">
        <v>24</v>
      </c>
      <c r="X22" s="277"/>
      <c r="Y22" s="287">
        <f t="shared" ref="Y22" si="3">V22*W22*ROUND(X22,2)</f>
        <v>0</v>
      </c>
      <c r="Z22" s="31"/>
    </row>
    <row r="23" spans="1:27" ht="15" customHeight="1" x14ac:dyDescent="0.25">
      <c r="A23" s="173">
        <v>16</v>
      </c>
      <c r="B23" s="796"/>
      <c r="C23" s="796"/>
      <c r="D23" s="216" t="s">
        <v>442</v>
      </c>
      <c r="E23" s="284"/>
      <c r="F23" s="284"/>
      <c r="G23" s="284"/>
      <c r="H23" s="284"/>
      <c r="I23" s="284"/>
      <c r="J23" s="284"/>
      <c r="K23" s="284"/>
      <c r="L23" s="284"/>
      <c r="M23" s="284"/>
      <c r="N23" s="284"/>
      <c r="O23" s="284"/>
      <c r="P23" s="285" t="s">
        <v>3</v>
      </c>
      <c r="Q23" s="285" t="s">
        <v>3</v>
      </c>
      <c r="R23" s="284"/>
      <c r="S23" s="284"/>
      <c r="T23" s="284"/>
      <c r="U23" s="284"/>
      <c r="V23" s="302">
        <v>2</v>
      </c>
      <c r="W23" s="302">
        <v>24</v>
      </c>
      <c r="X23" s="277"/>
      <c r="Y23" s="287">
        <f>V23*W23*ROUND(X23,2)</f>
        <v>0</v>
      </c>
      <c r="Z23" s="31"/>
    </row>
    <row r="24" spans="1:27" s="415" customFormat="1" ht="30" customHeight="1" x14ac:dyDescent="0.25">
      <c r="A24" s="173">
        <v>17</v>
      </c>
      <c r="B24" s="796"/>
      <c r="C24" s="796"/>
      <c r="D24" s="429" t="s">
        <v>446</v>
      </c>
      <c r="E24" s="284"/>
      <c r="F24" s="284"/>
      <c r="G24" s="284"/>
      <c r="H24" s="284"/>
      <c r="I24" s="284"/>
      <c r="J24" s="284"/>
      <c r="K24" s="284"/>
      <c r="L24" s="284"/>
      <c r="M24" s="284"/>
      <c r="N24" s="284"/>
      <c r="O24" s="284"/>
      <c r="P24" s="285" t="s">
        <v>3</v>
      </c>
      <c r="Q24" s="285" t="s">
        <v>3</v>
      </c>
      <c r="R24" s="284"/>
      <c r="S24" s="284"/>
      <c r="T24" s="284"/>
      <c r="U24" s="284"/>
      <c r="V24" s="302">
        <v>2</v>
      </c>
      <c r="W24" s="302">
        <v>24</v>
      </c>
      <c r="X24" s="277"/>
      <c r="Y24" s="287">
        <f t="shared" ref="Y24:Y27" si="4">V24*W24*ROUND(X24,2)</f>
        <v>0</v>
      </c>
      <c r="Z24" s="31"/>
    </row>
    <row r="25" spans="1:27" ht="15" customHeight="1" x14ac:dyDescent="0.25">
      <c r="A25" s="173">
        <v>18</v>
      </c>
      <c r="B25" s="796" t="s">
        <v>449</v>
      </c>
      <c r="C25" s="796" t="s">
        <v>450</v>
      </c>
      <c r="D25" s="216" t="s">
        <v>429</v>
      </c>
      <c r="E25" s="285" t="s">
        <v>3</v>
      </c>
      <c r="F25" s="284"/>
      <c r="G25" s="284"/>
      <c r="H25" s="284"/>
      <c r="I25" s="284"/>
      <c r="J25" s="284"/>
      <c r="K25" s="284"/>
      <c r="L25" s="284"/>
      <c r="M25" s="284"/>
      <c r="N25" s="284"/>
      <c r="O25" s="284"/>
      <c r="P25" s="285"/>
      <c r="Q25" s="285"/>
      <c r="R25" s="284"/>
      <c r="S25" s="284"/>
      <c r="T25" s="284"/>
      <c r="U25" s="284"/>
      <c r="V25" s="285">
        <v>365</v>
      </c>
      <c r="W25" s="302">
        <v>14</v>
      </c>
      <c r="X25" s="364"/>
      <c r="Y25" s="365"/>
      <c r="Z25" s="31"/>
    </row>
    <row r="26" spans="1:27" ht="15" customHeight="1" x14ac:dyDescent="0.25">
      <c r="A26" s="173">
        <v>19</v>
      </c>
      <c r="B26" s="796"/>
      <c r="C26" s="796"/>
      <c r="D26" s="216" t="s">
        <v>443</v>
      </c>
      <c r="E26" s="284"/>
      <c r="F26" s="284"/>
      <c r="G26" s="284"/>
      <c r="H26" s="284"/>
      <c r="I26" s="284"/>
      <c r="J26" s="284"/>
      <c r="K26" s="284"/>
      <c r="L26" s="284"/>
      <c r="M26" s="284"/>
      <c r="N26" s="284"/>
      <c r="O26" s="284"/>
      <c r="P26" s="285" t="s">
        <v>3</v>
      </c>
      <c r="Q26" s="285" t="s">
        <v>3</v>
      </c>
      <c r="R26" s="284"/>
      <c r="S26" s="284"/>
      <c r="T26" s="284"/>
      <c r="U26" s="284"/>
      <c r="V26" s="302">
        <v>2</v>
      </c>
      <c r="W26" s="302">
        <v>14</v>
      </c>
      <c r="X26" s="277"/>
      <c r="Y26" s="287">
        <f t="shared" si="4"/>
        <v>0</v>
      </c>
      <c r="Z26" s="31"/>
    </row>
    <row r="27" spans="1:27" ht="26.25" customHeight="1" x14ac:dyDescent="0.25">
      <c r="A27" s="173">
        <v>20</v>
      </c>
      <c r="B27" s="796"/>
      <c r="C27" s="796"/>
      <c r="D27" s="216" t="s">
        <v>444</v>
      </c>
      <c r="E27" s="284"/>
      <c r="F27" s="284"/>
      <c r="G27" s="284"/>
      <c r="H27" s="284"/>
      <c r="I27" s="284"/>
      <c r="J27" s="284"/>
      <c r="K27" s="284"/>
      <c r="L27" s="284"/>
      <c r="M27" s="284"/>
      <c r="N27" s="284"/>
      <c r="O27" s="284"/>
      <c r="P27" s="285" t="s">
        <v>3</v>
      </c>
      <c r="Q27" s="285" t="s">
        <v>3</v>
      </c>
      <c r="R27" s="284"/>
      <c r="S27" s="284"/>
      <c r="T27" s="284"/>
      <c r="U27" s="284"/>
      <c r="V27" s="302">
        <v>2</v>
      </c>
      <c r="W27" s="302">
        <v>14</v>
      </c>
      <c r="X27" s="277"/>
      <c r="Y27" s="287">
        <f t="shared" si="4"/>
        <v>0</v>
      </c>
      <c r="Z27" s="31"/>
    </row>
    <row r="28" spans="1:27" ht="26.25" customHeight="1" x14ac:dyDescent="0.25">
      <c r="A28" s="173">
        <v>21</v>
      </c>
      <c r="B28" s="796" t="s">
        <v>448</v>
      </c>
      <c r="C28" s="796" t="s">
        <v>445</v>
      </c>
      <c r="D28" s="216" t="s">
        <v>551</v>
      </c>
      <c r="E28" s="284"/>
      <c r="F28" s="284"/>
      <c r="G28" s="284"/>
      <c r="H28" s="284"/>
      <c r="I28" s="284"/>
      <c r="J28" s="284"/>
      <c r="K28" s="284"/>
      <c r="L28" s="284"/>
      <c r="M28" s="284"/>
      <c r="N28" s="284"/>
      <c r="O28" s="284"/>
      <c r="P28" s="285" t="s">
        <v>3</v>
      </c>
      <c r="Q28" s="285" t="s">
        <v>3</v>
      </c>
      <c r="R28" s="284"/>
      <c r="S28" s="284"/>
      <c r="T28" s="284"/>
      <c r="U28" s="284"/>
      <c r="V28" s="302">
        <v>2</v>
      </c>
      <c r="W28" s="285">
        <v>1</v>
      </c>
      <c r="X28" s="277"/>
      <c r="Y28" s="287">
        <f t="shared" ref="Y28" si="5">V28*W28*ROUND(X28,2)</f>
        <v>0</v>
      </c>
      <c r="Z28" s="31"/>
    </row>
    <row r="29" spans="1:27" ht="15" customHeight="1" x14ac:dyDescent="0.25">
      <c r="A29" s="173">
        <v>22</v>
      </c>
      <c r="B29" s="796"/>
      <c r="C29" s="796"/>
      <c r="D29" s="216" t="s">
        <v>553</v>
      </c>
      <c r="E29" s="284"/>
      <c r="F29" s="284"/>
      <c r="G29" s="284"/>
      <c r="H29" s="284"/>
      <c r="I29" s="284"/>
      <c r="J29" s="284"/>
      <c r="K29" s="284"/>
      <c r="L29" s="284"/>
      <c r="M29" s="284"/>
      <c r="N29" s="284"/>
      <c r="O29" s="284"/>
      <c r="P29" s="285" t="s">
        <v>3</v>
      </c>
      <c r="Q29" s="285" t="s">
        <v>3</v>
      </c>
      <c r="R29" s="284"/>
      <c r="S29" s="284"/>
      <c r="T29" s="284"/>
      <c r="U29" s="284"/>
      <c r="V29" s="302">
        <v>2</v>
      </c>
      <c r="W29" s="285">
        <v>1</v>
      </c>
      <c r="X29" s="277"/>
      <c r="Y29" s="287">
        <f>V29*W29*ROUND(X29,2)</f>
        <v>0</v>
      </c>
      <c r="Z29" s="31"/>
    </row>
    <row r="30" spans="1:27" ht="26.25" customHeight="1" thickBot="1" x14ac:dyDescent="0.3">
      <c r="A30" s="65">
        <v>23</v>
      </c>
      <c r="B30" s="797"/>
      <c r="C30" s="797"/>
      <c r="D30" s="223" t="s">
        <v>589</v>
      </c>
      <c r="E30" s="291"/>
      <c r="F30" s="291"/>
      <c r="G30" s="291"/>
      <c r="H30" s="291"/>
      <c r="I30" s="291"/>
      <c r="J30" s="291"/>
      <c r="K30" s="291"/>
      <c r="L30" s="291"/>
      <c r="M30" s="291"/>
      <c r="N30" s="291"/>
      <c r="O30" s="291"/>
      <c r="P30" s="292" t="s">
        <v>3</v>
      </c>
      <c r="Q30" s="292" t="s">
        <v>3</v>
      </c>
      <c r="R30" s="291"/>
      <c r="S30" s="291"/>
      <c r="T30" s="291"/>
      <c r="U30" s="291"/>
      <c r="V30" s="306">
        <v>2</v>
      </c>
      <c r="W30" s="292">
        <v>1</v>
      </c>
      <c r="X30" s="277"/>
      <c r="Y30" s="294">
        <f t="shared" ref="Y30" si="6">V30*W30*ROUND(X30,2)</f>
        <v>0</v>
      </c>
      <c r="Z30" s="31"/>
    </row>
    <row r="31" spans="1:27" ht="15" customHeight="1" thickTop="1" thickBot="1" x14ac:dyDescent="0.3">
      <c r="X31" s="16" t="s">
        <v>4</v>
      </c>
      <c r="Y31" s="17">
        <f>SUM(Y9,Y11:Y24,Y26:Y30)</f>
        <v>0</v>
      </c>
      <c r="AA31" s="31"/>
    </row>
    <row r="32" spans="1:27" ht="13.5" thickTop="1" x14ac:dyDescent="0.25"/>
    <row r="33" spans="1:2" x14ac:dyDescent="0.25">
      <c r="A33" s="432"/>
      <c r="B33" s="81"/>
    </row>
    <row r="34" spans="1:2" x14ac:dyDescent="0.25">
      <c r="A34" s="432"/>
      <c r="B34" s="81"/>
    </row>
  </sheetData>
  <sheetProtection algorithmName="SHA-512" hashValue="Qp9QX2OhYIOet95ckHuOKkGjtGXvwkQBC2Lp1iOqRenitVn24Ob88/3hGh6kFxsAAlhwL2k5ysoSh8uudSB9hg==" saltValue="ZqxzD1CCqUUN8rxgQLSGgA==" spinCount="100000" sheet="1" objects="1" scenarios="1"/>
  <mergeCells count="21">
    <mergeCell ref="B10:B24"/>
    <mergeCell ref="C10:C24"/>
    <mergeCell ref="B25:B27"/>
    <mergeCell ref="C25:C27"/>
    <mergeCell ref="B28:B30"/>
    <mergeCell ref="C28:C30"/>
    <mergeCell ref="K5:O6"/>
    <mergeCell ref="P5:W6"/>
    <mergeCell ref="X5:X7"/>
    <mergeCell ref="Y5:Y7"/>
    <mergeCell ref="E5:J6"/>
    <mergeCell ref="A1:E1"/>
    <mergeCell ref="F1:Y1"/>
    <mergeCell ref="A2:Y2"/>
    <mergeCell ref="A3:Y3"/>
    <mergeCell ref="A4:Y4"/>
    <mergeCell ref="B8:B9"/>
    <mergeCell ref="A5:A7"/>
    <mergeCell ref="B5:B7"/>
    <mergeCell ref="C5:C7"/>
    <mergeCell ref="D5:D7"/>
  </mergeCells>
  <printOptions horizontalCentered="1"/>
  <pageMargins left="0.39370078740157483" right="0.39370078740157483" top="0.39370078740157483" bottom="0.39370078740157483" header="0.19685039370078741" footer="0.19685039370078741"/>
  <pageSetup paperSize="9" scale="5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A14"/>
  <sheetViews>
    <sheetView topLeftCell="H1" zoomScale="90" zoomScaleNormal="90" workbookViewId="0">
      <selection activeCell="X9" sqref="X9:X1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1346</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1260</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x14ac:dyDescent="0.25">
      <c r="A4" s="774" t="s">
        <v>1261</v>
      </c>
      <c r="B4" s="774"/>
      <c r="C4" s="774"/>
      <c r="D4" s="774"/>
      <c r="E4" s="774"/>
      <c r="F4" s="774"/>
      <c r="G4" s="774"/>
      <c r="H4" s="774"/>
      <c r="I4" s="774"/>
      <c r="J4" s="774"/>
      <c r="K4" s="774"/>
      <c r="L4" s="774"/>
      <c r="M4" s="774"/>
      <c r="N4" s="774"/>
      <c r="O4" s="774"/>
      <c r="P4" s="774"/>
      <c r="Q4" s="774"/>
      <c r="R4" s="774"/>
      <c r="S4" s="774"/>
      <c r="T4" s="774"/>
      <c r="U4" s="774"/>
      <c r="V4" s="774"/>
      <c r="W4" s="774"/>
      <c r="X4" s="774"/>
      <c r="Y4" s="774"/>
    </row>
    <row r="5" spans="1:27" ht="15.75" customHeight="1" thickBot="1" x14ac:dyDescent="0.3">
      <c r="A5" s="778"/>
      <c r="B5" s="778"/>
      <c r="C5" s="778"/>
      <c r="D5" s="778"/>
      <c r="E5" s="778"/>
      <c r="F5" s="778"/>
      <c r="G5" s="778"/>
      <c r="H5" s="778"/>
      <c r="I5" s="778"/>
      <c r="J5" s="778"/>
      <c r="K5" s="778"/>
      <c r="L5" s="778"/>
      <c r="M5" s="778"/>
      <c r="N5" s="778"/>
      <c r="O5" s="778"/>
      <c r="P5" s="778"/>
      <c r="Q5" s="778"/>
      <c r="R5" s="778"/>
      <c r="S5" s="778"/>
      <c r="T5" s="778"/>
      <c r="U5" s="778"/>
      <c r="V5" s="778"/>
      <c r="W5" s="778"/>
      <c r="X5" s="778"/>
      <c r="Y5" s="778"/>
    </row>
    <row r="6" spans="1:27" ht="30" customHeight="1" thickTop="1" thickBot="1" x14ac:dyDescent="0.3">
      <c r="A6" s="779" t="s">
        <v>43</v>
      </c>
      <c r="B6" s="775" t="s">
        <v>44</v>
      </c>
      <c r="C6" s="775" t="s">
        <v>45</v>
      </c>
      <c r="D6" s="775" t="s">
        <v>332</v>
      </c>
      <c r="E6" s="787" t="s">
        <v>1318</v>
      </c>
      <c r="F6" s="787"/>
      <c r="G6" s="787"/>
      <c r="H6" s="787"/>
      <c r="I6" s="787"/>
      <c r="J6" s="787"/>
      <c r="K6" s="784" t="s">
        <v>487</v>
      </c>
      <c r="L6" s="785"/>
      <c r="M6" s="785"/>
      <c r="N6" s="785"/>
      <c r="O6" s="785"/>
      <c r="P6" s="782" t="s">
        <v>54</v>
      </c>
      <c r="Q6" s="782"/>
      <c r="R6" s="782"/>
      <c r="S6" s="782"/>
      <c r="T6" s="782"/>
      <c r="U6" s="782"/>
      <c r="V6" s="782"/>
      <c r="W6" s="782"/>
      <c r="X6" s="768" t="s">
        <v>388</v>
      </c>
      <c r="Y6" s="771" t="s">
        <v>389</v>
      </c>
    </row>
    <row r="7" spans="1:27" ht="30" customHeight="1" thickBot="1" x14ac:dyDescent="0.3">
      <c r="A7" s="780"/>
      <c r="B7" s="776"/>
      <c r="C7" s="776"/>
      <c r="D7" s="776"/>
      <c r="E7" s="788"/>
      <c r="F7" s="788"/>
      <c r="G7" s="788"/>
      <c r="H7" s="788"/>
      <c r="I7" s="788"/>
      <c r="J7" s="788"/>
      <c r="K7" s="786"/>
      <c r="L7" s="786"/>
      <c r="M7" s="786"/>
      <c r="N7" s="786"/>
      <c r="O7" s="786"/>
      <c r="P7" s="783"/>
      <c r="Q7" s="783"/>
      <c r="R7" s="783"/>
      <c r="S7" s="783"/>
      <c r="T7" s="783"/>
      <c r="U7" s="783"/>
      <c r="V7" s="783"/>
      <c r="W7" s="783"/>
      <c r="X7" s="769"/>
      <c r="Y7" s="772"/>
    </row>
    <row r="8" spans="1:27" ht="75" customHeight="1" thickBot="1" x14ac:dyDescent="0.3">
      <c r="A8" s="781"/>
      <c r="B8" s="777"/>
      <c r="C8" s="777"/>
      <c r="D8" s="777"/>
      <c r="E8" s="281" t="s">
        <v>38</v>
      </c>
      <c r="F8" s="281" t="s">
        <v>39</v>
      </c>
      <c r="G8" s="281" t="s">
        <v>40</v>
      </c>
      <c r="H8" s="281" t="s">
        <v>68</v>
      </c>
      <c r="I8" s="281" t="s">
        <v>36</v>
      </c>
      <c r="J8" s="281" t="s">
        <v>41</v>
      </c>
      <c r="K8" s="282" t="s">
        <v>387</v>
      </c>
      <c r="L8" s="282" t="s">
        <v>333</v>
      </c>
      <c r="M8" s="282" t="s">
        <v>42</v>
      </c>
      <c r="N8" s="282" t="s">
        <v>2</v>
      </c>
      <c r="O8" s="282" t="s">
        <v>204</v>
      </c>
      <c r="P8" s="283" t="s">
        <v>48</v>
      </c>
      <c r="Q8" s="283" t="s">
        <v>47</v>
      </c>
      <c r="R8" s="283" t="s">
        <v>334</v>
      </c>
      <c r="S8" s="283" t="s">
        <v>49</v>
      </c>
      <c r="T8" s="283" t="s">
        <v>335</v>
      </c>
      <c r="U8" s="283" t="s">
        <v>336</v>
      </c>
      <c r="V8" s="283" t="s">
        <v>2</v>
      </c>
      <c r="W8" s="283" t="s">
        <v>390</v>
      </c>
      <c r="X8" s="770"/>
      <c r="Y8" s="773"/>
    </row>
    <row r="9" spans="1:27" ht="15" customHeight="1" thickTop="1" x14ac:dyDescent="0.25">
      <c r="A9" s="212">
        <v>1</v>
      </c>
      <c r="B9" s="470" t="s">
        <v>1262</v>
      </c>
      <c r="C9" s="217" t="s">
        <v>1257</v>
      </c>
      <c r="D9" s="218" t="s">
        <v>544</v>
      </c>
      <c r="E9" s="308"/>
      <c r="F9" s="308"/>
      <c r="G9" s="308"/>
      <c r="H9" s="213"/>
      <c r="I9" s="213"/>
      <c r="J9" s="213"/>
      <c r="K9" s="309">
        <v>4</v>
      </c>
      <c r="L9" s="213" t="s">
        <v>3</v>
      </c>
      <c r="M9" s="308"/>
      <c r="N9" s="213">
        <v>0.25</v>
      </c>
      <c r="O9" s="213">
        <v>1</v>
      </c>
      <c r="P9" s="308"/>
      <c r="Q9" s="308"/>
      <c r="R9" s="308"/>
      <c r="S9" s="308"/>
      <c r="T9" s="308"/>
      <c r="U9" s="308"/>
      <c r="V9" s="213"/>
      <c r="W9" s="213"/>
      <c r="X9" s="280"/>
      <c r="Y9" s="318">
        <f>N9*O9*ROUND(X9,2)</f>
        <v>0</v>
      </c>
    </row>
    <row r="10" spans="1:27" ht="15" customHeight="1" thickBot="1" x14ac:dyDescent="0.3">
      <c r="A10" s="5">
        <v>2</v>
      </c>
      <c r="B10" s="471" t="s">
        <v>1263</v>
      </c>
      <c r="C10" s="430" t="s">
        <v>1256</v>
      </c>
      <c r="D10" s="219" t="s">
        <v>544</v>
      </c>
      <c r="E10" s="291"/>
      <c r="F10" s="291"/>
      <c r="G10" s="291"/>
      <c r="H10" s="214"/>
      <c r="I10" s="214"/>
      <c r="J10" s="214"/>
      <c r="K10" s="292">
        <v>4</v>
      </c>
      <c r="L10" s="214" t="s">
        <v>3</v>
      </c>
      <c r="M10" s="291"/>
      <c r="N10" s="214">
        <v>0.25</v>
      </c>
      <c r="O10" s="214">
        <v>1</v>
      </c>
      <c r="P10" s="291"/>
      <c r="Q10" s="291"/>
      <c r="R10" s="291"/>
      <c r="S10" s="291"/>
      <c r="T10" s="291"/>
      <c r="U10" s="291"/>
      <c r="V10" s="214"/>
      <c r="W10" s="214"/>
      <c r="X10" s="278"/>
      <c r="Y10" s="294">
        <f>N10*O10*ROUND(X10,2)</f>
        <v>0</v>
      </c>
    </row>
    <row r="11" spans="1:27" ht="15" customHeight="1" thickTop="1" thickBot="1" x14ac:dyDescent="0.3">
      <c r="X11" s="16" t="s">
        <v>4</v>
      </c>
      <c r="Y11" s="17">
        <f>SUM(Y9:Y10)</f>
        <v>0</v>
      </c>
      <c r="AA11" s="31"/>
    </row>
    <row r="12" spans="1:27" ht="14.25" customHeight="1" thickTop="1" x14ac:dyDescent="0.25"/>
    <row r="13" spans="1:27" x14ac:dyDescent="0.25">
      <c r="A13" s="432"/>
      <c r="B13" s="81"/>
    </row>
    <row r="14" spans="1:27" x14ac:dyDescent="0.25">
      <c r="A14" s="432"/>
      <c r="B14" s="81"/>
    </row>
  </sheetData>
  <sheetProtection algorithmName="SHA-512" hashValue="11TUeQ8eIAs2hz7s5ddVYkbG+WQC2q1ipuxkaEWkkon/tYGq0dvuQxsXKPw4/z1xnw8dJGREShfYdk3EqA/AKw==" saltValue="z994B76TSD9w1ib7YysIzw==" spinCount="100000" sheet="1" objects="1" scenarios="1"/>
  <mergeCells count="15">
    <mergeCell ref="A1:E1"/>
    <mergeCell ref="F1:Y1"/>
    <mergeCell ref="A2:Y2"/>
    <mergeCell ref="A3:Y3"/>
    <mergeCell ref="A5:Y5"/>
    <mergeCell ref="A4:Y4"/>
    <mergeCell ref="K6:O7"/>
    <mergeCell ref="P6:W7"/>
    <mergeCell ref="X6:X8"/>
    <mergeCell ref="Y6:Y8"/>
    <mergeCell ref="A6:A8"/>
    <mergeCell ref="B6:B8"/>
    <mergeCell ref="C6:C8"/>
    <mergeCell ref="D6:D8"/>
    <mergeCell ref="E6:J7"/>
  </mergeCells>
  <printOptions horizontalCentered="1"/>
  <pageMargins left="0.39370078740157483" right="0.39370078740157483" top="0.39370078740157483" bottom="0.39370078740157483" header="0.19685039370078741" footer="0.19685039370078741"/>
  <pageSetup paperSize="9" scale="53" fitToHeight="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árok19">
    <tabColor rgb="FF00B050"/>
  </sheetPr>
  <dimension ref="A1:O38"/>
  <sheetViews>
    <sheetView view="pageLayout" topLeftCell="A8" zoomScaleNormal="90" workbookViewId="0">
      <selection activeCell="C9" sqref="C9:C30"/>
    </sheetView>
  </sheetViews>
  <sheetFormatPr defaultColWidth="9.140625" defaultRowHeight="15" x14ac:dyDescent="0.25"/>
  <cols>
    <col min="1" max="1" width="8.7109375" style="8" customWidth="1"/>
    <col min="2" max="2" width="75.7109375" style="8" customWidth="1"/>
    <col min="3" max="3" width="20.7109375" style="8" customWidth="1"/>
    <col min="4" max="4" width="9.140625" style="8"/>
    <col min="5" max="5" width="10.85546875" style="8" bestFit="1" customWidth="1"/>
    <col min="6" max="6" width="11.85546875" style="8" bestFit="1" customWidth="1"/>
    <col min="7" max="7" width="10.85546875" style="8" bestFit="1" customWidth="1"/>
    <col min="8" max="8" width="11.85546875" style="8" bestFit="1" customWidth="1"/>
    <col min="9" max="16384" width="9.140625" style="8"/>
  </cols>
  <sheetData>
    <row r="1" spans="1:15" ht="54" customHeight="1" x14ac:dyDescent="0.25"/>
    <row r="2" spans="1:15" ht="15.75" customHeight="1" x14ac:dyDescent="0.25">
      <c r="A2" s="774" t="s">
        <v>331</v>
      </c>
      <c r="B2" s="774"/>
      <c r="C2" s="774"/>
      <c r="D2" s="73"/>
      <c r="E2" s="73"/>
      <c r="F2" s="73"/>
      <c r="G2" s="73"/>
      <c r="H2" s="73"/>
      <c r="I2" s="73"/>
      <c r="J2" s="73"/>
      <c r="K2" s="73"/>
      <c r="L2" s="73"/>
      <c r="M2" s="73"/>
      <c r="N2" s="73"/>
      <c r="O2" s="73"/>
    </row>
    <row r="3" spans="1:15" ht="15.75" customHeight="1" x14ac:dyDescent="0.25">
      <c r="A3" s="9"/>
      <c r="B3" s="9"/>
      <c r="C3" s="9"/>
    </row>
    <row r="4" spans="1:15" ht="15.75" customHeight="1" x14ac:dyDescent="0.25">
      <c r="A4" s="774" t="s">
        <v>1120</v>
      </c>
      <c r="B4" s="774"/>
      <c r="C4" s="774"/>
    </row>
    <row r="5" spans="1:15" ht="15.75" customHeight="1" thickBot="1" x14ac:dyDescent="0.3"/>
    <row r="6" spans="1:15" ht="15" customHeight="1" thickTop="1" thickBot="1" x14ac:dyDescent="0.3">
      <c r="A6" s="74"/>
      <c r="B6" s="74"/>
      <c r="C6" s="74"/>
    </row>
    <row r="7" spans="1:15" ht="39.950000000000003" customHeight="1" thickTop="1" thickBot="1" x14ac:dyDescent="0.3">
      <c r="C7" s="75" t="s">
        <v>1119</v>
      </c>
    </row>
    <row r="8" spans="1:15" ht="39.950000000000003" customHeight="1" thickTop="1" x14ac:dyDescent="0.25">
      <c r="A8" s="41" t="s">
        <v>27</v>
      </c>
      <c r="B8" s="42" t="s">
        <v>1094</v>
      </c>
      <c r="C8" s="40">
        <f>SUM(C9:C30)</f>
        <v>0</v>
      </c>
    </row>
    <row r="9" spans="1:15" ht="15" customHeight="1" x14ac:dyDescent="0.25">
      <c r="A9" s="118" t="s">
        <v>242</v>
      </c>
      <c r="B9" s="79" t="s">
        <v>427</v>
      </c>
      <c r="C9" s="20">
        <f>'Príloha č.1.1 - SO 420-01'!Y67</f>
        <v>0</v>
      </c>
    </row>
    <row r="10" spans="1:15" ht="15" customHeight="1" x14ac:dyDescent="0.25">
      <c r="A10" s="118" t="s">
        <v>245</v>
      </c>
      <c r="B10" s="209" t="s">
        <v>69</v>
      </c>
      <c r="C10" s="20">
        <f>'Príloha č.1.2 - SO 420-02'!Y31</f>
        <v>0</v>
      </c>
    </row>
    <row r="11" spans="1:15" ht="15" customHeight="1" x14ac:dyDescent="0.25">
      <c r="A11" s="118" t="s">
        <v>247</v>
      </c>
      <c r="B11" s="79" t="s">
        <v>452</v>
      </c>
      <c r="C11" s="20">
        <f>'Príloha č.1.3 - SO 420-03'!Y24</f>
        <v>0</v>
      </c>
    </row>
    <row r="12" spans="1:15" ht="15" customHeight="1" x14ac:dyDescent="0.25">
      <c r="A12" s="880" t="s">
        <v>249</v>
      </c>
      <c r="B12" s="190" t="s">
        <v>73</v>
      </c>
      <c r="C12" s="882">
        <f>'Príloha č.1.4 - SO 420-04 a 05'!Y70</f>
        <v>0</v>
      </c>
    </row>
    <row r="13" spans="1:15" ht="15" customHeight="1" x14ac:dyDescent="0.25">
      <c r="A13" s="881"/>
      <c r="B13" s="191" t="s">
        <v>198</v>
      </c>
      <c r="C13" s="883"/>
    </row>
    <row r="14" spans="1:15" ht="15" customHeight="1" x14ac:dyDescent="0.25">
      <c r="A14" s="189" t="s">
        <v>251</v>
      </c>
      <c r="B14" s="80" t="s">
        <v>74</v>
      </c>
      <c r="C14" s="32">
        <f>'Príloha č.1.5 - SO 420-06'!Y32</f>
        <v>0</v>
      </c>
    </row>
    <row r="15" spans="1:15" ht="15" customHeight="1" x14ac:dyDescent="0.25">
      <c r="A15" s="189" t="s">
        <v>254</v>
      </c>
      <c r="B15" s="80" t="s">
        <v>488</v>
      </c>
      <c r="C15" s="32">
        <f>'Príloha č.1.6 - SO 420-07'!Y36</f>
        <v>0</v>
      </c>
    </row>
    <row r="16" spans="1:15" ht="15" customHeight="1" x14ac:dyDescent="0.25">
      <c r="A16" s="189" t="s">
        <v>257</v>
      </c>
      <c r="B16" s="80" t="s">
        <v>509</v>
      </c>
      <c r="C16" s="32">
        <f>'Príloha č.1.7 - SO 420-08'!Y120</f>
        <v>0</v>
      </c>
    </row>
    <row r="17" spans="1:6" ht="15" customHeight="1" x14ac:dyDescent="0.25">
      <c r="A17" s="189" t="s">
        <v>841</v>
      </c>
      <c r="B17" s="80" t="s">
        <v>75</v>
      </c>
      <c r="C17" s="32">
        <f>'Príloha č.1.8 - SO 420-09'!Y66</f>
        <v>0</v>
      </c>
    </row>
    <row r="18" spans="1:6" ht="15" customHeight="1" x14ac:dyDescent="0.25">
      <c r="A18" s="189" t="s">
        <v>842</v>
      </c>
      <c r="B18" s="209" t="s">
        <v>635</v>
      </c>
      <c r="C18" s="32">
        <f>'Príloha č.1.9 - SO 420-10'!Y33</f>
        <v>0</v>
      </c>
    </row>
    <row r="19" spans="1:6" ht="15" customHeight="1" x14ac:dyDescent="0.25">
      <c r="A19" s="189" t="s">
        <v>843</v>
      </c>
      <c r="B19" s="80" t="s">
        <v>76</v>
      </c>
      <c r="C19" s="32">
        <f>'Príloha č.1.10 - SO 420-11'!Y22</f>
        <v>0</v>
      </c>
    </row>
    <row r="20" spans="1:6" ht="15" customHeight="1" x14ac:dyDescent="0.25">
      <c r="A20" s="189" t="s">
        <v>844</v>
      </c>
      <c r="B20" s="59" t="s">
        <v>77</v>
      </c>
      <c r="C20" s="32">
        <f>'Príloha č.1.11 - SO 420-12'!Y143</f>
        <v>0</v>
      </c>
    </row>
    <row r="21" spans="1:6" ht="15" customHeight="1" x14ac:dyDescent="0.25">
      <c r="A21" s="189" t="s">
        <v>845</v>
      </c>
      <c r="B21" s="59" t="s">
        <v>663</v>
      </c>
      <c r="C21" s="32">
        <f>'Príloha č.1.12 - SO 420-13'!Y58</f>
        <v>0</v>
      </c>
    </row>
    <row r="22" spans="1:6" ht="15" customHeight="1" x14ac:dyDescent="0.25">
      <c r="A22" s="189" t="s">
        <v>846</v>
      </c>
      <c r="B22" s="59" t="s">
        <v>664</v>
      </c>
      <c r="C22" s="32">
        <f>'Príloha č.1.13 - SO 420-14'!Y103</f>
        <v>0</v>
      </c>
    </row>
    <row r="23" spans="1:6" ht="15" customHeight="1" x14ac:dyDescent="0.25">
      <c r="A23" s="189" t="s">
        <v>847</v>
      </c>
      <c r="B23" s="59" t="s">
        <v>78</v>
      </c>
      <c r="C23" s="32">
        <f>'Príloha č.1.14 - SO 420-15'!Y160</f>
        <v>0</v>
      </c>
    </row>
    <row r="24" spans="1:6" ht="15" customHeight="1" x14ac:dyDescent="0.25">
      <c r="A24" s="189" t="s">
        <v>848</v>
      </c>
      <c r="B24" s="60" t="s">
        <v>1271</v>
      </c>
      <c r="C24" s="32">
        <f>'Príloha č.1.15 - SO 404-00'!Y78</f>
        <v>0</v>
      </c>
    </row>
    <row r="25" spans="1:6" ht="15" customHeight="1" x14ac:dyDescent="0.25">
      <c r="A25" s="189" t="s">
        <v>849</v>
      </c>
      <c r="B25" s="60" t="s">
        <v>1270</v>
      </c>
      <c r="C25" s="32">
        <f>'Príloha č.1.16 - SO 413-00'!Y78</f>
        <v>0</v>
      </c>
    </row>
    <row r="26" spans="1:6" ht="15" customHeight="1" x14ac:dyDescent="0.25">
      <c r="A26" s="189" t="s">
        <v>850</v>
      </c>
      <c r="B26" s="62" t="s">
        <v>1258</v>
      </c>
      <c r="C26" s="32">
        <f>'Príloha č.1.17 - SO 418-00'!Y72</f>
        <v>0</v>
      </c>
    </row>
    <row r="27" spans="1:6" ht="15" customHeight="1" x14ac:dyDescent="0.25">
      <c r="A27" s="189" t="s">
        <v>851</v>
      </c>
      <c r="B27" s="62" t="s">
        <v>1259</v>
      </c>
      <c r="C27" s="32">
        <f>'Príloha č.1.18 - SO 418-11'!Y37</f>
        <v>0</v>
      </c>
    </row>
    <row r="28" spans="1:6" ht="15" customHeight="1" x14ac:dyDescent="0.25">
      <c r="A28" s="189" t="s">
        <v>852</v>
      </c>
      <c r="B28" s="60" t="s">
        <v>1092</v>
      </c>
      <c r="C28" s="32">
        <f>'Príloha č.1.19 - Stav. revízie'!Y94</f>
        <v>0</v>
      </c>
    </row>
    <row r="29" spans="1:6" ht="15" customHeight="1" x14ac:dyDescent="0.25">
      <c r="A29" s="880" t="s">
        <v>853</v>
      </c>
      <c r="B29" s="190" t="s">
        <v>1260</v>
      </c>
      <c r="C29" s="884">
        <f>'Príloha č.1.20 - SO 638 a 639'!Y11</f>
        <v>0</v>
      </c>
    </row>
    <row r="30" spans="1:6" ht="15" customHeight="1" thickBot="1" x14ac:dyDescent="0.3">
      <c r="A30" s="886"/>
      <c r="B30" s="234" t="s">
        <v>1261</v>
      </c>
      <c r="C30" s="885"/>
    </row>
    <row r="31" spans="1:6" ht="15" customHeight="1" thickTop="1" thickBot="1" x14ac:dyDescent="0.3">
      <c r="B31" s="61"/>
      <c r="F31" s="30"/>
    </row>
    <row r="32" spans="1:6" ht="15" customHeight="1" thickTop="1" thickBot="1" x14ac:dyDescent="0.3">
      <c r="A32" s="47"/>
      <c r="B32" s="47"/>
      <c r="C32" s="47"/>
    </row>
    <row r="33" spans="1:8" ht="15" customHeight="1" thickTop="1" thickBot="1" x14ac:dyDescent="0.3">
      <c r="A33" s="872" t="s">
        <v>79</v>
      </c>
      <c r="B33" s="873"/>
      <c r="C33" s="22">
        <f>C8</f>
        <v>0</v>
      </c>
      <c r="E33" s="30"/>
      <c r="F33" s="30"/>
      <c r="G33" s="30"/>
      <c r="H33" s="30"/>
    </row>
    <row r="34" spans="1:8" ht="15" customHeight="1" thickTop="1" thickBot="1" x14ac:dyDescent="0.3">
      <c r="E34" s="30"/>
      <c r="F34" s="30"/>
    </row>
    <row r="35" spans="1:8" ht="15" customHeight="1" thickTop="1" thickBot="1" x14ac:dyDescent="0.3">
      <c r="A35" s="874" t="s">
        <v>213</v>
      </c>
      <c r="B35" s="875"/>
      <c r="C35" s="78">
        <f>C33*4</f>
        <v>0</v>
      </c>
      <c r="F35" s="30"/>
    </row>
    <row r="36" spans="1:8" ht="15" customHeight="1" thickTop="1" thickBot="1" x14ac:dyDescent="0.3">
      <c r="A36" s="876" t="s">
        <v>2422</v>
      </c>
      <c r="B36" s="877"/>
      <c r="C36" s="22">
        <f>ROUND(C35*0.23, 2)</f>
        <v>0</v>
      </c>
    </row>
    <row r="37" spans="1:8" ht="15" customHeight="1" thickTop="1" thickBot="1" x14ac:dyDescent="0.3">
      <c r="A37" s="878" t="s">
        <v>214</v>
      </c>
      <c r="B37" s="879"/>
      <c r="C37" s="22">
        <f>SUM(C35,C36)</f>
        <v>0</v>
      </c>
    </row>
    <row r="38" spans="1:8" ht="15.75" thickTop="1" x14ac:dyDescent="0.25"/>
  </sheetData>
  <sheetProtection algorithmName="SHA-512" hashValue="XAIrkf/rAhmu6Ooh+PTZj0Cbb0HiBcSfR8dUMAkUgYJjqBtU3mYSXFarAcb4U/ALSNCzWDhCd0onwDWqHCX6kA==" saltValue="r4bUC0QQt7FiebW2Uc185g==" spinCount="100000" sheet="1" objects="1" scenarios="1"/>
  <mergeCells count="10">
    <mergeCell ref="A2:C2"/>
    <mergeCell ref="A33:B33"/>
    <mergeCell ref="A35:B35"/>
    <mergeCell ref="A36:B36"/>
    <mergeCell ref="A37:B37"/>
    <mergeCell ref="A12:A13"/>
    <mergeCell ref="C12:C13"/>
    <mergeCell ref="A4:C4"/>
    <mergeCell ref="C29:C30"/>
    <mergeCell ref="A29:A30"/>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A22:A29" twoDigitTextYear="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AA69"/>
  <sheetViews>
    <sheetView view="pageLayout" topLeftCell="I9"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1347</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854</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39" thickTop="1" x14ac:dyDescent="0.25">
      <c r="A8" s="174">
        <v>1</v>
      </c>
      <c r="B8" s="794" t="s">
        <v>37</v>
      </c>
      <c r="C8" s="449" t="s">
        <v>862</v>
      </c>
      <c r="D8" s="307" t="s">
        <v>543</v>
      </c>
      <c r="E8" s="308"/>
      <c r="F8" s="308"/>
      <c r="G8" s="308"/>
      <c r="H8" s="308"/>
      <c r="I8" s="308"/>
      <c r="J8" s="308"/>
      <c r="K8" s="309">
        <v>10</v>
      </c>
      <c r="L8" s="308"/>
      <c r="M8" s="309" t="s">
        <v>3</v>
      </c>
      <c r="N8" s="308"/>
      <c r="O8" s="309">
        <v>1</v>
      </c>
      <c r="P8" s="308"/>
      <c r="Q8" s="308"/>
      <c r="R8" s="308"/>
      <c r="S8" s="308"/>
      <c r="T8" s="308"/>
      <c r="U8" s="308"/>
      <c r="V8" s="308"/>
      <c r="W8" s="309"/>
      <c r="X8" s="310"/>
      <c r="Y8" s="178"/>
    </row>
    <row r="9" spans="1:27" ht="38.25" x14ac:dyDescent="0.25">
      <c r="A9" s="173">
        <v>2</v>
      </c>
      <c r="B9" s="798"/>
      <c r="C9" s="426" t="s">
        <v>862</v>
      </c>
      <c r="D9" s="216" t="s">
        <v>554</v>
      </c>
      <c r="E9" s="284"/>
      <c r="F9" s="284"/>
      <c r="G9" s="284"/>
      <c r="H9" s="284"/>
      <c r="I9" s="284"/>
      <c r="J9" s="284"/>
      <c r="K9" s="285">
        <v>1</v>
      </c>
      <c r="L9" s="285" t="s">
        <v>3</v>
      </c>
      <c r="M9" s="284"/>
      <c r="N9" s="302">
        <v>1</v>
      </c>
      <c r="O9" s="302">
        <v>1</v>
      </c>
      <c r="P9" s="284"/>
      <c r="Q9" s="284"/>
      <c r="R9" s="284"/>
      <c r="S9" s="284"/>
      <c r="T9" s="284"/>
      <c r="U9" s="284"/>
      <c r="V9" s="302"/>
      <c r="W9" s="285"/>
      <c r="X9" s="277"/>
      <c r="Y9" s="287">
        <f>N9*O9*ROUND(X9,2)</f>
        <v>0</v>
      </c>
    </row>
    <row r="10" spans="1:27" ht="15" customHeight="1" x14ac:dyDescent="0.25">
      <c r="A10" s="173">
        <v>3</v>
      </c>
      <c r="B10" s="798"/>
      <c r="C10" s="796" t="s">
        <v>864</v>
      </c>
      <c r="D10" s="216" t="s">
        <v>338</v>
      </c>
      <c r="E10" s="285" t="s">
        <v>3</v>
      </c>
      <c r="F10" s="284"/>
      <c r="G10" s="284"/>
      <c r="H10" s="284"/>
      <c r="I10" s="284"/>
      <c r="J10" s="284"/>
      <c r="K10" s="284"/>
      <c r="L10" s="284"/>
      <c r="M10" s="284"/>
      <c r="N10" s="284"/>
      <c r="O10" s="284"/>
      <c r="P10" s="285"/>
      <c r="Q10" s="285"/>
      <c r="R10" s="284"/>
      <c r="S10" s="284"/>
      <c r="T10" s="284"/>
      <c r="U10" s="284"/>
      <c r="V10" s="285">
        <v>365</v>
      </c>
      <c r="W10" s="302">
        <v>186</v>
      </c>
      <c r="X10" s="364"/>
      <c r="Y10" s="365"/>
    </row>
    <row r="11" spans="1:27" ht="15" customHeight="1" x14ac:dyDescent="0.25">
      <c r="A11" s="173">
        <v>4</v>
      </c>
      <c r="B11" s="798"/>
      <c r="C11" s="796"/>
      <c r="D11" s="216" t="s">
        <v>339</v>
      </c>
      <c r="E11" s="284"/>
      <c r="F11" s="284"/>
      <c r="G11" s="284"/>
      <c r="H11" s="284"/>
      <c r="I11" s="284"/>
      <c r="J11" s="284"/>
      <c r="K11" s="284"/>
      <c r="L11" s="284"/>
      <c r="M11" s="284"/>
      <c r="N11" s="284"/>
      <c r="O11" s="284"/>
      <c r="P11" s="285" t="s">
        <v>3</v>
      </c>
      <c r="Q11" s="285" t="s">
        <v>3</v>
      </c>
      <c r="R11" s="284"/>
      <c r="S11" s="284"/>
      <c r="T11" s="284"/>
      <c r="U11" s="284"/>
      <c r="V11" s="302">
        <v>2</v>
      </c>
      <c r="W11" s="302">
        <v>186</v>
      </c>
      <c r="X11" s="277"/>
      <c r="Y11" s="287">
        <f>V11*W11*ROUND(X11,2)</f>
        <v>0</v>
      </c>
      <c r="Z11" s="31"/>
      <c r="AA11" s="31"/>
    </row>
    <row r="12" spans="1:27" ht="15" customHeight="1" x14ac:dyDescent="0.25">
      <c r="A12" s="173">
        <v>5</v>
      </c>
      <c r="B12" s="798"/>
      <c r="C12" s="796"/>
      <c r="D12" s="216" t="s">
        <v>340</v>
      </c>
      <c r="E12" s="284"/>
      <c r="F12" s="284"/>
      <c r="G12" s="284"/>
      <c r="H12" s="284"/>
      <c r="I12" s="284"/>
      <c r="J12" s="284"/>
      <c r="K12" s="284"/>
      <c r="L12" s="284"/>
      <c r="M12" s="284"/>
      <c r="N12" s="284"/>
      <c r="O12" s="284"/>
      <c r="P12" s="285" t="s">
        <v>3</v>
      </c>
      <c r="Q12" s="285" t="s">
        <v>3</v>
      </c>
      <c r="R12" s="284"/>
      <c r="S12" s="284"/>
      <c r="T12" s="284"/>
      <c r="U12" s="284"/>
      <c r="V12" s="302">
        <v>2</v>
      </c>
      <c r="W12" s="302">
        <v>186</v>
      </c>
      <c r="X12" s="277"/>
      <c r="Y12" s="287">
        <f t="shared" ref="Y12:Y15" si="0">V12*W12*ROUND(X12,2)</f>
        <v>0</v>
      </c>
      <c r="Z12" s="31"/>
      <c r="AA12" s="31"/>
    </row>
    <row r="13" spans="1:27" ht="15" customHeight="1" x14ac:dyDescent="0.25">
      <c r="A13" s="173">
        <v>6</v>
      </c>
      <c r="B13" s="798"/>
      <c r="C13" s="796"/>
      <c r="D13" s="216" t="s">
        <v>341</v>
      </c>
      <c r="E13" s="284"/>
      <c r="F13" s="284"/>
      <c r="G13" s="284"/>
      <c r="H13" s="284"/>
      <c r="I13" s="284"/>
      <c r="J13" s="284"/>
      <c r="K13" s="284"/>
      <c r="L13" s="284"/>
      <c r="M13" s="284"/>
      <c r="N13" s="284"/>
      <c r="O13" s="284"/>
      <c r="P13" s="285" t="s">
        <v>3</v>
      </c>
      <c r="Q13" s="285" t="s">
        <v>3</v>
      </c>
      <c r="R13" s="284"/>
      <c r="S13" s="284"/>
      <c r="T13" s="284"/>
      <c r="U13" s="284"/>
      <c r="V13" s="302">
        <v>2</v>
      </c>
      <c r="W13" s="302">
        <v>186</v>
      </c>
      <c r="X13" s="277"/>
      <c r="Y13" s="287">
        <f t="shared" si="0"/>
        <v>0</v>
      </c>
      <c r="Z13" s="31"/>
    </row>
    <row r="14" spans="1:27" ht="26.25" customHeight="1" x14ac:dyDescent="0.25">
      <c r="A14" s="173">
        <v>7</v>
      </c>
      <c r="B14" s="798"/>
      <c r="C14" s="796"/>
      <c r="D14" s="216" t="s">
        <v>342</v>
      </c>
      <c r="E14" s="284"/>
      <c r="F14" s="284"/>
      <c r="G14" s="284"/>
      <c r="H14" s="284"/>
      <c r="I14" s="284"/>
      <c r="J14" s="284"/>
      <c r="K14" s="284"/>
      <c r="L14" s="284"/>
      <c r="M14" s="284"/>
      <c r="N14" s="284"/>
      <c r="O14" s="284"/>
      <c r="P14" s="285" t="s">
        <v>3</v>
      </c>
      <c r="Q14" s="285" t="s">
        <v>3</v>
      </c>
      <c r="R14" s="284"/>
      <c r="S14" s="284"/>
      <c r="T14" s="284"/>
      <c r="U14" s="284"/>
      <c r="V14" s="302">
        <v>2</v>
      </c>
      <c r="W14" s="302">
        <v>186</v>
      </c>
      <c r="X14" s="277"/>
      <c r="Y14" s="287">
        <f t="shared" si="0"/>
        <v>0</v>
      </c>
      <c r="Z14" s="31"/>
    </row>
    <row r="15" spans="1:27" ht="15" customHeight="1" x14ac:dyDescent="0.25">
      <c r="A15" s="173">
        <v>8</v>
      </c>
      <c r="B15" s="798"/>
      <c r="C15" s="796"/>
      <c r="D15" s="216" t="s">
        <v>343</v>
      </c>
      <c r="E15" s="284"/>
      <c r="F15" s="284"/>
      <c r="G15" s="284"/>
      <c r="H15" s="284"/>
      <c r="I15" s="284"/>
      <c r="J15" s="284"/>
      <c r="K15" s="284"/>
      <c r="L15" s="284"/>
      <c r="M15" s="284"/>
      <c r="N15" s="284"/>
      <c r="O15" s="284"/>
      <c r="P15" s="285" t="s">
        <v>3</v>
      </c>
      <c r="Q15" s="285" t="s">
        <v>3</v>
      </c>
      <c r="R15" s="284"/>
      <c r="S15" s="284"/>
      <c r="T15" s="284"/>
      <c r="U15" s="284"/>
      <c r="V15" s="302">
        <v>2</v>
      </c>
      <c r="W15" s="302">
        <v>186</v>
      </c>
      <c r="X15" s="277"/>
      <c r="Y15" s="287">
        <f t="shared" si="0"/>
        <v>0</v>
      </c>
      <c r="Z15" s="31"/>
    </row>
    <row r="16" spans="1:27" ht="15" customHeight="1" x14ac:dyDescent="0.25">
      <c r="A16" s="173">
        <v>9</v>
      </c>
      <c r="B16" s="798"/>
      <c r="C16" s="796" t="s">
        <v>855</v>
      </c>
      <c r="D16" s="216" t="s">
        <v>345</v>
      </c>
      <c r="E16" s="285" t="s">
        <v>3</v>
      </c>
      <c r="F16" s="284"/>
      <c r="G16" s="284"/>
      <c r="H16" s="284"/>
      <c r="I16" s="284"/>
      <c r="J16" s="284"/>
      <c r="K16" s="284"/>
      <c r="L16" s="284"/>
      <c r="M16" s="284"/>
      <c r="N16" s="284"/>
      <c r="O16" s="284"/>
      <c r="P16" s="285"/>
      <c r="Q16" s="285"/>
      <c r="R16" s="284"/>
      <c r="S16" s="284"/>
      <c r="T16" s="284"/>
      <c r="U16" s="284"/>
      <c r="V16" s="285">
        <v>365</v>
      </c>
      <c r="W16" s="302">
        <v>72</v>
      </c>
      <c r="X16" s="364"/>
      <c r="Y16" s="365"/>
      <c r="Z16" s="31"/>
    </row>
    <row r="17" spans="1:26" ht="15" customHeight="1" x14ac:dyDescent="0.25">
      <c r="A17" s="173">
        <v>10</v>
      </c>
      <c r="B17" s="798"/>
      <c r="C17" s="796"/>
      <c r="D17" s="216" t="s">
        <v>339</v>
      </c>
      <c r="E17" s="284"/>
      <c r="F17" s="284"/>
      <c r="G17" s="284"/>
      <c r="H17" s="284"/>
      <c r="I17" s="284"/>
      <c r="J17" s="284"/>
      <c r="K17" s="284"/>
      <c r="L17" s="284"/>
      <c r="M17" s="284"/>
      <c r="N17" s="284"/>
      <c r="O17" s="284"/>
      <c r="P17" s="285" t="s">
        <v>3</v>
      </c>
      <c r="Q17" s="285" t="s">
        <v>3</v>
      </c>
      <c r="R17" s="284"/>
      <c r="S17" s="284"/>
      <c r="T17" s="284"/>
      <c r="U17" s="284"/>
      <c r="V17" s="302">
        <v>2</v>
      </c>
      <c r="W17" s="302">
        <v>72</v>
      </c>
      <c r="X17" s="277"/>
      <c r="Y17" s="287">
        <f>V17*W17*ROUND(X17,2)</f>
        <v>0</v>
      </c>
      <c r="Z17" s="31"/>
    </row>
    <row r="18" spans="1:26" ht="15" customHeight="1" x14ac:dyDescent="0.25">
      <c r="A18" s="173">
        <v>11</v>
      </c>
      <c r="B18" s="798"/>
      <c r="C18" s="796"/>
      <c r="D18" s="216" t="s">
        <v>340</v>
      </c>
      <c r="E18" s="284"/>
      <c r="F18" s="284"/>
      <c r="G18" s="284"/>
      <c r="H18" s="284"/>
      <c r="I18" s="284"/>
      <c r="J18" s="284"/>
      <c r="K18" s="284"/>
      <c r="L18" s="284"/>
      <c r="M18" s="284"/>
      <c r="N18" s="284"/>
      <c r="O18" s="284"/>
      <c r="P18" s="285" t="s">
        <v>3</v>
      </c>
      <c r="Q18" s="285" t="s">
        <v>3</v>
      </c>
      <c r="R18" s="284"/>
      <c r="S18" s="284"/>
      <c r="T18" s="284"/>
      <c r="U18" s="284"/>
      <c r="V18" s="302">
        <v>2</v>
      </c>
      <c r="W18" s="302">
        <v>72</v>
      </c>
      <c r="X18" s="277"/>
      <c r="Y18" s="287">
        <f t="shared" ref="Y18:Y21" si="1">V18*W18*ROUND(X18,2)</f>
        <v>0</v>
      </c>
      <c r="Z18" s="31"/>
    </row>
    <row r="19" spans="1:26" ht="15" customHeight="1" x14ac:dyDescent="0.25">
      <c r="A19" s="173">
        <v>12</v>
      </c>
      <c r="B19" s="798"/>
      <c r="C19" s="796"/>
      <c r="D19" s="216" t="s">
        <v>341</v>
      </c>
      <c r="E19" s="284"/>
      <c r="F19" s="284"/>
      <c r="G19" s="284"/>
      <c r="H19" s="284"/>
      <c r="I19" s="284"/>
      <c r="J19" s="284"/>
      <c r="K19" s="284"/>
      <c r="L19" s="284"/>
      <c r="M19" s="284"/>
      <c r="N19" s="284"/>
      <c r="O19" s="284"/>
      <c r="P19" s="285" t="s">
        <v>3</v>
      </c>
      <c r="Q19" s="285" t="s">
        <v>3</v>
      </c>
      <c r="R19" s="284"/>
      <c r="S19" s="284"/>
      <c r="T19" s="284"/>
      <c r="U19" s="284"/>
      <c r="V19" s="302">
        <v>2</v>
      </c>
      <c r="W19" s="302">
        <v>72</v>
      </c>
      <c r="X19" s="277"/>
      <c r="Y19" s="287">
        <f t="shared" si="1"/>
        <v>0</v>
      </c>
      <c r="Z19" s="31"/>
    </row>
    <row r="20" spans="1:26" ht="26.25" customHeight="1" x14ac:dyDescent="0.25">
      <c r="A20" s="173">
        <v>13</v>
      </c>
      <c r="B20" s="798"/>
      <c r="C20" s="796"/>
      <c r="D20" s="216" t="s">
        <v>50</v>
      </c>
      <c r="E20" s="284"/>
      <c r="F20" s="284"/>
      <c r="G20" s="284"/>
      <c r="H20" s="284"/>
      <c r="I20" s="284"/>
      <c r="J20" s="284"/>
      <c r="K20" s="284"/>
      <c r="L20" s="284"/>
      <c r="M20" s="284"/>
      <c r="N20" s="284"/>
      <c r="O20" s="284"/>
      <c r="P20" s="285" t="s">
        <v>3</v>
      </c>
      <c r="Q20" s="285" t="s">
        <v>3</v>
      </c>
      <c r="R20" s="284"/>
      <c r="S20" s="284"/>
      <c r="T20" s="284"/>
      <c r="U20" s="284"/>
      <c r="V20" s="302">
        <v>2</v>
      </c>
      <c r="W20" s="302">
        <v>72</v>
      </c>
      <c r="X20" s="277"/>
      <c r="Y20" s="287">
        <f t="shared" si="1"/>
        <v>0</v>
      </c>
      <c r="Z20" s="31"/>
    </row>
    <row r="21" spans="1:26" ht="15" customHeight="1" x14ac:dyDescent="0.25">
      <c r="A21" s="173">
        <v>14</v>
      </c>
      <c r="B21" s="798"/>
      <c r="C21" s="796"/>
      <c r="D21" s="216" t="s">
        <v>343</v>
      </c>
      <c r="E21" s="284"/>
      <c r="F21" s="284"/>
      <c r="G21" s="284"/>
      <c r="H21" s="284"/>
      <c r="I21" s="284"/>
      <c r="J21" s="284"/>
      <c r="K21" s="284"/>
      <c r="L21" s="284"/>
      <c r="M21" s="284"/>
      <c r="N21" s="284"/>
      <c r="O21" s="284"/>
      <c r="P21" s="285" t="s">
        <v>3</v>
      </c>
      <c r="Q21" s="285" t="s">
        <v>3</v>
      </c>
      <c r="R21" s="284"/>
      <c r="S21" s="284"/>
      <c r="T21" s="284"/>
      <c r="U21" s="284"/>
      <c r="V21" s="302">
        <v>2</v>
      </c>
      <c r="W21" s="302">
        <v>72</v>
      </c>
      <c r="X21" s="277"/>
      <c r="Y21" s="287">
        <f t="shared" si="1"/>
        <v>0</v>
      </c>
      <c r="Z21" s="31"/>
    </row>
    <row r="22" spans="1:26" ht="15" customHeight="1" x14ac:dyDescent="0.25">
      <c r="A22" s="173">
        <v>15</v>
      </c>
      <c r="B22" s="798"/>
      <c r="C22" s="796" t="s">
        <v>346</v>
      </c>
      <c r="D22" s="216" t="s">
        <v>347</v>
      </c>
      <c r="E22" s="285" t="s">
        <v>3</v>
      </c>
      <c r="F22" s="284"/>
      <c r="G22" s="284"/>
      <c r="H22" s="284"/>
      <c r="I22" s="284"/>
      <c r="J22" s="284"/>
      <c r="K22" s="284"/>
      <c r="L22" s="284"/>
      <c r="M22" s="284"/>
      <c r="N22" s="284"/>
      <c r="O22" s="284"/>
      <c r="P22" s="285"/>
      <c r="Q22" s="285"/>
      <c r="R22" s="284"/>
      <c r="S22" s="284"/>
      <c r="T22" s="284"/>
      <c r="U22" s="284"/>
      <c r="V22" s="285">
        <v>365</v>
      </c>
      <c r="W22" s="302">
        <v>61</v>
      </c>
      <c r="X22" s="364"/>
      <c r="Y22" s="365"/>
      <c r="Z22" s="31"/>
    </row>
    <row r="23" spans="1:26" ht="15" customHeight="1" x14ac:dyDescent="0.25">
      <c r="A23" s="173">
        <v>16</v>
      </c>
      <c r="B23" s="798"/>
      <c r="C23" s="799"/>
      <c r="D23" s="216" t="s">
        <v>340</v>
      </c>
      <c r="E23" s="284"/>
      <c r="F23" s="284"/>
      <c r="G23" s="284"/>
      <c r="H23" s="284"/>
      <c r="I23" s="284"/>
      <c r="J23" s="284"/>
      <c r="K23" s="284"/>
      <c r="L23" s="284"/>
      <c r="M23" s="284"/>
      <c r="N23" s="284"/>
      <c r="O23" s="284"/>
      <c r="P23" s="285" t="s">
        <v>3</v>
      </c>
      <c r="Q23" s="285" t="s">
        <v>3</v>
      </c>
      <c r="R23" s="284"/>
      <c r="S23" s="284"/>
      <c r="T23" s="284"/>
      <c r="U23" s="284"/>
      <c r="V23" s="302">
        <v>2</v>
      </c>
      <c r="W23" s="302">
        <v>61</v>
      </c>
      <c r="X23" s="277"/>
      <c r="Y23" s="287">
        <f>V23*W23*ROUND(X23,2)</f>
        <v>0</v>
      </c>
      <c r="Z23" s="31"/>
    </row>
    <row r="24" spans="1:26" s="415" customFormat="1" ht="15" customHeight="1" x14ac:dyDescent="0.25">
      <c r="A24" s="173">
        <v>17</v>
      </c>
      <c r="B24" s="798"/>
      <c r="C24" s="799"/>
      <c r="D24" s="216" t="s">
        <v>348</v>
      </c>
      <c r="E24" s="284"/>
      <c r="F24" s="284"/>
      <c r="G24" s="284"/>
      <c r="H24" s="284"/>
      <c r="I24" s="284"/>
      <c r="J24" s="284"/>
      <c r="K24" s="284"/>
      <c r="L24" s="284"/>
      <c r="M24" s="284"/>
      <c r="N24" s="284"/>
      <c r="O24" s="284"/>
      <c r="P24" s="285" t="s">
        <v>3</v>
      </c>
      <c r="Q24" s="285" t="s">
        <v>3</v>
      </c>
      <c r="R24" s="284"/>
      <c r="S24" s="284"/>
      <c r="T24" s="284"/>
      <c r="U24" s="284"/>
      <c r="V24" s="302">
        <v>2</v>
      </c>
      <c r="W24" s="302">
        <v>61</v>
      </c>
      <c r="X24" s="277"/>
      <c r="Y24" s="287">
        <f t="shared" ref="Y24:Y27" si="2">V24*W24*ROUND(X24,2)</f>
        <v>0</v>
      </c>
      <c r="Z24" s="31"/>
    </row>
    <row r="25" spans="1:26" ht="26.25" customHeight="1" x14ac:dyDescent="0.25">
      <c r="A25" s="173">
        <v>18</v>
      </c>
      <c r="B25" s="798"/>
      <c r="C25" s="799"/>
      <c r="D25" s="216" t="s">
        <v>50</v>
      </c>
      <c r="E25" s="284"/>
      <c r="F25" s="284"/>
      <c r="G25" s="284"/>
      <c r="H25" s="284"/>
      <c r="I25" s="284"/>
      <c r="J25" s="284"/>
      <c r="K25" s="284"/>
      <c r="L25" s="284"/>
      <c r="M25" s="284"/>
      <c r="N25" s="284"/>
      <c r="O25" s="284"/>
      <c r="P25" s="285" t="s">
        <v>3</v>
      </c>
      <c r="Q25" s="285" t="s">
        <v>3</v>
      </c>
      <c r="R25" s="284"/>
      <c r="S25" s="284"/>
      <c r="T25" s="284"/>
      <c r="U25" s="284"/>
      <c r="V25" s="302">
        <v>2</v>
      </c>
      <c r="W25" s="302">
        <v>61</v>
      </c>
      <c r="X25" s="277"/>
      <c r="Y25" s="287">
        <f t="shared" si="2"/>
        <v>0</v>
      </c>
      <c r="Z25" s="31"/>
    </row>
    <row r="26" spans="1:26" ht="15" customHeight="1" x14ac:dyDescent="0.25">
      <c r="A26" s="173">
        <v>19</v>
      </c>
      <c r="B26" s="798"/>
      <c r="C26" s="799"/>
      <c r="D26" s="216" t="s">
        <v>343</v>
      </c>
      <c r="E26" s="284"/>
      <c r="F26" s="284"/>
      <c r="G26" s="284"/>
      <c r="H26" s="284"/>
      <c r="I26" s="284"/>
      <c r="J26" s="284"/>
      <c r="K26" s="284"/>
      <c r="L26" s="284"/>
      <c r="M26" s="284"/>
      <c r="N26" s="284"/>
      <c r="O26" s="284"/>
      <c r="P26" s="285" t="s">
        <v>3</v>
      </c>
      <c r="Q26" s="285" t="s">
        <v>3</v>
      </c>
      <c r="R26" s="284"/>
      <c r="S26" s="284"/>
      <c r="T26" s="284"/>
      <c r="U26" s="284"/>
      <c r="V26" s="302">
        <v>2</v>
      </c>
      <c r="W26" s="302">
        <v>61</v>
      </c>
      <c r="X26" s="277"/>
      <c r="Y26" s="287">
        <f t="shared" si="2"/>
        <v>0</v>
      </c>
      <c r="Z26" s="31"/>
    </row>
    <row r="27" spans="1:26" ht="15" customHeight="1" x14ac:dyDescent="0.25">
      <c r="A27" s="173">
        <v>20</v>
      </c>
      <c r="B27" s="798"/>
      <c r="C27" s="799"/>
      <c r="D27" s="216" t="s">
        <v>341</v>
      </c>
      <c r="E27" s="284"/>
      <c r="F27" s="284"/>
      <c r="G27" s="284"/>
      <c r="H27" s="284"/>
      <c r="I27" s="284"/>
      <c r="J27" s="284"/>
      <c r="K27" s="284"/>
      <c r="L27" s="284"/>
      <c r="M27" s="284"/>
      <c r="N27" s="284"/>
      <c r="O27" s="284"/>
      <c r="P27" s="285" t="s">
        <v>3</v>
      </c>
      <c r="Q27" s="285" t="s">
        <v>3</v>
      </c>
      <c r="R27" s="284"/>
      <c r="S27" s="284"/>
      <c r="T27" s="284"/>
      <c r="U27" s="284"/>
      <c r="V27" s="302">
        <v>2</v>
      </c>
      <c r="W27" s="302">
        <v>61</v>
      </c>
      <c r="X27" s="277"/>
      <c r="Y27" s="287">
        <f t="shared" si="2"/>
        <v>0</v>
      </c>
      <c r="Z27" s="31"/>
    </row>
    <row r="28" spans="1:26" ht="15" customHeight="1" x14ac:dyDescent="0.25">
      <c r="A28" s="173">
        <v>21</v>
      </c>
      <c r="B28" s="798"/>
      <c r="C28" s="796" t="s">
        <v>856</v>
      </c>
      <c r="D28" s="216" t="s">
        <v>351</v>
      </c>
      <c r="E28" s="285" t="s">
        <v>3</v>
      </c>
      <c r="F28" s="284"/>
      <c r="G28" s="284"/>
      <c r="H28" s="284"/>
      <c r="I28" s="284"/>
      <c r="J28" s="284"/>
      <c r="K28" s="284"/>
      <c r="L28" s="284"/>
      <c r="M28" s="284"/>
      <c r="N28" s="284"/>
      <c r="O28" s="284"/>
      <c r="P28" s="285"/>
      <c r="Q28" s="285"/>
      <c r="R28" s="284"/>
      <c r="S28" s="284"/>
      <c r="T28" s="284"/>
      <c r="U28" s="284"/>
      <c r="V28" s="302">
        <v>365</v>
      </c>
      <c r="W28" s="302">
        <v>8</v>
      </c>
      <c r="X28" s="364"/>
      <c r="Y28" s="365"/>
      <c r="Z28" s="31"/>
    </row>
    <row r="29" spans="1:26" ht="15" customHeight="1" x14ac:dyDescent="0.25">
      <c r="A29" s="173">
        <v>22</v>
      </c>
      <c r="B29" s="798"/>
      <c r="C29" s="796"/>
      <c r="D29" s="216" t="s">
        <v>340</v>
      </c>
      <c r="E29" s="284"/>
      <c r="F29" s="284"/>
      <c r="G29" s="284"/>
      <c r="H29" s="284"/>
      <c r="I29" s="284"/>
      <c r="J29" s="284"/>
      <c r="K29" s="284"/>
      <c r="L29" s="284"/>
      <c r="M29" s="284"/>
      <c r="N29" s="284"/>
      <c r="O29" s="284"/>
      <c r="P29" s="285" t="s">
        <v>3</v>
      </c>
      <c r="Q29" s="285" t="s">
        <v>3</v>
      </c>
      <c r="R29" s="284"/>
      <c r="S29" s="284"/>
      <c r="T29" s="284"/>
      <c r="U29" s="284"/>
      <c r="V29" s="302">
        <v>2</v>
      </c>
      <c r="W29" s="302">
        <v>8</v>
      </c>
      <c r="X29" s="277"/>
      <c r="Y29" s="287">
        <f>V29*W29*ROUND(X29,2)</f>
        <v>0</v>
      </c>
      <c r="Z29" s="31"/>
    </row>
    <row r="30" spans="1:26" ht="15" customHeight="1" x14ac:dyDescent="0.25">
      <c r="A30" s="173">
        <v>23</v>
      </c>
      <c r="B30" s="798"/>
      <c r="C30" s="796"/>
      <c r="D30" s="216" t="s">
        <v>352</v>
      </c>
      <c r="E30" s="284"/>
      <c r="F30" s="284"/>
      <c r="G30" s="284"/>
      <c r="H30" s="284"/>
      <c r="I30" s="284"/>
      <c r="J30" s="284"/>
      <c r="K30" s="284"/>
      <c r="L30" s="284"/>
      <c r="M30" s="284"/>
      <c r="N30" s="284"/>
      <c r="O30" s="284"/>
      <c r="P30" s="285" t="s">
        <v>3</v>
      </c>
      <c r="Q30" s="285" t="s">
        <v>3</v>
      </c>
      <c r="R30" s="284"/>
      <c r="S30" s="284"/>
      <c r="T30" s="284"/>
      <c r="U30" s="284"/>
      <c r="V30" s="302">
        <v>2</v>
      </c>
      <c r="W30" s="302">
        <v>8</v>
      </c>
      <c r="X30" s="277"/>
      <c r="Y30" s="287">
        <f t="shared" ref="Y30:Y33" si="3">V30*W30*ROUND(X30,2)</f>
        <v>0</v>
      </c>
      <c r="Z30" s="31"/>
    </row>
    <row r="31" spans="1:26" ht="26.25" customHeight="1" x14ac:dyDescent="0.25">
      <c r="A31" s="173">
        <v>24</v>
      </c>
      <c r="B31" s="798"/>
      <c r="C31" s="796"/>
      <c r="D31" s="216" t="s">
        <v>50</v>
      </c>
      <c r="E31" s="284"/>
      <c r="F31" s="284"/>
      <c r="G31" s="284"/>
      <c r="H31" s="284"/>
      <c r="I31" s="284"/>
      <c r="J31" s="284"/>
      <c r="K31" s="284"/>
      <c r="L31" s="284"/>
      <c r="M31" s="284"/>
      <c r="N31" s="284"/>
      <c r="O31" s="284"/>
      <c r="P31" s="285" t="s">
        <v>3</v>
      </c>
      <c r="Q31" s="285" t="s">
        <v>3</v>
      </c>
      <c r="R31" s="284"/>
      <c r="S31" s="284"/>
      <c r="T31" s="284"/>
      <c r="U31" s="284"/>
      <c r="V31" s="302">
        <v>2</v>
      </c>
      <c r="W31" s="302">
        <v>8</v>
      </c>
      <c r="X31" s="277"/>
      <c r="Y31" s="287">
        <f t="shared" si="3"/>
        <v>0</v>
      </c>
      <c r="Z31" s="31"/>
    </row>
    <row r="32" spans="1:26" ht="15" customHeight="1" x14ac:dyDescent="0.25">
      <c r="A32" s="173">
        <v>25</v>
      </c>
      <c r="B32" s="798"/>
      <c r="C32" s="796"/>
      <c r="D32" s="216" t="s">
        <v>353</v>
      </c>
      <c r="E32" s="284"/>
      <c r="F32" s="284"/>
      <c r="G32" s="284"/>
      <c r="H32" s="284"/>
      <c r="I32" s="284"/>
      <c r="J32" s="284"/>
      <c r="K32" s="284"/>
      <c r="L32" s="284"/>
      <c r="M32" s="284"/>
      <c r="N32" s="284"/>
      <c r="O32" s="284"/>
      <c r="P32" s="285" t="s">
        <v>3</v>
      </c>
      <c r="Q32" s="285" t="s">
        <v>3</v>
      </c>
      <c r="R32" s="284"/>
      <c r="S32" s="284"/>
      <c r="T32" s="284"/>
      <c r="U32" s="284"/>
      <c r="V32" s="302">
        <v>2</v>
      </c>
      <c r="W32" s="302">
        <v>8</v>
      </c>
      <c r="X32" s="277"/>
      <c r="Y32" s="287">
        <f t="shared" si="3"/>
        <v>0</v>
      </c>
      <c r="Z32" s="31"/>
    </row>
    <row r="33" spans="1:26" ht="15" customHeight="1" x14ac:dyDescent="0.25">
      <c r="A33" s="173">
        <v>26</v>
      </c>
      <c r="B33" s="798"/>
      <c r="C33" s="796"/>
      <c r="D33" s="216" t="s">
        <v>354</v>
      </c>
      <c r="E33" s="284"/>
      <c r="F33" s="284"/>
      <c r="G33" s="284"/>
      <c r="H33" s="284"/>
      <c r="I33" s="284"/>
      <c r="J33" s="284"/>
      <c r="K33" s="284"/>
      <c r="L33" s="284"/>
      <c r="M33" s="284"/>
      <c r="N33" s="284"/>
      <c r="O33" s="284"/>
      <c r="P33" s="285" t="s">
        <v>3</v>
      </c>
      <c r="Q33" s="285" t="s">
        <v>3</v>
      </c>
      <c r="R33" s="284"/>
      <c r="S33" s="284"/>
      <c r="T33" s="284"/>
      <c r="U33" s="284"/>
      <c r="V33" s="302">
        <v>2</v>
      </c>
      <c r="W33" s="302">
        <v>8</v>
      </c>
      <c r="X33" s="277"/>
      <c r="Y33" s="287">
        <f t="shared" si="3"/>
        <v>0</v>
      </c>
      <c r="Z33" s="31"/>
    </row>
    <row r="34" spans="1:26" ht="15" customHeight="1" x14ac:dyDescent="0.25">
      <c r="A34" s="173">
        <v>27</v>
      </c>
      <c r="B34" s="798"/>
      <c r="C34" s="796" t="s">
        <v>355</v>
      </c>
      <c r="D34" s="216" t="s">
        <v>356</v>
      </c>
      <c r="E34" s="285" t="s">
        <v>3</v>
      </c>
      <c r="F34" s="284"/>
      <c r="G34" s="284"/>
      <c r="H34" s="284"/>
      <c r="I34" s="284"/>
      <c r="J34" s="284"/>
      <c r="K34" s="284"/>
      <c r="L34" s="284"/>
      <c r="M34" s="284"/>
      <c r="N34" s="284"/>
      <c r="O34" s="284"/>
      <c r="P34" s="285"/>
      <c r="Q34" s="285"/>
      <c r="R34" s="284"/>
      <c r="S34" s="284"/>
      <c r="T34" s="284"/>
      <c r="U34" s="284"/>
      <c r="V34" s="285">
        <v>365</v>
      </c>
      <c r="W34" s="302">
        <v>4</v>
      </c>
      <c r="X34" s="364"/>
      <c r="Y34" s="365"/>
      <c r="Z34" s="31"/>
    </row>
    <row r="35" spans="1:26" ht="15" customHeight="1" x14ac:dyDescent="0.25">
      <c r="A35" s="173">
        <v>28</v>
      </c>
      <c r="B35" s="798"/>
      <c r="C35" s="799"/>
      <c r="D35" s="216" t="s">
        <v>340</v>
      </c>
      <c r="E35" s="284"/>
      <c r="F35" s="284"/>
      <c r="G35" s="284"/>
      <c r="H35" s="284"/>
      <c r="I35" s="284"/>
      <c r="J35" s="284"/>
      <c r="K35" s="284"/>
      <c r="L35" s="284"/>
      <c r="M35" s="284"/>
      <c r="N35" s="284"/>
      <c r="O35" s="284"/>
      <c r="P35" s="285" t="s">
        <v>3</v>
      </c>
      <c r="Q35" s="285" t="s">
        <v>3</v>
      </c>
      <c r="R35" s="284"/>
      <c r="S35" s="284"/>
      <c r="T35" s="284"/>
      <c r="U35" s="284"/>
      <c r="V35" s="302">
        <v>2</v>
      </c>
      <c r="W35" s="302">
        <v>4</v>
      </c>
      <c r="X35" s="277"/>
      <c r="Y35" s="287">
        <f>V35*W35*ROUND(X35,2)</f>
        <v>0</v>
      </c>
      <c r="Z35" s="31"/>
    </row>
    <row r="36" spans="1:26" ht="15" customHeight="1" x14ac:dyDescent="0.25">
      <c r="A36" s="173">
        <v>29</v>
      </c>
      <c r="B36" s="798"/>
      <c r="C36" s="799"/>
      <c r="D36" s="216" t="s">
        <v>357</v>
      </c>
      <c r="E36" s="284"/>
      <c r="F36" s="284"/>
      <c r="G36" s="284"/>
      <c r="H36" s="284"/>
      <c r="I36" s="284"/>
      <c r="J36" s="284"/>
      <c r="K36" s="284"/>
      <c r="L36" s="284"/>
      <c r="M36" s="284"/>
      <c r="N36" s="284"/>
      <c r="O36" s="284"/>
      <c r="P36" s="285" t="s">
        <v>3</v>
      </c>
      <c r="Q36" s="285" t="s">
        <v>3</v>
      </c>
      <c r="R36" s="284"/>
      <c r="S36" s="284"/>
      <c r="T36" s="284"/>
      <c r="U36" s="284"/>
      <c r="V36" s="302">
        <v>2</v>
      </c>
      <c r="W36" s="302">
        <v>4</v>
      </c>
      <c r="X36" s="277"/>
      <c r="Y36" s="287">
        <f t="shared" ref="Y36:Y39" si="4">V36*W36*ROUND(X36,2)</f>
        <v>0</v>
      </c>
      <c r="Z36" s="31"/>
    </row>
    <row r="37" spans="1:26" ht="15" customHeight="1" x14ac:dyDescent="0.25">
      <c r="A37" s="173">
        <v>30</v>
      </c>
      <c r="B37" s="798"/>
      <c r="C37" s="799"/>
      <c r="D37" s="216" t="s">
        <v>341</v>
      </c>
      <c r="E37" s="284"/>
      <c r="F37" s="284"/>
      <c r="G37" s="284"/>
      <c r="H37" s="284"/>
      <c r="I37" s="284"/>
      <c r="J37" s="284"/>
      <c r="K37" s="284"/>
      <c r="L37" s="284"/>
      <c r="M37" s="284"/>
      <c r="N37" s="284"/>
      <c r="O37" s="284"/>
      <c r="P37" s="285" t="s">
        <v>3</v>
      </c>
      <c r="Q37" s="285" t="s">
        <v>3</v>
      </c>
      <c r="R37" s="284"/>
      <c r="S37" s="284"/>
      <c r="T37" s="284"/>
      <c r="U37" s="284"/>
      <c r="V37" s="302">
        <v>2</v>
      </c>
      <c r="W37" s="302">
        <v>4</v>
      </c>
      <c r="X37" s="277"/>
      <c r="Y37" s="287">
        <f t="shared" si="4"/>
        <v>0</v>
      </c>
      <c r="Z37" s="31"/>
    </row>
    <row r="38" spans="1:26" ht="26.25" customHeight="1" x14ac:dyDescent="0.25">
      <c r="A38" s="173">
        <v>31</v>
      </c>
      <c r="B38" s="798"/>
      <c r="C38" s="799"/>
      <c r="D38" s="216" t="s">
        <v>50</v>
      </c>
      <c r="E38" s="284"/>
      <c r="F38" s="284"/>
      <c r="G38" s="284"/>
      <c r="H38" s="284"/>
      <c r="I38" s="284"/>
      <c r="J38" s="284"/>
      <c r="K38" s="284"/>
      <c r="L38" s="284"/>
      <c r="M38" s="284"/>
      <c r="N38" s="284"/>
      <c r="O38" s="284"/>
      <c r="P38" s="285" t="s">
        <v>3</v>
      </c>
      <c r="Q38" s="285" t="s">
        <v>3</v>
      </c>
      <c r="R38" s="284"/>
      <c r="S38" s="284"/>
      <c r="T38" s="284"/>
      <c r="U38" s="284"/>
      <c r="V38" s="302">
        <v>2</v>
      </c>
      <c r="W38" s="302">
        <v>4</v>
      </c>
      <c r="X38" s="277"/>
      <c r="Y38" s="287">
        <f t="shared" si="4"/>
        <v>0</v>
      </c>
      <c r="Z38" s="31"/>
    </row>
    <row r="39" spans="1:26" ht="15" customHeight="1" x14ac:dyDescent="0.25">
      <c r="A39" s="173">
        <v>32</v>
      </c>
      <c r="B39" s="798"/>
      <c r="C39" s="799"/>
      <c r="D39" s="216" t="s">
        <v>343</v>
      </c>
      <c r="E39" s="284"/>
      <c r="F39" s="284"/>
      <c r="G39" s="284"/>
      <c r="H39" s="284"/>
      <c r="I39" s="284"/>
      <c r="J39" s="284"/>
      <c r="K39" s="284"/>
      <c r="L39" s="284"/>
      <c r="M39" s="284"/>
      <c r="N39" s="284"/>
      <c r="O39" s="284"/>
      <c r="P39" s="285" t="s">
        <v>3</v>
      </c>
      <c r="Q39" s="285" t="s">
        <v>3</v>
      </c>
      <c r="R39" s="284"/>
      <c r="S39" s="284"/>
      <c r="T39" s="284"/>
      <c r="U39" s="284"/>
      <c r="V39" s="302">
        <v>2</v>
      </c>
      <c r="W39" s="302">
        <v>4</v>
      </c>
      <c r="X39" s="277"/>
      <c r="Y39" s="287">
        <f t="shared" si="4"/>
        <v>0</v>
      </c>
      <c r="Z39" s="31"/>
    </row>
    <row r="40" spans="1:26" ht="15" customHeight="1" x14ac:dyDescent="0.25">
      <c r="A40" s="173">
        <v>33</v>
      </c>
      <c r="B40" s="798"/>
      <c r="C40" s="796" t="s">
        <v>358</v>
      </c>
      <c r="D40" s="216" t="s">
        <v>360</v>
      </c>
      <c r="E40" s="284"/>
      <c r="F40" s="284" t="s">
        <v>3</v>
      </c>
      <c r="G40" s="284"/>
      <c r="H40" s="284"/>
      <c r="I40" s="284"/>
      <c r="J40" s="284"/>
      <c r="K40" s="284"/>
      <c r="L40" s="284"/>
      <c r="M40" s="284"/>
      <c r="N40" s="284"/>
      <c r="O40" s="284"/>
      <c r="P40" s="285"/>
      <c r="Q40" s="285"/>
      <c r="R40" s="284"/>
      <c r="S40" s="284"/>
      <c r="T40" s="284"/>
      <c r="U40" s="284"/>
      <c r="V40" s="285">
        <v>52</v>
      </c>
      <c r="W40" s="302">
        <v>10</v>
      </c>
      <c r="X40" s="364"/>
      <c r="Y40" s="365"/>
      <c r="Z40" s="31"/>
    </row>
    <row r="41" spans="1:26" ht="15" customHeight="1" x14ac:dyDescent="0.25">
      <c r="A41" s="173">
        <v>34</v>
      </c>
      <c r="B41" s="798"/>
      <c r="C41" s="799"/>
      <c r="D41" s="216" t="s">
        <v>340</v>
      </c>
      <c r="E41" s="284"/>
      <c r="F41" s="284"/>
      <c r="G41" s="284"/>
      <c r="H41" s="284"/>
      <c r="I41" s="284"/>
      <c r="J41" s="284"/>
      <c r="K41" s="284"/>
      <c r="L41" s="284"/>
      <c r="M41" s="284"/>
      <c r="N41" s="284"/>
      <c r="O41" s="284"/>
      <c r="P41" s="285" t="s">
        <v>3</v>
      </c>
      <c r="Q41" s="285" t="s">
        <v>3</v>
      </c>
      <c r="R41" s="284"/>
      <c r="S41" s="284"/>
      <c r="T41" s="284"/>
      <c r="U41" s="284"/>
      <c r="V41" s="302">
        <v>2</v>
      </c>
      <c r="W41" s="302">
        <v>10</v>
      </c>
      <c r="X41" s="277"/>
      <c r="Y41" s="287">
        <f>V41*W41*ROUND(X41,2)</f>
        <v>0</v>
      </c>
      <c r="Z41" s="31"/>
    </row>
    <row r="42" spans="1:26" ht="15" customHeight="1" x14ac:dyDescent="0.25">
      <c r="A42" s="173">
        <v>35</v>
      </c>
      <c r="B42" s="798"/>
      <c r="C42" s="799"/>
      <c r="D42" s="216" t="s">
        <v>357</v>
      </c>
      <c r="E42" s="284"/>
      <c r="F42" s="284"/>
      <c r="G42" s="284"/>
      <c r="H42" s="284"/>
      <c r="I42" s="284"/>
      <c r="J42" s="284"/>
      <c r="K42" s="284"/>
      <c r="L42" s="284"/>
      <c r="M42" s="284"/>
      <c r="N42" s="284"/>
      <c r="O42" s="284"/>
      <c r="P42" s="285" t="s">
        <v>3</v>
      </c>
      <c r="Q42" s="285" t="s">
        <v>3</v>
      </c>
      <c r="R42" s="284"/>
      <c r="S42" s="284"/>
      <c r="T42" s="284"/>
      <c r="U42" s="284"/>
      <c r="V42" s="302">
        <v>2</v>
      </c>
      <c r="W42" s="302">
        <v>10</v>
      </c>
      <c r="X42" s="277"/>
      <c r="Y42" s="287">
        <f t="shared" ref="Y42:Y45" si="5">V42*W42*ROUND(X42,2)</f>
        <v>0</v>
      </c>
      <c r="Z42" s="31"/>
    </row>
    <row r="43" spans="1:26" ht="15" customHeight="1" x14ac:dyDescent="0.25">
      <c r="A43" s="173">
        <v>36</v>
      </c>
      <c r="B43" s="798"/>
      <c r="C43" s="799"/>
      <c r="D43" s="216" t="s">
        <v>361</v>
      </c>
      <c r="E43" s="284"/>
      <c r="F43" s="284"/>
      <c r="G43" s="284"/>
      <c r="H43" s="284"/>
      <c r="I43" s="284"/>
      <c r="J43" s="284"/>
      <c r="K43" s="284"/>
      <c r="L43" s="284"/>
      <c r="M43" s="284"/>
      <c r="N43" s="284"/>
      <c r="O43" s="284"/>
      <c r="P43" s="285" t="s">
        <v>3</v>
      </c>
      <c r="Q43" s="285" t="s">
        <v>3</v>
      </c>
      <c r="R43" s="284"/>
      <c r="S43" s="284"/>
      <c r="T43" s="284"/>
      <c r="U43" s="284"/>
      <c r="V43" s="302">
        <v>2</v>
      </c>
      <c r="W43" s="302">
        <v>10</v>
      </c>
      <c r="X43" s="277"/>
      <c r="Y43" s="287">
        <f t="shared" si="5"/>
        <v>0</v>
      </c>
      <c r="Z43" s="31"/>
    </row>
    <row r="44" spans="1:26" ht="26.25" customHeight="1" x14ac:dyDescent="0.25">
      <c r="A44" s="173">
        <v>37</v>
      </c>
      <c r="B44" s="798"/>
      <c r="C44" s="799"/>
      <c r="D44" s="216" t="s">
        <v>50</v>
      </c>
      <c r="E44" s="284"/>
      <c r="F44" s="284"/>
      <c r="G44" s="284"/>
      <c r="H44" s="284"/>
      <c r="I44" s="284"/>
      <c r="J44" s="284"/>
      <c r="K44" s="284"/>
      <c r="L44" s="284"/>
      <c r="M44" s="284"/>
      <c r="N44" s="284"/>
      <c r="O44" s="284"/>
      <c r="P44" s="285" t="s">
        <v>3</v>
      </c>
      <c r="Q44" s="285" t="s">
        <v>3</v>
      </c>
      <c r="R44" s="284"/>
      <c r="S44" s="284"/>
      <c r="T44" s="284"/>
      <c r="U44" s="284"/>
      <c r="V44" s="302">
        <v>2</v>
      </c>
      <c r="W44" s="302">
        <v>10</v>
      </c>
      <c r="X44" s="277"/>
      <c r="Y44" s="287">
        <f t="shared" si="5"/>
        <v>0</v>
      </c>
      <c r="Z44" s="31"/>
    </row>
    <row r="45" spans="1:26" ht="15" customHeight="1" x14ac:dyDescent="0.25">
      <c r="A45" s="173">
        <v>38</v>
      </c>
      <c r="B45" s="798"/>
      <c r="C45" s="799"/>
      <c r="D45" s="216" t="s">
        <v>343</v>
      </c>
      <c r="E45" s="284"/>
      <c r="F45" s="284"/>
      <c r="G45" s="284"/>
      <c r="H45" s="284"/>
      <c r="I45" s="284"/>
      <c r="J45" s="284"/>
      <c r="K45" s="284"/>
      <c r="L45" s="284"/>
      <c r="M45" s="284"/>
      <c r="N45" s="284"/>
      <c r="O45" s="284"/>
      <c r="P45" s="285" t="s">
        <v>3</v>
      </c>
      <c r="Q45" s="285" t="s">
        <v>3</v>
      </c>
      <c r="R45" s="284"/>
      <c r="S45" s="284"/>
      <c r="T45" s="284"/>
      <c r="U45" s="284"/>
      <c r="V45" s="302">
        <v>2</v>
      </c>
      <c r="W45" s="302">
        <v>10</v>
      </c>
      <c r="X45" s="277"/>
      <c r="Y45" s="287">
        <f t="shared" si="5"/>
        <v>0</v>
      </c>
      <c r="Z45" s="31"/>
    </row>
    <row r="46" spans="1:26" ht="15" customHeight="1" x14ac:dyDescent="0.25">
      <c r="A46" s="173">
        <v>39</v>
      </c>
      <c r="B46" s="798"/>
      <c r="C46" s="796" t="s">
        <v>857</v>
      </c>
      <c r="D46" s="216" t="s">
        <v>363</v>
      </c>
      <c r="E46" s="285" t="s">
        <v>3</v>
      </c>
      <c r="F46" s="284"/>
      <c r="G46" s="284"/>
      <c r="H46" s="284"/>
      <c r="I46" s="284"/>
      <c r="J46" s="284"/>
      <c r="K46" s="284"/>
      <c r="L46" s="284"/>
      <c r="M46" s="284"/>
      <c r="N46" s="284"/>
      <c r="O46" s="284"/>
      <c r="P46" s="285"/>
      <c r="Q46" s="285"/>
      <c r="R46" s="284"/>
      <c r="S46" s="284"/>
      <c r="T46" s="284"/>
      <c r="U46" s="284"/>
      <c r="V46" s="285">
        <v>365</v>
      </c>
      <c r="W46" s="302">
        <v>144</v>
      </c>
      <c r="X46" s="364"/>
      <c r="Y46" s="365"/>
      <c r="Z46" s="31"/>
    </row>
    <row r="47" spans="1:26" ht="15" customHeight="1" x14ac:dyDescent="0.25">
      <c r="A47" s="173">
        <v>40</v>
      </c>
      <c r="B47" s="798"/>
      <c r="C47" s="796"/>
      <c r="D47" s="216" t="s">
        <v>364</v>
      </c>
      <c r="E47" s="284"/>
      <c r="F47" s="284"/>
      <c r="G47" s="284"/>
      <c r="H47" s="284"/>
      <c r="I47" s="284"/>
      <c r="J47" s="284"/>
      <c r="K47" s="284"/>
      <c r="L47" s="284"/>
      <c r="M47" s="284"/>
      <c r="N47" s="284"/>
      <c r="O47" s="284"/>
      <c r="P47" s="285" t="s">
        <v>3</v>
      </c>
      <c r="Q47" s="285" t="s">
        <v>3</v>
      </c>
      <c r="R47" s="284"/>
      <c r="S47" s="284"/>
      <c r="T47" s="284"/>
      <c r="U47" s="284"/>
      <c r="V47" s="302">
        <v>2</v>
      </c>
      <c r="W47" s="302">
        <v>144</v>
      </c>
      <c r="X47" s="277"/>
      <c r="Y47" s="287">
        <f>V47*W47*ROUND(X47,2)</f>
        <v>0</v>
      </c>
      <c r="Z47" s="31"/>
    </row>
    <row r="48" spans="1:26" ht="15" customHeight="1" x14ac:dyDescent="0.25">
      <c r="A48" s="173">
        <v>41</v>
      </c>
      <c r="B48" s="798"/>
      <c r="C48" s="796"/>
      <c r="D48" s="216" t="s">
        <v>365</v>
      </c>
      <c r="E48" s="284"/>
      <c r="F48" s="284"/>
      <c r="G48" s="284"/>
      <c r="H48" s="284"/>
      <c r="I48" s="284"/>
      <c r="J48" s="284"/>
      <c r="K48" s="284"/>
      <c r="L48" s="284"/>
      <c r="M48" s="284"/>
      <c r="N48" s="284"/>
      <c r="O48" s="284"/>
      <c r="P48" s="285" t="s">
        <v>3</v>
      </c>
      <c r="Q48" s="285" t="s">
        <v>3</v>
      </c>
      <c r="R48" s="284"/>
      <c r="S48" s="284"/>
      <c r="T48" s="284"/>
      <c r="U48" s="284"/>
      <c r="V48" s="302">
        <v>2</v>
      </c>
      <c r="W48" s="302">
        <v>144</v>
      </c>
      <c r="X48" s="277"/>
      <c r="Y48" s="287">
        <f t="shared" ref="Y48:Y52" si="6">V48*W48*ROUND(X48,2)</f>
        <v>0</v>
      </c>
      <c r="Z48" s="31"/>
    </row>
    <row r="49" spans="1:27" ht="15" customHeight="1" x14ac:dyDescent="0.25">
      <c r="A49" s="173">
        <v>42</v>
      </c>
      <c r="B49" s="798"/>
      <c r="C49" s="796"/>
      <c r="D49" s="216" t="s">
        <v>366</v>
      </c>
      <c r="E49" s="284"/>
      <c r="F49" s="284"/>
      <c r="G49" s="284"/>
      <c r="H49" s="284"/>
      <c r="I49" s="284"/>
      <c r="J49" s="284"/>
      <c r="K49" s="284"/>
      <c r="L49" s="284"/>
      <c r="M49" s="284"/>
      <c r="N49" s="284"/>
      <c r="O49" s="284"/>
      <c r="P49" s="285" t="s">
        <v>3</v>
      </c>
      <c r="Q49" s="285" t="s">
        <v>3</v>
      </c>
      <c r="R49" s="284"/>
      <c r="S49" s="284"/>
      <c r="T49" s="284"/>
      <c r="U49" s="284"/>
      <c r="V49" s="302">
        <v>2</v>
      </c>
      <c r="W49" s="302">
        <v>144</v>
      </c>
      <c r="X49" s="277"/>
      <c r="Y49" s="287">
        <f t="shared" si="6"/>
        <v>0</v>
      </c>
      <c r="Z49" s="31"/>
    </row>
    <row r="50" spans="1:27" ht="15" customHeight="1" x14ac:dyDescent="0.25">
      <c r="A50" s="173">
        <v>43</v>
      </c>
      <c r="B50" s="798"/>
      <c r="C50" s="796"/>
      <c r="D50" s="216" t="s">
        <v>367</v>
      </c>
      <c r="E50" s="284"/>
      <c r="F50" s="284"/>
      <c r="G50" s="284"/>
      <c r="H50" s="284"/>
      <c r="I50" s="284"/>
      <c r="J50" s="284"/>
      <c r="K50" s="284"/>
      <c r="L50" s="284"/>
      <c r="M50" s="284"/>
      <c r="N50" s="284"/>
      <c r="O50" s="284"/>
      <c r="P50" s="285" t="s">
        <v>3</v>
      </c>
      <c r="Q50" s="285" t="s">
        <v>3</v>
      </c>
      <c r="R50" s="284"/>
      <c r="S50" s="284"/>
      <c r="T50" s="284"/>
      <c r="U50" s="284"/>
      <c r="V50" s="302">
        <v>2</v>
      </c>
      <c r="W50" s="302">
        <v>144</v>
      </c>
      <c r="X50" s="277"/>
      <c r="Y50" s="287">
        <f t="shared" si="6"/>
        <v>0</v>
      </c>
      <c r="Z50" s="31"/>
    </row>
    <row r="51" spans="1:27" ht="15" customHeight="1" x14ac:dyDescent="0.25">
      <c r="A51" s="173">
        <v>44</v>
      </c>
      <c r="B51" s="798"/>
      <c r="C51" s="796"/>
      <c r="D51" s="216" t="s">
        <v>368</v>
      </c>
      <c r="E51" s="284"/>
      <c r="F51" s="284"/>
      <c r="G51" s="284"/>
      <c r="H51" s="284"/>
      <c r="I51" s="284"/>
      <c r="J51" s="284"/>
      <c r="K51" s="284"/>
      <c r="L51" s="284"/>
      <c r="M51" s="284"/>
      <c r="N51" s="284"/>
      <c r="O51" s="284"/>
      <c r="P51" s="285" t="s">
        <v>3</v>
      </c>
      <c r="Q51" s="285" t="s">
        <v>3</v>
      </c>
      <c r="R51" s="284"/>
      <c r="S51" s="284"/>
      <c r="T51" s="284"/>
      <c r="U51" s="284"/>
      <c r="V51" s="302">
        <v>2</v>
      </c>
      <c r="W51" s="302">
        <v>144</v>
      </c>
      <c r="X51" s="277"/>
      <c r="Y51" s="287">
        <f t="shared" si="6"/>
        <v>0</v>
      </c>
      <c r="Z51" s="31"/>
    </row>
    <row r="52" spans="1:27" ht="26.25" customHeight="1" x14ac:dyDescent="0.25">
      <c r="A52" s="173">
        <v>45</v>
      </c>
      <c r="B52" s="798"/>
      <c r="C52" s="796"/>
      <c r="D52" s="216" t="s">
        <v>865</v>
      </c>
      <c r="E52" s="284"/>
      <c r="F52" s="284"/>
      <c r="G52" s="284"/>
      <c r="H52" s="284"/>
      <c r="I52" s="284"/>
      <c r="J52" s="284"/>
      <c r="K52" s="284"/>
      <c r="L52" s="284"/>
      <c r="M52" s="284"/>
      <c r="N52" s="284"/>
      <c r="O52" s="284"/>
      <c r="P52" s="285" t="s">
        <v>3</v>
      </c>
      <c r="Q52" s="285" t="s">
        <v>3</v>
      </c>
      <c r="R52" s="284"/>
      <c r="S52" s="284"/>
      <c r="T52" s="284"/>
      <c r="U52" s="284"/>
      <c r="V52" s="302">
        <v>2</v>
      </c>
      <c r="W52" s="302">
        <v>144</v>
      </c>
      <c r="X52" s="277"/>
      <c r="Y52" s="287">
        <f t="shared" si="6"/>
        <v>0</v>
      </c>
      <c r="Z52" s="31"/>
    </row>
    <row r="53" spans="1:27" ht="15" customHeight="1" x14ac:dyDescent="0.25">
      <c r="A53" s="173">
        <v>46</v>
      </c>
      <c r="B53" s="798"/>
      <c r="C53" s="796" t="s">
        <v>858</v>
      </c>
      <c r="D53" s="216" t="s">
        <v>371</v>
      </c>
      <c r="E53" s="285" t="s">
        <v>3</v>
      </c>
      <c r="F53" s="284"/>
      <c r="G53" s="284"/>
      <c r="H53" s="284"/>
      <c r="I53" s="284"/>
      <c r="J53" s="284"/>
      <c r="K53" s="284"/>
      <c r="L53" s="284"/>
      <c r="M53" s="284"/>
      <c r="N53" s="284"/>
      <c r="O53" s="284"/>
      <c r="P53" s="285"/>
      <c r="Q53" s="285"/>
      <c r="R53" s="284"/>
      <c r="S53" s="284"/>
      <c r="T53" s="284"/>
      <c r="U53" s="284"/>
      <c r="V53" s="285">
        <v>365</v>
      </c>
      <c r="W53" s="302">
        <v>24</v>
      </c>
      <c r="X53" s="364"/>
      <c r="Y53" s="365"/>
      <c r="Z53" s="31"/>
    </row>
    <row r="54" spans="1:27" ht="15" customHeight="1" x14ac:dyDescent="0.25">
      <c r="A54" s="173">
        <v>47</v>
      </c>
      <c r="B54" s="798"/>
      <c r="C54" s="796"/>
      <c r="D54" s="216" t="s">
        <v>340</v>
      </c>
      <c r="E54" s="284"/>
      <c r="F54" s="284"/>
      <c r="G54" s="284"/>
      <c r="H54" s="284"/>
      <c r="I54" s="284"/>
      <c r="J54" s="284"/>
      <c r="K54" s="284"/>
      <c r="L54" s="284"/>
      <c r="M54" s="284"/>
      <c r="N54" s="284"/>
      <c r="O54" s="284"/>
      <c r="P54" s="285" t="s">
        <v>3</v>
      </c>
      <c r="Q54" s="285" t="s">
        <v>3</v>
      </c>
      <c r="R54" s="284"/>
      <c r="S54" s="284"/>
      <c r="T54" s="284"/>
      <c r="U54" s="284"/>
      <c r="V54" s="302">
        <v>2</v>
      </c>
      <c r="W54" s="302">
        <v>24</v>
      </c>
      <c r="X54" s="277"/>
      <c r="Y54" s="287">
        <f>V54*W54*ROUND(X54,2)</f>
        <v>0</v>
      </c>
      <c r="Z54" s="31"/>
    </row>
    <row r="55" spans="1:27" ht="15" customHeight="1" x14ac:dyDescent="0.25">
      <c r="A55" s="173">
        <v>48</v>
      </c>
      <c r="B55" s="798"/>
      <c r="C55" s="796"/>
      <c r="D55" s="216" t="s">
        <v>372</v>
      </c>
      <c r="E55" s="284"/>
      <c r="F55" s="284"/>
      <c r="G55" s="284"/>
      <c r="H55" s="284"/>
      <c r="I55" s="284"/>
      <c r="J55" s="284"/>
      <c r="K55" s="284"/>
      <c r="L55" s="284"/>
      <c r="M55" s="284"/>
      <c r="N55" s="284"/>
      <c r="O55" s="284"/>
      <c r="P55" s="285" t="s">
        <v>3</v>
      </c>
      <c r="Q55" s="285" t="s">
        <v>3</v>
      </c>
      <c r="R55" s="284"/>
      <c r="S55" s="284"/>
      <c r="T55" s="284"/>
      <c r="U55" s="284"/>
      <c r="V55" s="302">
        <v>2</v>
      </c>
      <c r="W55" s="302">
        <v>24</v>
      </c>
      <c r="X55" s="277"/>
      <c r="Y55" s="287">
        <f t="shared" ref="Y55:Y58" si="7">V55*W55*ROUND(X55,2)</f>
        <v>0</v>
      </c>
      <c r="Z55" s="31"/>
    </row>
    <row r="56" spans="1:27" ht="15" customHeight="1" x14ac:dyDescent="0.25">
      <c r="A56" s="173">
        <v>49</v>
      </c>
      <c r="B56" s="798"/>
      <c r="C56" s="796"/>
      <c r="D56" s="216" t="s">
        <v>859</v>
      </c>
      <c r="E56" s="284"/>
      <c r="F56" s="284"/>
      <c r="G56" s="284"/>
      <c r="H56" s="284"/>
      <c r="I56" s="284"/>
      <c r="J56" s="284"/>
      <c r="K56" s="284"/>
      <c r="L56" s="284"/>
      <c r="M56" s="284"/>
      <c r="N56" s="284"/>
      <c r="O56" s="284"/>
      <c r="P56" s="285" t="s">
        <v>3</v>
      </c>
      <c r="Q56" s="285" t="s">
        <v>3</v>
      </c>
      <c r="R56" s="284"/>
      <c r="S56" s="284"/>
      <c r="T56" s="284"/>
      <c r="U56" s="284"/>
      <c r="V56" s="302">
        <v>2</v>
      </c>
      <c r="W56" s="302">
        <v>24</v>
      </c>
      <c r="X56" s="277"/>
      <c r="Y56" s="287">
        <f t="shared" si="7"/>
        <v>0</v>
      </c>
      <c r="Z56" s="31"/>
    </row>
    <row r="57" spans="1:27" ht="26.25" customHeight="1" x14ac:dyDescent="0.25">
      <c r="A57" s="173">
        <v>50</v>
      </c>
      <c r="B57" s="798"/>
      <c r="C57" s="796"/>
      <c r="D57" s="216" t="s">
        <v>860</v>
      </c>
      <c r="E57" s="284"/>
      <c r="F57" s="284"/>
      <c r="G57" s="284"/>
      <c r="H57" s="284"/>
      <c r="I57" s="284"/>
      <c r="J57" s="284"/>
      <c r="K57" s="284"/>
      <c r="L57" s="284"/>
      <c r="M57" s="284"/>
      <c r="N57" s="284"/>
      <c r="O57" s="284"/>
      <c r="P57" s="285" t="s">
        <v>3</v>
      </c>
      <c r="Q57" s="285" t="s">
        <v>3</v>
      </c>
      <c r="R57" s="284"/>
      <c r="S57" s="284"/>
      <c r="T57" s="284"/>
      <c r="U57" s="284"/>
      <c r="V57" s="302">
        <v>2</v>
      </c>
      <c r="W57" s="302">
        <v>24</v>
      </c>
      <c r="X57" s="277"/>
      <c r="Y57" s="287">
        <f t="shared" si="7"/>
        <v>0</v>
      </c>
      <c r="Z57" s="31"/>
    </row>
    <row r="58" spans="1:27" ht="15" customHeight="1" x14ac:dyDescent="0.25">
      <c r="A58" s="173">
        <v>51</v>
      </c>
      <c r="B58" s="798"/>
      <c r="C58" s="796"/>
      <c r="D58" s="216" t="s">
        <v>343</v>
      </c>
      <c r="E58" s="284"/>
      <c r="F58" s="284"/>
      <c r="G58" s="284"/>
      <c r="H58" s="284"/>
      <c r="I58" s="284"/>
      <c r="J58" s="284"/>
      <c r="K58" s="284"/>
      <c r="L58" s="284"/>
      <c r="M58" s="284"/>
      <c r="N58" s="284"/>
      <c r="O58" s="284"/>
      <c r="P58" s="285" t="s">
        <v>3</v>
      </c>
      <c r="Q58" s="285" t="s">
        <v>3</v>
      </c>
      <c r="R58" s="284"/>
      <c r="S58" s="284"/>
      <c r="T58" s="284"/>
      <c r="U58" s="284"/>
      <c r="V58" s="302">
        <v>2</v>
      </c>
      <c r="W58" s="302">
        <v>24</v>
      </c>
      <c r="X58" s="277"/>
      <c r="Y58" s="287">
        <f t="shared" si="7"/>
        <v>0</v>
      </c>
      <c r="Z58" s="31"/>
    </row>
    <row r="59" spans="1:27" ht="15" customHeight="1" x14ac:dyDescent="0.25">
      <c r="A59" s="173">
        <v>52</v>
      </c>
      <c r="B59" s="798"/>
      <c r="C59" s="796" t="s">
        <v>375</v>
      </c>
      <c r="D59" s="216" t="s">
        <v>371</v>
      </c>
      <c r="E59" s="285" t="s">
        <v>3</v>
      </c>
      <c r="F59" s="284"/>
      <c r="G59" s="284"/>
      <c r="H59" s="284"/>
      <c r="I59" s="284"/>
      <c r="J59" s="284"/>
      <c r="K59" s="284"/>
      <c r="L59" s="284"/>
      <c r="M59" s="284"/>
      <c r="N59" s="284"/>
      <c r="O59" s="284"/>
      <c r="P59" s="285"/>
      <c r="Q59" s="285"/>
      <c r="R59" s="284"/>
      <c r="S59" s="284"/>
      <c r="T59" s="284"/>
      <c r="U59" s="284"/>
      <c r="V59" s="285">
        <v>365</v>
      </c>
      <c r="W59" s="302">
        <v>4</v>
      </c>
      <c r="X59" s="364"/>
      <c r="Y59" s="365"/>
      <c r="Z59" s="169"/>
      <c r="AA59" s="31"/>
    </row>
    <row r="60" spans="1:27" ht="15" customHeight="1" x14ac:dyDescent="0.25">
      <c r="A60" s="173">
        <v>53</v>
      </c>
      <c r="B60" s="798"/>
      <c r="C60" s="799"/>
      <c r="D60" s="216" t="s">
        <v>376</v>
      </c>
      <c r="E60" s="284"/>
      <c r="F60" s="284"/>
      <c r="G60" s="284"/>
      <c r="H60" s="284"/>
      <c r="I60" s="284"/>
      <c r="J60" s="284"/>
      <c r="K60" s="284"/>
      <c r="L60" s="284"/>
      <c r="M60" s="284"/>
      <c r="N60" s="284"/>
      <c r="O60" s="284"/>
      <c r="P60" s="285" t="s">
        <v>3</v>
      </c>
      <c r="Q60" s="285" t="s">
        <v>3</v>
      </c>
      <c r="R60" s="284"/>
      <c r="S60" s="284"/>
      <c r="T60" s="284"/>
      <c r="U60" s="284"/>
      <c r="V60" s="302">
        <v>2</v>
      </c>
      <c r="W60" s="302">
        <v>4</v>
      </c>
      <c r="X60" s="277"/>
      <c r="Y60" s="287">
        <f t="shared" ref="Y60" si="8">V60*W60*ROUND(X60,2)</f>
        <v>0</v>
      </c>
      <c r="Z60" s="169"/>
      <c r="AA60" s="31"/>
    </row>
    <row r="61" spans="1:27" ht="15" customHeight="1" x14ac:dyDescent="0.25">
      <c r="A61" s="173">
        <v>54</v>
      </c>
      <c r="B61" s="798"/>
      <c r="C61" s="799"/>
      <c r="D61" s="216" t="s">
        <v>51</v>
      </c>
      <c r="E61" s="284"/>
      <c r="F61" s="284"/>
      <c r="G61" s="284"/>
      <c r="H61" s="284"/>
      <c r="I61" s="284"/>
      <c r="J61" s="284"/>
      <c r="K61" s="284"/>
      <c r="L61" s="284"/>
      <c r="M61" s="284"/>
      <c r="N61" s="284"/>
      <c r="O61" s="284"/>
      <c r="P61" s="285" t="s">
        <v>3</v>
      </c>
      <c r="Q61" s="285" t="s">
        <v>3</v>
      </c>
      <c r="R61" s="284"/>
      <c r="S61" s="284"/>
      <c r="T61" s="284"/>
      <c r="U61" s="284"/>
      <c r="V61" s="302">
        <v>2</v>
      </c>
      <c r="W61" s="302">
        <v>4</v>
      </c>
      <c r="X61" s="277"/>
      <c r="Y61" s="287">
        <f>V61*W61*ROUND(X61,2)</f>
        <v>0</v>
      </c>
      <c r="Z61" s="169"/>
      <c r="AA61" s="31"/>
    </row>
    <row r="62" spans="1:27" ht="15" customHeight="1" x14ac:dyDescent="0.25">
      <c r="A62" s="173">
        <v>55</v>
      </c>
      <c r="B62" s="795"/>
      <c r="C62" s="799"/>
      <c r="D62" s="216" t="s">
        <v>861</v>
      </c>
      <c r="E62" s="284"/>
      <c r="F62" s="284"/>
      <c r="G62" s="284"/>
      <c r="H62" s="284"/>
      <c r="I62" s="284"/>
      <c r="J62" s="284"/>
      <c r="K62" s="284"/>
      <c r="L62" s="284"/>
      <c r="M62" s="284"/>
      <c r="N62" s="284"/>
      <c r="O62" s="284"/>
      <c r="P62" s="285" t="s">
        <v>3</v>
      </c>
      <c r="Q62" s="285" t="s">
        <v>3</v>
      </c>
      <c r="R62" s="284"/>
      <c r="S62" s="284"/>
      <c r="T62" s="284"/>
      <c r="U62" s="284"/>
      <c r="V62" s="302">
        <v>2</v>
      </c>
      <c r="W62" s="302">
        <v>4</v>
      </c>
      <c r="X62" s="277"/>
      <c r="Y62" s="287">
        <f t="shared" ref="Y62:Y64" si="9">V62*W62*ROUND(X62,2)</f>
        <v>0</v>
      </c>
      <c r="Z62" s="31"/>
      <c r="AA62" s="31"/>
    </row>
    <row r="63" spans="1:27" ht="26.25" customHeight="1" x14ac:dyDescent="0.25">
      <c r="A63" s="173">
        <v>56</v>
      </c>
      <c r="B63" s="796" t="s">
        <v>52</v>
      </c>
      <c r="C63" s="796" t="s">
        <v>863</v>
      </c>
      <c r="D63" s="216" t="s">
        <v>551</v>
      </c>
      <c r="E63" s="284"/>
      <c r="F63" s="284"/>
      <c r="G63" s="284"/>
      <c r="H63" s="284"/>
      <c r="I63" s="284"/>
      <c r="J63" s="284"/>
      <c r="K63" s="284"/>
      <c r="L63" s="284"/>
      <c r="M63" s="284"/>
      <c r="N63" s="284"/>
      <c r="O63" s="284"/>
      <c r="P63" s="285" t="s">
        <v>3</v>
      </c>
      <c r="Q63" s="285" t="s">
        <v>3</v>
      </c>
      <c r="R63" s="284"/>
      <c r="S63" s="284"/>
      <c r="T63" s="284"/>
      <c r="U63" s="284"/>
      <c r="V63" s="302">
        <v>2</v>
      </c>
      <c r="W63" s="285">
        <v>1</v>
      </c>
      <c r="X63" s="277"/>
      <c r="Y63" s="287">
        <f t="shared" si="9"/>
        <v>0</v>
      </c>
      <c r="Z63" s="31"/>
      <c r="AA63" s="31"/>
    </row>
    <row r="64" spans="1:27" ht="15" customHeight="1" x14ac:dyDescent="0.25">
      <c r="A64" s="173">
        <v>57</v>
      </c>
      <c r="B64" s="796"/>
      <c r="C64" s="799"/>
      <c r="D64" s="216" t="s">
        <v>553</v>
      </c>
      <c r="E64" s="284"/>
      <c r="F64" s="284"/>
      <c r="G64" s="284"/>
      <c r="H64" s="284"/>
      <c r="I64" s="284"/>
      <c r="J64" s="284"/>
      <c r="K64" s="284"/>
      <c r="L64" s="284"/>
      <c r="M64" s="284"/>
      <c r="N64" s="284"/>
      <c r="O64" s="284"/>
      <c r="P64" s="285" t="s">
        <v>3</v>
      </c>
      <c r="Q64" s="285" t="s">
        <v>3</v>
      </c>
      <c r="R64" s="284"/>
      <c r="S64" s="284"/>
      <c r="T64" s="284"/>
      <c r="U64" s="284"/>
      <c r="V64" s="302">
        <v>2</v>
      </c>
      <c r="W64" s="285">
        <v>1</v>
      </c>
      <c r="X64" s="277"/>
      <c r="Y64" s="287">
        <f t="shared" si="9"/>
        <v>0</v>
      </c>
      <c r="Z64" s="169"/>
      <c r="AA64" s="31"/>
    </row>
    <row r="65" spans="1:27" ht="26.25" customHeight="1" thickBot="1" x14ac:dyDescent="0.3">
      <c r="A65" s="65">
        <v>58</v>
      </c>
      <c r="B65" s="797"/>
      <c r="C65" s="812"/>
      <c r="D65" s="223" t="s">
        <v>589</v>
      </c>
      <c r="E65" s="291"/>
      <c r="F65" s="291"/>
      <c r="G65" s="291"/>
      <c r="H65" s="291"/>
      <c r="I65" s="291"/>
      <c r="J65" s="291"/>
      <c r="K65" s="291"/>
      <c r="L65" s="291"/>
      <c r="M65" s="291"/>
      <c r="N65" s="291"/>
      <c r="O65" s="291"/>
      <c r="P65" s="292" t="s">
        <v>3</v>
      </c>
      <c r="Q65" s="292" t="s">
        <v>3</v>
      </c>
      <c r="R65" s="291"/>
      <c r="S65" s="291"/>
      <c r="T65" s="291"/>
      <c r="U65" s="291"/>
      <c r="V65" s="306">
        <v>2</v>
      </c>
      <c r="W65" s="292">
        <v>1</v>
      </c>
      <c r="X65" s="277"/>
      <c r="Y65" s="294">
        <f>V65*W65*ROUND(X65,2)</f>
        <v>0</v>
      </c>
      <c r="Z65" s="169"/>
      <c r="AA65" s="31"/>
    </row>
    <row r="66" spans="1:27" ht="15" customHeight="1" thickTop="1" thickBot="1" x14ac:dyDescent="0.3">
      <c r="X66" s="16" t="s">
        <v>4</v>
      </c>
      <c r="Y66" s="17">
        <f>SUM(Y9,Y11:Y15,Y17:Y21,Y23:Y27,Y29:Y33,Y35:Y39,Y41:Y45,Y47:Y52,Y54:Y58,Y60:Y65)</f>
        <v>0</v>
      </c>
      <c r="AA66" s="31"/>
    </row>
    <row r="67" spans="1:27" ht="13.5" thickTop="1" x14ac:dyDescent="0.25"/>
    <row r="68" spans="1:27" x14ac:dyDescent="0.25">
      <c r="A68" s="432"/>
      <c r="B68" s="81"/>
    </row>
    <row r="69" spans="1:27" x14ac:dyDescent="0.25">
      <c r="A69" s="432"/>
      <c r="B69" s="81"/>
    </row>
  </sheetData>
  <sheetProtection algorithmName="SHA-512" hashValue="l5nhfrg+J7I7gz+GGXMmYrnMT55O1JYN3lGMPlfsZd1pQWPLC5j89Wg59oasiJNJmLPrH7hlnHzd5aKAz3ncrQ==" saltValue="Dlv7Kzah8/c2ukk767q8IQ==" spinCount="100000" sheet="1" objects="1" scenarios="1"/>
  <mergeCells count="26">
    <mergeCell ref="A5:A7"/>
    <mergeCell ref="B5:B7"/>
    <mergeCell ref="C5:C7"/>
    <mergeCell ref="D5:D7"/>
    <mergeCell ref="E5:J6"/>
    <mergeCell ref="A1:E1"/>
    <mergeCell ref="F1:Y1"/>
    <mergeCell ref="A2:Y2"/>
    <mergeCell ref="A3:Y3"/>
    <mergeCell ref="A4:Y4"/>
    <mergeCell ref="K5:O6"/>
    <mergeCell ref="P5:W6"/>
    <mergeCell ref="X5:X7"/>
    <mergeCell ref="Y5:Y7"/>
    <mergeCell ref="C10:C15"/>
    <mergeCell ref="B63:B65"/>
    <mergeCell ref="C63:C65"/>
    <mergeCell ref="B8:B62"/>
    <mergeCell ref="C28:C33"/>
    <mergeCell ref="C40:C45"/>
    <mergeCell ref="C46:C52"/>
    <mergeCell ref="C53:C58"/>
    <mergeCell ref="C59:C62"/>
    <mergeCell ref="C34:C39"/>
    <mergeCell ref="C16:C21"/>
    <mergeCell ref="C22:C27"/>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sheetPr>
  <dimension ref="A1:AA34"/>
  <sheetViews>
    <sheetView view="pageLayout" topLeftCell="I10"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1348</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883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449" t="s">
        <v>166</v>
      </c>
      <c r="C8" s="449" t="s">
        <v>428</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15" customHeight="1" x14ac:dyDescent="0.25">
      <c r="A9" s="173">
        <v>2</v>
      </c>
      <c r="B9" s="426" t="s">
        <v>166</v>
      </c>
      <c r="C9" s="426" t="s">
        <v>428</v>
      </c>
      <c r="D9" s="216" t="s">
        <v>554</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15" customHeight="1" x14ac:dyDescent="0.25">
      <c r="A10" s="173">
        <v>3</v>
      </c>
      <c r="B10" s="796" t="s">
        <v>866</v>
      </c>
      <c r="C10" s="796" t="s">
        <v>868</v>
      </c>
      <c r="D10" s="216" t="s">
        <v>429</v>
      </c>
      <c r="E10" s="285" t="s">
        <v>3</v>
      </c>
      <c r="F10" s="284"/>
      <c r="G10" s="284"/>
      <c r="H10" s="284"/>
      <c r="I10" s="284"/>
      <c r="J10" s="284"/>
      <c r="K10" s="284"/>
      <c r="L10" s="284"/>
      <c r="M10" s="284"/>
      <c r="N10" s="284"/>
      <c r="O10" s="284"/>
      <c r="P10" s="285"/>
      <c r="Q10" s="285"/>
      <c r="R10" s="284"/>
      <c r="S10" s="284"/>
      <c r="T10" s="284"/>
      <c r="U10" s="284"/>
      <c r="V10" s="285">
        <v>365</v>
      </c>
      <c r="W10" s="302">
        <v>9</v>
      </c>
      <c r="X10" s="364"/>
      <c r="Y10" s="365"/>
    </row>
    <row r="11" spans="1:27" ht="15" customHeight="1" x14ac:dyDescent="0.25">
      <c r="A11" s="173">
        <v>4</v>
      </c>
      <c r="B11" s="796"/>
      <c r="C11" s="796"/>
      <c r="D11" s="216" t="s">
        <v>430</v>
      </c>
      <c r="E11" s="284"/>
      <c r="F11" s="284"/>
      <c r="G11" s="284"/>
      <c r="H11" s="284"/>
      <c r="I11" s="284"/>
      <c r="J11" s="284"/>
      <c r="K11" s="284"/>
      <c r="L11" s="284"/>
      <c r="M11" s="284"/>
      <c r="N11" s="284"/>
      <c r="O11" s="284"/>
      <c r="P11" s="285" t="s">
        <v>3</v>
      </c>
      <c r="Q11" s="285" t="s">
        <v>3</v>
      </c>
      <c r="R11" s="284"/>
      <c r="S11" s="284"/>
      <c r="T11" s="284"/>
      <c r="U11" s="284"/>
      <c r="V11" s="285">
        <v>2</v>
      </c>
      <c r="W11" s="302">
        <v>9</v>
      </c>
      <c r="X11" s="277"/>
      <c r="Y11" s="287">
        <f>V11*W11*ROUND(X11,2)</f>
        <v>0</v>
      </c>
      <c r="Z11" s="31"/>
      <c r="AA11" s="31"/>
    </row>
    <row r="12" spans="1:27" ht="15" customHeight="1" x14ac:dyDescent="0.25">
      <c r="A12" s="173">
        <v>5</v>
      </c>
      <c r="B12" s="796"/>
      <c r="C12" s="796"/>
      <c r="D12" s="216" t="s">
        <v>431</v>
      </c>
      <c r="E12" s="284"/>
      <c r="F12" s="284"/>
      <c r="G12" s="284"/>
      <c r="H12" s="284"/>
      <c r="I12" s="284"/>
      <c r="J12" s="284"/>
      <c r="K12" s="284"/>
      <c r="L12" s="284"/>
      <c r="M12" s="284"/>
      <c r="N12" s="284"/>
      <c r="O12" s="284"/>
      <c r="P12" s="285" t="s">
        <v>3</v>
      </c>
      <c r="Q12" s="285" t="s">
        <v>3</v>
      </c>
      <c r="R12" s="284"/>
      <c r="S12" s="284"/>
      <c r="T12" s="284"/>
      <c r="U12" s="284"/>
      <c r="V12" s="285">
        <v>2</v>
      </c>
      <c r="W12" s="302">
        <v>9</v>
      </c>
      <c r="X12" s="277"/>
      <c r="Y12" s="287">
        <f t="shared" ref="Y12:Y15" si="0">V12*W12*ROUND(X12,2)</f>
        <v>0</v>
      </c>
      <c r="Z12" s="31"/>
      <c r="AA12" s="31"/>
    </row>
    <row r="13" spans="1:27" ht="15" customHeight="1" x14ac:dyDescent="0.25">
      <c r="A13" s="173">
        <v>6</v>
      </c>
      <c r="B13" s="796"/>
      <c r="C13" s="796"/>
      <c r="D13" s="216" t="s">
        <v>432</v>
      </c>
      <c r="E13" s="284"/>
      <c r="F13" s="284"/>
      <c r="G13" s="284"/>
      <c r="H13" s="284"/>
      <c r="I13" s="284"/>
      <c r="J13" s="284"/>
      <c r="K13" s="284"/>
      <c r="L13" s="284"/>
      <c r="M13" s="284"/>
      <c r="N13" s="284"/>
      <c r="O13" s="284"/>
      <c r="P13" s="285" t="s">
        <v>3</v>
      </c>
      <c r="Q13" s="285" t="s">
        <v>3</v>
      </c>
      <c r="R13" s="284"/>
      <c r="S13" s="284"/>
      <c r="T13" s="284"/>
      <c r="U13" s="284"/>
      <c r="V13" s="285">
        <v>2</v>
      </c>
      <c r="W13" s="302">
        <v>9</v>
      </c>
      <c r="X13" s="277"/>
      <c r="Y13" s="287">
        <f t="shared" si="0"/>
        <v>0</v>
      </c>
      <c r="Z13" s="31"/>
    </row>
    <row r="14" spans="1:27" ht="15" customHeight="1" x14ac:dyDescent="0.25">
      <c r="A14" s="173">
        <v>7</v>
      </c>
      <c r="B14" s="796"/>
      <c r="C14" s="796"/>
      <c r="D14" s="216" t="s">
        <v>433</v>
      </c>
      <c r="E14" s="284"/>
      <c r="F14" s="284"/>
      <c r="G14" s="284"/>
      <c r="H14" s="284"/>
      <c r="I14" s="284"/>
      <c r="J14" s="284"/>
      <c r="K14" s="284"/>
      <c r="L14" s="284"/>
      <c r="M14" s="284"/>
      <c r="N14" s="284"/>
      <c r="O14" s="284"/>
      <c r="P14" s="285" t="s">
        <v>3</v>
      </c>
      <c r="Q14" s="285" t="s">
        <v>3</v>
      </c>
      <c r="R14" s="284"/>
      <c r="S14" s="284"/>
      <c r="T14" s="284"/>
      <c r="U14" s="284"/>
      <c r="V14" s="285">
        <v>2</v>
      </c>
      <c r="W14" s="302">
        <v>9</v>
      </c>
      <c r="X14" s="277"/>
      <c r="Y14" s="287">
        <f t="shared" si="0"/>
        <v>0</v>
      </c>
      <c r="Z14" s="31"/>
    </row>
    <row r="15" spans="1:27" ht="15" customHeight="1" x14ac:dyDescent="0.25">
      <c r="A15" s="173">
        <v>8</v>
      </c>
      <c r="B15" s="796"/>
      <c r="C15" s="796"/>
      <c r="D15" s="216" t="s">
        <v>434</v>
      </c>
      <c r="E15" s="284"/>
      <c r="F15" s="284"/>
      <c r="G15" s="284"/>
      <c r="H15" s="284"/>
      <c r="I15" s="284"/>
      <c r="J15" s="284"/>
      <c r="K15" s="284"/>
      <c r="L15" s="284"/>
      <c r="M15" s="284"/>
      <c r="N15" s="284"/>
      <c r="O15" s="284"/>
      <c r="P15" s="285" t="s">
        <v>3</v>
      </c>
      <c r="Q15" s="285" t="s">
        <v>3</v>
      </c>
      <c r="R15" s="284"/>
      <c r="S15" s="284"/>
      <c r="T15" s="284"/>
      <c r="U15" s="284"/>
      <c r="V15" s="302">
        <v>2</v>
      </c>
      <c r="W15" s="302">
        <v>9</v>
      </c>
      <c r="X15" s="277"/>
      <c r="Y15" s="287">
        <f t="shared" si="0"/>
        <v>0</v>
      </c>
      <c r="Z15" s="31"/>
    </row>
    <row r="16" spans="1:27" ht="15" customHeight="1" x14ac:dyDescent="0.25">
      <c r="A16" s="173">
        <v>9</v>
      </c>
      <c r="B16" s="796"/>
      <c r="C16" s="796"/>
      <c r="D16" s="216" t="s">
        <v>435</v>
      </c>
      <c r="E16" s="284"/>
      <c r="F16" s="284"/>
      <c r="G16" s="284"/>
      <c r="H16" s="284"/>
      <c r="I16" s="284"/>
      <c r="J16" s="284"/>
      <c r="K16" s="284"/>
      <c r="L16" s="284"/>
      <c r="M16" s="284"/>
      <c r="N16" s="284"/>
      <c r="O16" s="284"/>
      <c r="P16" s="285" t="s">
        <v>3</v>
      </c>
      <c r="Q16" s="285" t="s">
        <v>3</v>
      </c>
      <c r="R16" s="284"/>
      <c r="S16" s="284"/>
      <c r="T16" s="284"/>
      <c r="U16" s="284"/>
      <c r="V16" s="302">
        <v>2</v>
      </c>
      <c r="W16" s="302">
        <v>9</v>
      </c>
      <c r="X16" s="277"/>
      <c r="Y16" s="287">
        <f>V16*W16*ROUND(X16,2)</f>
        <v>0</v>
      </c>
      <c r="Z16" s="31"/>
    </row>
    <row r="17" spans="1:27" ht="15" customHeight="1" x14ac:dyDescent="0.25">
      <c r="A17" s="173">
        <v>10</v>
      </c>
      <c r="B17" s="796"/>
      <c r="C17" s="796"/>
      <c r="D17" s="216" t="s">
        <v>436</v>
      </c>
      <c r="E17" s="284"/>
      <c r="F17" s="284"/>
      <c r="G17" s="284"/>
      <c r="H17" s="284"/>
      <c r="I17" s="284"/>
      <c r="J17" s="284"/>
      <c r="K17" s="284"/>
      <c r="L17" s="284"/>
      <c r="M17" s="284"/>
      <c r="N17" s="284"/>
      <c r="O17" s="284"/>
      <c r="P17" s="285" t="s">
        <v>3</v>
      </c>
      <c r="Q17" s="285" t="s">
        <v>3</v>
      </c>
      <c r="R17" s="284"/>
      <c r="S17" s="284"/>
      <c r="T17" s="284"/>
      <c r="U17" s="284"/>
      <c r="V17" s="302">
        <v>2</v>
      </c>
      <c r="W17" s="302">
        <v>9</v>
      </c>
      <c r="X17" s="277"/>
      <c r="Y17" s="287">
        <f>V17*W17*ROUND(X17,2)</f>
        <v>0</v>
      </c>
      <c r="Z17" s="31"/>
    </row>
    <row r="18" spans="1:27" ht="15" customHeight="1" x14ac:dyDescent="0.25">
      <c r="A18" s="173">
        <v>11</v>
      </c>
      <c r="B18" s="796"/>
      <c r="C18" s="796"/>
      <c r="D18" s="216" t="s">
        <v>437</v>
      </c>
      <c r="E18" s="284"/>
      <c r="F18" s="284"/>
      <c r="G18" s="284"/>
      <c r="H18" s="284"/>
      <c r="I18" s="284"/>
      <c r="J18" s="284"/>
      <c r="K18" s="284"/>
      <c r="L18" s="284"/>
      <c r="M18" s="284"/>
      <c r="N18" s="284"/>
      <c r="O18" s="284"/>
      <c r="P18" s="285" t="s">
        <v>3</v>
      </c>
      <c r="Q18" s="285" t="s">
        <v>3</v>
      </c>
      <c r="R18" s="284"/>
      <c r="S18" s="284"/>
      <c r="T18" s="284"/>
      <c r="U18" s="284"/>
      <c r="V18" s="302">
        <v>2</v>
      </c>
      <c r="W18" s="302">
        <v>9</v>
      </c>
      <c r="X18" s="277"/>
      <c r="Y18" s="287">
        <f t="shared" ref="Y18:Y21" si="1">V18*W18*ROUND(X18,2)</f>
        <v>0</v>
      </c>
      <c r="Z18" s="31"/>
    </row>
    <row r="19" spans="1:27" ht="15" customHeight="1" x14ac:dyDescent="0.25">
      <c r="A19" s="173">
        <v>12</v>
      </c>
      <c r="B19" s="796"/>
      <c r="C19" s="796"/>
      <c r="D19" s="216" t="s">
        <v>438</v>
      </c>
      <c r="E19" s="284"/>
      <c r="F19" s="284"/>
      <c r="G19" s="284"/>
      <c r="H19" s="284"/>
      <c r="I19" s="284"/>
      <c r="J19" s="284"/>
      <c r="K19" s="284"/>
      <c r="L19" s="284"/>
      <c r="M19" s="284"/>
      <c r="N19" s="284"/>
      <c r="O19" s="284"/>
      <c r="P19" s="285" t="s">
        <v>3</v>
      </c>
      <c r="Q19" s="285" t="s">
        <v>3</v>
      </c>
      <c r="R19" s="284"/>
      <c r="S19" s="284"/>
      <c r="T19" s="284"/>
      <c r="U19" s="284"/>
      <c r="V19" s="302">
        <v>2</v>
      </c>
      <c r="W19" s="302">
        <v>9</v>
      </c>
      <c r="X19" s="277"/>
      <c r="Y19" s="287">
        <f t="shared" si="1"/>
        <v>0</v>
      </c>
      <c r="Z19" s="31"/>
    </row>
    <row r="20" spans="1:27" ht="15" customHeight="1" x14ac:dyDescent="0.25">
      <c r="A20" s="173">
        <v>13</v>
      </c>
      <c r="B20" s="796"/>
      <c r="C20" s="796"/>
      <c r="D20" s="216" t="s">
        <v>439</v>
      </c>
      <c r="E20" s="284"/>
      <c r="F20" s="284"/>
      <c r="G20" s="284"/>
      <c r="H20" s="284"/>
      <c r="I20" s="284"/>
      <c r="J20" s="284"/>
      <c r="K20" s="284"/>
      <c r="L20" s="284"/>
      <c r="M20" s="284"/>
      <c r="N20" s="284"/>
      <c r="O20" s="284"/>
      <c r="P20" s="285" t="s">
        <v>3</v>
      </c>
      <c r="Q20" s="285" t="s">
        <v>3</v>
      </c>
      <c r="R20" s="284"/>
      <c r="S20" s="284"/>
      <c r="T20" s="284"/>
      <c r="U20" s="284"/>
      <c r="V20" s="302">
        <v>2</v>
      </c>
      <c r="W20" s="302">
        <v>9</v>
      </c>
      <c r="X20" s="277"/>
      <c r="Y20" s="287">
        <f t="shared" si="1"/>
        <v>0</v>
      </c>
      <c r="Z20" s="31"/>
    </row>
    <row r="21" spans="1:27" ht="15" customHeight="1" x14ac:dyDescent="0.25">
      <c r="A21" s="173">
        <v>14</v>
      </c>
      <c r="B21" s="796"/>
      <c r="C21" s="796"/>
      <c r="D21" s="216" t="s">
        <v>440</v>
      </c>
      <c r="E21" s="284"/>
      <c r="F21" s="284"/>
      <c r="G21" s="284"/>
      <c r="H21" s="284"/>
      <c r="I21" s="284"/>
      <c r="J21" s="284"/>
      <c r="K21" s="284"/>
      <c r="L21" s="284"/>
      <c r="M21" s="284"/>
      <c r="N21" s="284"/>
      <c r="O21" s="284"/>
      <c r="P21" s="285" t="s">
        <v>3</v>
      </c>
      <c r="Q21" s="285" t="s">
        <v>3</v>
      </c>
      <c r="R21" s="284"/>
      <c r="S21" s="284"/>
      <c r="T21" s="284"/>
      <c r="U21" s="284"/>
      <c r="V21" s="302">
        <v>2</v>
      </c>
      <c r="W21" s="302">
        <v>9</v>
      </c>
      <c r="X21" s="277"/>
      <c r="Y21" s="287">
        <f t="shared" si="1"/>
        <v>0</v>
      </c>
      <c r="Z21" s="31"/>
    </row>
    <row r="22" spans="1:27" ht="15" customHeight="1" x14ac:dyDescent="0.25">
      <c r="A22" s="173">
        <v>15</v>
      </c>
      <c r="B22" s="796"/>
      <c r="C22" s="796"/>
      <c r="D22" s="216" t="s">
        <v>441</v>
      </c>
      <c r="E22" s="284"/>
      <c r="F22" s="284"/>
      <c r="G22" s="284"/>
      <c r="H22" s="284"/>
      <c r="I22" s="284"/>
      <c r="J22" s="284"/>
      <c r="K22" s="284"/>
      <c r="L22" s="284"/>
      <c r="M22" s="284"/>
      <c r="N22" s="284"/>
      <c r="O22" s="284"/>
      <c r="P22" s="285" t="s">
        <v>3</v>
      </c>
      <c r="Q22" s="285" t="s">
        <v>3</v>
      </c>
      <c r="R22" s="284"/>
      <c r="S22" s="284"/>
      <c r="T22" s="284"/>
      <c r="U22" s="284"/>
      <c r="V22" s="302">
        <v>2</v>
      </c>
      <c r="W22" s="302">
        <v>9</v>
      </c>
      <c r="X22" s="277"/>
      <c r="Y22" s="287">
        <f>V22*W22*ROUND(X22,2)</f>
        <v>0</v>
      </c>
      <c r="Z22" s="31"/>
    </row>
    <row r="23" spans="1:27" ht="15" customHeight="1" x14ac:dyDescent="0.25">
      <c r="A23" s="173">
        <v>16</v>
      </c>
      <c r="B23" s="796"/>
      <c r="C23" s="796"/>
      <c r="D23" s="216" t="s">
        <v>442</v>
      </c>
      <c r="E23" s="284"/>
      <c r="F23" s="284"/>
      <c r="G23" s="284"/>
      <c r="H23" s="284"/>
      <c r="I23" s="284"/>
      <c r="J23" s="284"/>
      <c r="K23" s="284"/>
      <c r="L23" s="284"/>
      <c r="M23" s="284"/>
      <c r="N23" s="284"/>
      <c r="O23" s="284"/>
      <c r="P23" s="285" t="s">
        <v>3</v>
      </c>
      <c r="Q23" s="285" t="s">
        <v>3</v>
      </c>
      <c r="R23" s="284"/>
      <c r="S23" s="284"/>
      <c r="T23" s="284"/>
      <c r="U23" s="284"/>
      <c r="V23" s="302">
        <v>2</v>
      </c>
      <c r="W23" s="302">
        <v>9</v>
      </c>
      <c r="X23" s="277"/>
      <c r="Y23" s="287">
        <f>V23*W23*ROUND(X23,2)</f>
        <v>0</v>
      </c>
      <c r="Z23" s="31"/>
    </row>
    <row r="24" spans="1:27" s="415" customFormat="1" ht="26.25" customHeight="1" x14ac:dyDescent="0.25">
      <c r="A24" s="173">
        <v>17</v>
      </c>
      <c r="B24" s="796"/>
      <c r="C24" s="796"/>
      <c r="D24" s="429" t="s">
        <v>446</v>
      </c>
      <c r="E24" s="284"/>
      <c r="F24" s="284"/>
      <c r="G24" s="284"/>
      <c r="H24" s="284"/>
      <c r="I24" s="284"/>
      <c r="J24" s="284"/>
      <c r="K24" s="284"/>
      <c r="L24" s="284"/>
      <c r="M24" s="284"/>
      <c r="N24" s="284"/>
      <c r="O24" s="284"/>
      <c r="P24" s="285" t="s">
        <v>3</v>
      </c>
      <c r="Q24" s="285" t="s">
        <v>3</v>
      </c>
      <c r="R24" s="284"/>
      <c r="S24" s="284"/>
      <c r="T24" s="284"/>
      <c r="U24" s="284"/>
      <c r="V24" s="302">
        <v>2</v>
      </c>
      <c r="W24" s="302">
        <v>9</v>
      </c>
      <c r="X24" s="277"/>
      <c r="Y24" s="287">
        <f t="shared" ref="Y24:Y27" si="2">V24*W24*ROUND(X24,2)</f>
        <v>0</v>
      </c>
      <c r="Z24" s="31"/>
    </row>
    <row r="25" spans="1:27" ht="15" customHeight="1" x14ac:dyDescent="0.25">
      <c r="A25" s="173">
        <v>18</v>
      </c>
      <c r="B25" s="796" t="s">
        <v>870</v>
      </c>
      <c r="C25" s="796" t="s">
        <v>869</v>
      </c>
      <c r="D25" s="216" t="s">
        <v>429</v>
      </c>
      <c r="E25" s="285" t="s">
        <v>3</v>
      </c>
      <c r="F25" s="284"/>
      <c r="G25" s="284"/>
      <c r="H25" s="284"/>
      <c r="I25" s="284"/>
      <c r="J25" s="284"/>
      <c r="K25" s="284"/>
      <c r="L25" s="284"/>
      <c r="M25" s="284"/>
      <c r="N25" s="284"/>
      <c r="O25" s="284"/>
      <c r="P25" s="285"/>
      <c r="Q25" s="285"/>
      <c r="R25" s="284"/>
      <c r="S25" s="284"/>
      <c r="T25" s="284"/>
      <c r="U25" s="284"/>
      <c r="V25" s="285">
        <v>365</v>
      </c>
      <c r="W25" s="302">
        <v>6</v>
      </c>
      <c r="X25" s="364"/>
      <c r="Y25" s="365"/>
      <c r="Z25" s="31"/>
    </row>
    <row r="26" spans="1:27" ht="15" customHeight="1" x14ac:dyDescent="0.25">
      <c r="A26" s="173">
        <v>19</v>
      </c>
      <c r="B26" s="799"/>
      <c r="C26" s="796"/>
      <c r="D26" s="216" t="s">
        <v>443</v>
      </c>
      <c r="E26" s="284"/>
      <c r="F26" s="284"/>
      <c r="G26" s="284"/>
      <c r="H26" s="284"/>
      <c r="I26" s="284"/>
      <c r="J26" s="284"/>
      <c r="K26" s="284"/>
      <c r="L26" s="284"/>
      <c r="M26" s="284"/>
      <c r="N26" s="284"/>
      <c r="O26" s="284"/>
      <c r="P26" s="285" t="s">
        <v>3</v>
      </c>
      <c r="Q26" s="285" t="s">
        <v>3</v>
      </c>
      <c r="R26" s="284"/>
      <c r="S26" s="284"/>
      <c r="T26" s="284"/>
      <c r="U26" s="284"/>
      <c r="V26" s="302">
        <v>2</v>
      </c>
      <c r="W26" s="302">
        <v>6</v>
      </c>
      <c r="X26" s="277"/>
      <c r="Y26" s="287">
        <f t="shared" si="2"/>
        <v>0</v>
      </c>
      <c r="Z26" s="31"/>
    </row>
    <row r="27" spans="1:27" ht="26.25" customHeight="1" x14ac:dyDescent="0.25">
      <c r="A27" s="173">
        <v>20</v>
      </c>
      <c r="B27" s="799"/>
      <c r="C27" s="796"/>
      <c r="D27" s="216" t="s">
        <v>444</v>
      </c>
      <c r="E27" s="284"/>
      <c r="F27" s="284"/>
      <c r="G27" s="284"/>
      <c r="H27" s="284"/>
      <c r="I27" s="284"/>
      <c r="J27" s="284"/>
      <c r="K27" s="284"/>
      <c r="L27" s="284"/>
      <c r="M27" s="284"/>
      <c r="N27" s="284"/>
      <c r="O27" s="284"/>
      <c r="P27" s="285" t="s">
        <v>3</v>
      </c>
      <c r="Q27" s="285" t="s">
        <v>3</v>
      </c>
      <c r="R27" s="284"/>
      <c r="S27" s="284"/>
      <c r="T27" s="284"/>
      <c r="U27" s="284"/>
      <c r="V27" s="302">
        <v>2</v>
      </c>
      <c r="W27" s="302">
        <v>6</v>
      </c>
      <c r="X27" s="277"/>
      <c r="Y27" s="287">
        <f t="shared" si="2"/>
        <v>0</v>
      </c>
      <c r="Z27" s="31"/>
    </row>
    <row r="28" spans="1:27" ht="26.25" customHeight="1" x14ac:dyDescent="0.25">
      <c r="A28" s="173">
        <v>21</v>
      </c>
      <c r="B28" s="796" t="s">
        <v>448</v>
      </c>
      <c r="C28" s="799" t="s">
        <v>867</v>
      </c>
      <c r="D28" s="216" t="s">
        <v>551</v>
      </c>
      <c r="E28" s="285" t="s">
        <v>3</v>
      </c>
      <c r="F28" s="284"/>
      <c r="G28" s="284"/>
      <c r="H28" s="284"/>
      <c r="I28" s="284"/>
      <c r="J28" s="284"/>
      <c r="K28" s="284"/>
      <c r="L28" s="284"/>
      <c r="M28" s="284"/>
      <c r="N28" s="284"/>
      <c r="O28" s="284"/>
      <c r="P28" s="285"/>
      <c r="Q28" s="285"/>
      <c r="R28" s="284"/>
      <c r="S28" s="284"/>
      <c r="T28" s="284"/>
      <c r="U28" s="284"/>
      <c r="V28" s="285">
        <v>365</v>
      </c>
      <c r="W28" s="285">
        <v>1</v>
      </c>
      <c r="X28" s="364"/>
      <c r="Y28" s="365"/>
      <c r="Z28" s="31"/>
    </row>
    <row r="29" spans="1:27" ht="15" customHeight="1" x14ac:dyDescent="0.25">
      <c r="A29" s="173">
        <v>22</v>
      </c>
      <c r="B29" s="796"/>
      <c r="C29" s="799"/>
      <c r="D29" s="216" t="s">
        <v>553</v>
      </c>
      <c r="E29" s="284"/>
      <c r="F29" s="284"/>
      <c r="G29" s="284"/>
      <c r="H29" s="284"/>
      <c r="I29" s="284"/>
      <c r="J29" s="284"/>
      <c r="K29" s="284"/>
      <c r="L29" s="284"/>
      <c r="M29" s="284"/>
      <c r="N29" s="284"/>
      <c r="O29" s="284"/>
      <c r="P29" s="285" t="s">
        <v>3</v>
      </c>
      <c r="Q29" s="285" t="s">
        <v>3</v>
      </c>
      <c r="R29" s="284"/>
      <c r="S29" s="284"/>
      <c r="T29" s="284"/>
      <c r="U29" s="284"/>
      <c r="V29" s="302">
        <v>2</v>
      </c>
      <c r="W29" s="285">
        <v>1</v>
      </c>
      <c r="X29" s="277"/>
      <c r="Y29" s="287">
        <f>V29*W29*ROUND(X29,2)</f>
        <v>0</v>
      </c>
      <c r="Z29" s="31"/>
    </row>
    <row r="30" spans="1:27" ht="26.25" customHeight="1" thickBot="1" x14ac:dyDescent="0.3">
      <c r="A30" s="65">
        <v>23</v>
      </c>
      <c r="B30" s="797"/>
      <c r="C30" s="812"/>
      <c r="D30" s="223" t="s">
        <v>589</v>
      </c>
      <c r="E30" s="291"/>
      <c r="F30" s="291"/>
      <c r="G30" s="291"/>
      <c r="H30" s="291"/>
      <c r="I30" s="291"/>
      <c r="J30" s="291"/>
      <c r="K30" s="291"/>
      <c r="L30" s="291"/>
      <c r="M30" s="291"/>
      <c r="N30" s="291"/>
      <c r="O30" s="291"/>
      <c r="P30" s="292" t="s">
        <v>3</v>
      </c>
      <c r="Q30" s="292" t="s">
        <v>3</v>
      </c>
      <c r="R30" s="291"/>
      <c r="S30" s="291"/>
      <c r="T30" s="291"/>
      <c r="U30" s="291"/>
      <c r="V30" s="306">
        <v>2</v>
      </c>
      <c r="W30" s="292">
        <v>1</v>
      </c>
      <c r="X30" s="278"/>
      <c r="Y30" s="294">
        <f t="shared" ref="Y30" si="3">V30*W30*ROUND(X30,2)</f>
        <v>0</v>
      </c>
      <c r="Z30" s="31"/>
    </row>
    <row r="31" spans="1:27" ht="15" customHeight="1" thickTop="1" thickBot="1" x14ac:dyDescent="0.3">
      <c r="X31" s="16" t="s">
        <v>4</v>
      </c>
      <c r="Y31" s="17">
        <f>SUM(Y9,Y11:Y24,Y26:Y27,Y29:Y30)</f>
        <v>0</v>
      </c>
      <c r="AA31" s="31"/>
    </row>
    <row r="32" spans="1:27" ht="13.5" thickTop="1" x14ac:dyDescent="0.25"/>
    <row r="33" spans="1:2" x14ac:dyDescent="0.25">
      <c r="A33" s="432"/>
      <c r="B33" s="81"/>
    </row>
    <row r="34" spans="1:2" x14ac:dyDescent="0.25">
      <c r="A34" s="432"/>
      <c r="B34" s="81"/>
    </row>
  </sheetData>
  <sheetProtection algorithmName="SHA-512" hashValue="Qf7hJIRX6G1RanO2LOvPhz9WfqZeA7SHq+f13sHrZgv7jL5nQji2DPArXFNjjbDWDtKFimUzt7V0f34dQ2iiHw==" saltValue="AV7+eA4ZginvYxbi/uOljA==" spinCount="100000" sheet="1" objects="1" scenarios="1"/>
  <mergeCells count="20">
    <mergeCell ref="A5:A7"/>
    <mergeCell ref="B5:B7"/>
    <mergeCell ref="C5:C7"/>
    <mergeCell ref="D5:D7"/>
    <mergeCell ref="E5:J6"/>
    <mergeCell ref="A1:E1"/>
    <mergeCell ref="F1:Y1"/>
    <mergeCell ref="A2:Y2"/>
    <mergeCell ref="A3:Y3"/>
    <mergeCell ref="A4:Y4"/>
    <mergeCell ref="P5:W6"/>
    <mergeCell ref="X5:X7"/>
    <mergeCell ref="Y5:Y7"/>
    <mergeCell ref="B10:B24"/>
    <mergeCell ref="C10:C24"/>
    <mergeCell ref="B25:B27"/>
    <mergeCell ref="C25:C27"/>
    <mergeCell ref="B28:B30"/>
    <mergeCell ref="C28:C30"/>
    <mergeCell ref="K5:O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A1:AA27"/>
  <sheetViews>
    <sheetView view="pageLayout" topLeftCell="H2" zoomScaleNormal="90" workbookViewId="0">
      <selection activeCell="X19" sqref="X19:X23"/>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1349</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871</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794" t="s">
        <v>453</v>
      </c>
      <c r="C8" s="794" t="s">
        <v>873</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8"/>
      <c r="C9" s="795"/>
      <c r="D9" s="216" t="s">
        <v>554</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15" customHeight="1" x14ac:dyDescent="0.25">
      <c r="A10" s="173">
        <v>3</v>
      </c>
      <c r="B10" s="798"/>
      <c r="C10" s="796" t="s">
        <v>461</v>
      </c>
      <c r="D10" s="216" t="s">
        <v>5</v>
      </c>
      <c r="E10" s="285" t="s">
        <v>3</v>
      </c>
      <c r="F10" s="284"/>
      <c r="G10" s="284"/>
      <c r="H10" s="284"/>
      <c r="I10" s="284"/>
      <c r="J10" s="284"/>
      <c r="K10" s="284"/>
      <c r="L10" s="284"/>
      <c r="M10" s="284"/>
      <c r="N10" s="284"/>
      <c r="O10" s="284"/>
      <c r="P10" s="285"/>
      <c r="Q10" s="285"/>
      <c r="R10" s="284"/>
      <c r="S10" s="284"/>
      <c r="T10" s="284"/>
      <c r="U10" s="284"/>
      <c r="V10" s="285">
        <v>365</v>
      </c>
      <c r="W10" s="302">
        <v>6</v>
      </c>
      <c r="X10" s="364"/>
      <c r="Y10" s="365"/>
    </row>
    <row r="11" spans="1:27" ht="15" customHeight="1" x14ac:dyDescent="0.25">
      <c r="A11" s="173">
        <v>4</v>
      </c>
      <c r="B11" s="798"/>
      <c r="C11" s="796"/>
      <c r="D11" s="216" t="s">
        <v>454</v>
      </c>
      <c r="E11" s="284"/>
      <c r="F11" s="284"/>
      <c r="G11" s="284"/>
      <c r="H11" s="284"/>
      <c r="I11" s="284"/>
      <c r="J11" s="284"/>
      <c r="K11" s="284"/>
      <c r="L11" s="284"/>
      <c r="M11" s="284"/>
      <c r="N11" s="284"/>
      <c r="O11" s="284"/>
      <c r="P11" s="285" t="s">
        <v>3</v>
      </c>
      <c r="Q11" s="285" t="s">
        <v>3</v>
      </c>
      <c r="R11" s="284"/>
      <c r="S11" s="284"/>
      <c r="T11" s="284"/>
      <c r="U11" s="284"/>
      <c r="V11" s="302">
        <v>2</v>
      </c>
      <c r="W11" s="302">
        <v>6</v>
      </c>
      <c r="X11" s="277"/>
      <c r="Y11" s="287">
        <f>V11*W11*ROUND(X11,2)</f>
        <v>0</v>
      </c>
      <c r="Z11" s="31"/>
      <c r="AA11" s="31"/>
    </row>
    <row r="12" spans="1:27" ht="15" customHeight="1" x14ac:dyDescent="0.25">
      <c r="A12" s="173">
        <v>5</v>
      </c>
      <c r="B12" s="798"/>
      <c r="C12" s="796"/>
      <c r="D12" s="216" t="s">
        <v>455</v>
      </c>
      <c r="E12" s="284"/>
      <c r="F12" s="284"/>
      <c r="G12" s="284"/>
      <c r="H12" s="284"/>
      <c r="I12" s="284"/>
      <c r="J12" s="284"/>
      <c r="K12" s="284"/>
      <c r="L12" s="284"/>
      <c r="M12" s="284"/>
      <c r="N12" s="284"/>
      <c r="O12" s="284"/>
      <c r="P12" s="285" t="s">
        <v>3</v>
      </c>
      <c r="Q12" s="285" t="s">
        <v>3</v>
      </c>
      <c r="R12" s="284"/>
      <c r="S12" s="284"/>
      <c r="T12" s="284"/>
      <c r="U12" s="284"/>
      <c r="V12" s="302">
        <v>2</v>
      </c>
      <c r="W12" s="302">
        <v>6</v>
      </c>
      <c r="X12" s="277"/>
      <c r="Y12" s="287">
        <f t="shared" ref="Y12:Y16" si="0">V12*W12*ROUND(X12,2)</f>
        <v>0</v>
      </c>
      <c r="Z12" s="31"/>
      <c r="AA12" s="31"/>
    </row>
    <row r="13" spans="1:27" ht="15" customHeight="1" x14ac:dyDescent="0.25">
      <c r="A13" s="173">
        <v>6</v>
      </c>
      <c r="B13" s="798"/>
      <c r="C13" s="796" t="s">
        <v>874</v>
      </c>
      <c r="D13" s="216" t="s">
        <v>5</v>
      </c>
      <c r="E13" s="285" t="s">
        <v>3</v>
      </c>
      <c r="F13" s="284"/>
      <c r="G13" s="284"/>
      <c r="H13" s="284"/>
      <c r="I13" s="284"/>
      <c r="J13" s="284"/>
      <c r="K13" s="284"/>
      <c r="L13" s="284"/>
      <c r="M13" s="284"/>
      <c r="N13" s="284"/>
      <c r="O13" s="284"/>
      <c r="P13" s="284"/>
      <c r="Q13" s="284"/>
      <c r="R13" s="284"/>
      <c r="S13" s="284"/>
      <c r="T13" s="284"/>
      <c r="U13" s="284"/>
      <c r="V13" s="285">
        <v>365</v>
      </c>
      <c r="W13" s="302">
        <v>4</v>
      </c>
      <c r="X13" s="364"/>
      <c r="Y13" s="365"/>
      <c r="Z13" s="31"/>
    </row>
    <row r="14" spans="1:27" ht="15" customHeight="1" x14ac:dyDescent="0.25">
      <c r="A14" s="173">
        <v>7</v>
      </c>
      <c r="B14" s="798"/>
      <c r="C14" s="799"/>
      <c r="D14" s="216" t="s">
        <v>454</v>
      </c>
      <c r="E14" s="284"/>
      <c r="F14" s="284"/>
      <c r="G14" s="284"/>
      <c r="H14" s="284"/>
      <c r="I14" s="284"/>
      <c r="J14" s="284"/>
      <c r="K14" s="284"/>
      <c r="L14" s="284"/>
      <c r="M14" s="284"/>
      <c r="N14" s="284"/>
      <c r="O14" s="284"/>
      <c r="P14" s="285" t="s">
        <v>3</v>
      </c>
      <c r="Q14" s="285" t="s">
        <v>3</v>
      </c>
      <c r="R14" s="284"/>
      <c r="S14" s="284"/>
      <c r="T14" s="284"/>
      <c r="U14" s="284"/>
      <c r="V14" s="302">
        <v>2</v>
      </c>
      <c r="W14" s="302">
        <v>4</v>
      </c>
      <c r="X14" s="277"/>
      <c r="Y14" s="287">
        <f t="shared" si="0"/>
        <v>0</v>
      </c>
      <c r="Z14" s="31"/>
    </row>
    <row r="15" spans="1:27" ht="15" customHeight="1" x14ac:dyDescent="0.25">
      <c r="A15" s="173">
        <v>8</v>
      </c>
      <c r="B15" s="798"/>
      <c r="C15" s="799"/>
      <c r="D15" s="216" t="s">
        <v>456</v>
      </c>
      <c r="E15" s="284"/>
      <c r="F15" s="284"/>
      <c r="G15" s="284"/>
      <c r="H15" s="284"/>
      <c r="I15" s="284"/>
      <c r="J15" s="284"/>
      <c r="K15" s="284"/>
      <c r="L15" s="284"/>
      <c r="M15" s="284"/>
      <c r="N15" s="284"/>
      <c r="O15" s="284"/>
      <c r="P15" s="285" t="s">
        <v>3</v>
      </c>
      <c r="Q15" s="285" t="s">
        <v>3</v>
      </c>
      <c r="R15" s="284"/>
      <c r="S15" s="284"/>
      <c r="T15" s="284"/>
      <c r="U15" s="284"/>
      <c r="V15" s="302">
        <v>2</v>
      </c>
      <c r="W15" s="302">
        <v>4</v>
      </c>
      <c r="X15" s="277"/>
      <c r="Y15" s="287">
        <f t="shared" si="0"/>
        <v>0</v>
      </c>
      <c r="Z15" s="31"/>
    </row>
    <row r="16" spans="1:27" ht="15" customHeight="1" x14ac:dyDescent="0.25">
      <c r="A16" s="173">
        <v>9</v>
      </c>
      <c r="B16" s="798"/>
      <c r="C16" s="799"/>
      <c r="D16" s="216" t="s">
        <v>2423</v>
      </c>
      <c r="E16" s="284"/>
      <c r="F16" s="284"/>
      <c r="G16" s="284"/>
      <c r="H16" s="284"/>
      <c r="I16" s="284"/>
      <c r="J16" s="284"/>
      <c r="K16" s="284"/>
      <c r="L16" s="284"/>
      <c r="M16" s="284"/>
      <c r="N16" s="284"/>
      <c r="O16" s="284"/>
      <c r="P16" s="284"/>
      <c r="Q16" s="285" t="s">
        <v>3</v>
      </c>
      <c r="R16" s="284"/>
      <c r="S16" s="284"/>
      <c r="T16" s="284"/>
      <c r="U16" s="284"/>
      <c r="V16" s="302">
        <v>1</v>
      </c>
      <c r="W16" s="302">
        <v>4</v>
      </c>
      <c r="X16" s="277"/>
      <c r="Y16" s="287">
        <f t="shared" si="0"/>
        <v>0</v>
      </c>
      <c r="Z16" s="31"/>
    </row>
    <row r="17" spans="1:27" ht="15" customHeight="1" x14ac:dyDescent="0.25">
      <c r="A17" s="173">
        <v>10</v>
      </c>
      <c r="B17" s="798"/>
      <c r="C17" s="799"/>
      <c r="D17" s="216" t="s">
        <v>457</v>
      </c>
      <c r="E17" s="284"/>
      <c r="F17" s="284"/>
      <c r="G17" s="284"/>
      <c r="H17" s="284"/>
      <c r="I17" s="284"/>
      <c r="J17" s="284"/>
      <c r="K17" s="284"/>
      <c r="L17" s="284"/>
      <c r="M17" s="284"/>
      <c r="N17" s="284"/>
      <c r="O17" s="284"/>
      <c r="P17" s="285" t="s">
        <v>3</v>
      </c>
      <c r="Q17" s="285" t="s">
        <v>3</v>
      </c>
      <c r="R17" s="284"/>
      <c r="S17" s="284"/>
      <c r="T17" s="284"/>
      <c r="U17" s="284"/>
      <c r="V17" s="302">
        <v>2</v>
      </c>
      <c r="W17" s="302">
        <v>4</v>
      </c>
      <c r="X17" s="277"/>
      <c r="Y17" s="287">
        <f>V17*W17*ROUND(X17,2)</f>
        <v>0</v>
      </c>
      <c r="Z17" s="31"/>
    </row>
    <row r="18" spans="1:27" ht="15" customHeight="1" x14ac:dyDescent="0.25">
      <c r="A18" s="173">
        <v>11</v>
      </c>
      <c r="B18" s="798"/>
      <c r="C18" s="796" t="s">
        <v>463</v>
      </c>
      <c r="D18" s="216" t="s">
        <v>5</v>
      </c>
      <c r="E18" s="285" t="s">
        <v>3</v>
      </c>
      <c r="F18" s="284"/>
      <c r="G18" s="284"/>
      <c r="H18" s="284"/>
      <c r="I18" s="284"/>
      <c r="J18" s="284"/>
      <c r="K18" s="284"/>
      <c r="L18" s="284"/>
      <c r="M18" s="284"/>
      <c r="N18" s="284"/>
      <c r="O18" s="284"/>
      <c r="P18" s="284"/>
      <c r="Q18" s="284"/>
      <c r="R18" s="284"/>
      <c r="S18" s="284"/>
      <c r="T18" s="284"/>
      <c r="U18" s="284"/>
      <c r="V18" s="285">
        <v>365</v>
      </c>
      <c r="W18" s="302">
        <v>12</v>
      </c>
      <c r="X18" s="364"/>
      <c r="Y18" s="365"/>
      <c r="Z18" s="31"/>
    </row>
    <row r="19" spans="1:27" ht="15" customHeight="1" x14ac:dyDescent="0.25">
      <c r="A19" s="173">
        <v>12</v>
      </c>
      <c r="B19" s="798"/>
      <c r="C19" s="796"/>
      <c r="D19" s="216" t="s">
        <v>458</v>
      </c>
      <c r="E19" s="284"/>
      <c r="F19" s="284"/>
      <c r="G19" s="284"/>
      <c r="H19" s="284"/>
      <c r="I19" s="284"/>
      <c r="J19" s="284"/>
      <c r="K19" s="284"/>
      <c r="L19" s="284"/>
      <c r="M19" s="284"/>
      <c r="N19" s="284"/>
      <c r="O19" s="284"/>
      <c r="P19" s="285" t="s">
        <v>3</v>
      </c>
      <c r="Q19" s="285" t="s">
        <v>3</v>
      </c>
      <c r="R19" s="284"/>
      <c r="S19" s="284"/>
      <c r="T19" s="284"/>
      <c r="U19" s="284"/>
      <c r="V19" s="302">
        <v>2</v>
      </c>
      <c r="W19" s="302">
        <v>12</v>
      </c>
      <c r="X19" s="277"/>
      <c r="Y19" s="287">
        <f t="shared" ref="Y19:Y21" si="1">V19*W19*ROUND(X19,2)</f>
        <v>0</v>
      </c>
      <c r="Z19" s="31"/>
    </row>
    <row r="20" spans="1:27" ht="26.25" customHeight="1" x14ac:dyDescent="0.25">
      <c r="A20" s="173">
        <v>13</v>
      </c>
      <c r="B20" s="795"/>
      <c r="C20" s="796"/>
      <c r="D20" s="216" t="s">
        <v>459</v>
      </c>
      <c r="E20" s="284"/>
      <c r="F20" s="284"/>
      <c r="G20" s="284"/>
      <c r="H20" s="284"/>
      <c r="I20" s="284"/>
      <c r="J20" s="284"/>
      <c r="K20" s="284"/>
      <c r="L20" s="284"/>
      <c r="M20" s="284"/>
      <c r="N20" s="284"/>
      <c r="O20" s="284"/>
      <c r="P20" s="285" t="s">
        <v>3</v>
      </c>
      <c r="Q20" s="285" t="s">
        <v>3</v>
      </c>
      <c r="R20" s="284"/>
      <c r="S20" s="284"/>
      <c r="T20" s="284"/>
      <c r="U20" s="284"/>
      <c r="V20" s="302">
        <v>2</v>
      </c>
      <c r="W20" s="302">
        <v>12</v>
      </c>
      <c r="X20" s="277"/>
      <c r="Y20" s="287">
        <f t="shared" si="1"/>
        <v>0</v>
      </c>
      <c r="Z20" s="31"/>
    </row>
    <row r="21" spans="1:27" ht="26.25" customHeight="1" x14ac:dyDescent="0.25">
      <c r="A21" s="173">
        <v>14</v>
      </c>
      <c r="B21" s="796" t="s">
        <v>750</v>
      </c>
      <c r="C21" s="796" t="s">
        <v>872</v>
      </c>
      <c r="D21" s="216" t="s">
        <v>551</v>
      </c>
      <c r="E21" s="284"/>
      <c r="F21" s="284"/>
      <c r="G21" s="284"/>
      <c r="H21" s="284"/>
      <c r="I21" s="284"/>
      <c r="J21" s="284"/>
      <c r="K21" s="284"/>
      <c r="L21" s="284"/>
      <c r="M21" s="284"/>
      <c r="N21" s="284"/>
      <c r="O21" s="284"/>
      <c r="P21" s="285" t="s">
        <v>3</v>
      </c>
      <c r="Q21" s="285" t="s">
        <v>3</v>
      </c>
      <c r="R21" s="284"/>
      <c r="S21" s="284"/>
      <c r="T21" s="284"/>
      <c r="U21" s="284"/>
      <c r="V21" s="302">
        <v>2</v>
      </c>
      <c r="W21" s="285">
        <v>1</v>
      </c>
      <c r="X21" s="277"/>
      <c r="Y21" s="287">
        <f t="shared" si="1"/>
        <v>0</v>
      </c>
      <c r="Z21" s="31"/>
    </row>
    <row r="22" spans="1:27" ht="15" customHeight="1" x14ac:dyDescent="0.25">
      <c r="A22" s="173">
        <v>15</v>
      </c>
      <c r="B22" s="796"/>
      <c r="C22" s="796"/>
      <c r="D22" s="216" t="s">
        <v>553</v>
      </c>
      <c r="E22" s="284"/>
      <c r="F22" s="284"/>
      <c r="G22" s="284"/>
      <c r="H22" s="284"/>
      <c r="I22" s="284"/>
      <c r="J22" s="284"/>
      <c r="K22" s="284"/>
      <c r="L22" s="284"/>
      <c r="M22" s="284"/>
      <c r="N22" s="284"/>
      <c r="O22" s="284"/>
      <c r="P22" s="285" t="s">
        <v>3</v>
      </c>
      <c r="Q22" s="285" t="s">
        <v>3</v>
      </c>
      <c r="R22" s="284"/>
      <c r="S22" s="284"/>
      <c r="T22" s="284"/>
      <c r="U22" s="284"/>
      <c r="V22" s="302">
        <v>2</v>
      </c>
      <c r="W22" s="285">
        <v>1</v>
      </c>
      <c r="X22" s="277"/>
      <c r="Y22" s="287">
        <f t="shared" ref="Y22" si="2">V22*W22*ROUND(X22,2)</f>
        <v>0</v>
      </c>
      <c r="Z22" s="31"/>
    </row>
    <row r="23" spans="1:27" ht="26.25" customHeight="1" thickBot="1" x14ac:dyDescent="0.3">
      <c r="A23" s="65">
        <v>16</v>
      </c>
      <c r="B23" s="797"/>
      <c r="C23" s="797"/>
      <c r="D23" s="223" t="s">
        <v>589</v>
      </c>
      <c r="E23" s="291"/>
      <c r="F23" s="291"/>
      <c r="G23" s="291"/>
      <c r="H23" s="291"/>
      <c r="I23" s="291"/>
      <c r="J23" s="291"/>
      <c r="K23" s="291"/>
      <c r="L23" s="291"/>
      <c r="M23" s="291"/>
      <c r="N23" s="291"/>
      <c r="O23" s="291"/>
      <c r="P23" s="292" t="s">
        <v>3</v>
      </c>
      <c r="Q23" s="292" t="s">
        <v>3</v>
      </c>
      <c r="R23" s="291"/>
      <c r="S23" s="291"/>
      <c r="T23" s="291"/>
      <c r="U23" s="291"/>
      <c r="V23" s="306">
        <v>2</v>
      </c>
      <c r="W23" s="292">
        <v>1</v>
      </c>
      <c r="X23" s="277"/>
      <c r="Y23" s="294">
        <f>V23*W23*ROUND(X23,2)</f>
        <v>0</v>
      </c>
      <c r="Z23" s="31"/>
    </row>
    <row r="24" spans="1:27" ht="15" customHeight="1" thickTop="1" thickBot="1" x14ac:dyDescent="0.3">
      <c r="X24" s="16" t="s">
        <v>4</v>
      </c>
      <c r="Y24" s="17">
        <f>SUM(Y9,Y11:Y12,Y14:Y17,Y19:Y23)</f>
        <v>0</v>
      </c>
      <c r="AA24" s="31"/>
    </row>
    <row r="25" spans="1:27" ht="13.5" thickTop="1" x14ac:dyDescent="0.25"/>
    <row r="26" spans="1:27" x14ac:dyDescent="0.25">
      <c r="A26" s="432"/>
      <c r="B26" s="81"/>
    </row>
    <row r="27" spans="1:27" x14ac:dyDescent="0.25">
      <c r="A27" s="432"/>
      <c r="B27" s="81"/>
    </row>
  </sheetData>
  <sheetProtection algorithmName="SHA-512" hashValue="sAMx6rVuc5Se/qYunFHRAmdppcaGwfXIr0dzecoFxpDqm3dSZ5s00NjtvxYiT7U+Qq7H8nV4szP8d8ro2eApvg==" saltValue="4mKSW5LFA3rhzQr7IukDqg==" spinCount="100000" sheet="1" objects="1" scenarios="1"/>
  <mergeCells count="21">
    <mergeCell ref="X5:X7"/>
    <mergeCell ref="Y5:Y7"/>
    <mergeCell ref="A1:E1"/>
    <mergeCell ref="F1:Y1"/>
    <mergeCell ref="A2:Y2"/>
    <mergeCell ref="A3:Y3"/>
    <mergeCell ref="A4:Y4"/>
    <mergeCell ref="A5:A7"/>
    <mergeCell ref="B5:B7"/>
    <mergeCell ref="C5:C7"/>
    <mergeCell ref="D5:D7"/>
    <mergeCell ref="E5:J6"/>
    <mergeCell ref="P5:W6"/>
    <mergeCell ref="C8:C9"/>
    <mergeCell ref="B21:B23"/>
    <mergeCell ref="C21:C23"/>
    <mergeCell ref="B8:B20"/>
    <mergeCell ref="K5:O6"/>
    <mergeCell ref="C10:C12"/>
    <mergeCell ref="C13:C17"/>
    <mergeCell ref="C18:C20"/>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sheetPr>
  <dimension ref="A1:AA73"/>
  <sheetViews>
    <sheetView view="pageLayout" topLeftCell="I10" zoomScaleNormal="90" workbookViewId="0">
      <selection activeCell="X10" sqref="X1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1350</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875</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x14ac:dyDescent="0.25">
      <c r="A4" s="774" t="s">
        <v>876</v>
      </c>
      <c r="B4" s="774"/>
      <c r="C4" s="774"/>
      <c r="D4" s="774"/>
      <c r="E4" s="774"/>
      <c r="F4" s="774"/>
      <c r="G4" s="774"/>
      <c r="H4" s="774"/>
      <c r="I4" s="774"/>
      <c r="J4" s="774"/>
      <c r="K4" s="774"/>
      <c r="L4" s="774"/>
      <c r="M4" s="774"/>
      <c r="N4" s="774"/>
      <c r="O4" s="774"/>
      <c r="P4" s="774"/>
      <c r="Q4" s="774"/>
      <c r="R4" s="774"/>
      <c r="S4" s="774"/>
      <c r="T4" s="774"/>
      <c r="U4" s="774"/>
      <c r="V4" s="774"/>
      <c r="W4" s="774"/>
      <c r="X4" s="774"/>
      <c r="Y4" s="774"/>
    </row>
    <row r="5" spans="1:27" ht="15.75" customHeight="1" thickBot="1" x14ac:dyDescent="0.3">
      <c r="A5" s="778"/>
      <c r="B5" s="778"/>
      <c r="C5" s="778"/>
      <c r="D5" s="778"/>
      <c r="E5" s="778"/>
      <c r="F5" s="778"/>
      <c r="G5" s="778"/>
      <c r="H5" s="778"/>
      <c r="I5" s="778"/>
      <c r="J5" s="778"/>
      <c r="K5" s="778"/>
      <c r="L5" s="778"/>
      <c r="M5" s="778"/>
      <c r="N5" s="778"/>
      <c r="O5" s="778"/>
      <c r="P5" s="778"/>
      <c r="Q5" s="778"/>
      <c r="R5" s="778"/>
      <c r="S5" s="778"/>
      <c r="T5" s="778"/>
      <c r="U5" s="778"/>
      <c r="V5" s="778"/>
      <c r="W5" s="778"/>
      <c r="X5" s="778"/>
      <c r="Y5" s="778"/>
    </row>
    <row r="6" spans="1:27" ht="30" customHeight="1" thickTop="1" thickBot="1" x14ac:dyDescent="0.3">
      <c r="A6" s="779" t="s">
        <v>43</v>
      </c>
      <c r="B6" s="775" t="s">
        <v>44</v>
      </c>
      <c r="C6" s="775" t="s">
        <v>45</v>
      </c>
      <c r="D6" s="775" t="s">
        <v>332</v>
      </c>
      <c r="E6" s="787" t="s">
        <v>1318</v>
      </c>
      <c r="F6" s="787"/>
      <c r="G6" s="787"/>
      <c r="H6" s="787"/>
      <c r="I6" s="787"/>
      <c r="J6" s="787"/>
      <c r="K6" s="784" t="s">
        <v>487</v>
      </c>
      <c r="L6" s="785"/>
      <c r="M6" s="785"/>
      <c r="N6" s="785"/>
      <c r="O6" s="785"/>
      <c r="P6" s="782" t="s">
        <v>54</v>
      </c>
      <c r="Q6" s="782"/>
      <c r="R6" s="782"/>
      <c r="S6" s="782"/>
      <c r="T6" s="782"/>
      <c r="U6" s="782"/>
      <c r="V6" s="782"/>
      <c r="W6" s="782"/>
      <c r="X6" s="768" t="s">
        <v>388</v>
      </c>
      <c r="Y6" s="771" t="s">
        <v>389</v>
      </c>
    </row>
    <row r="7" spans="1:27" ht="30" customHeight="1" thickBot="1" x14ac:dyDescent="0.3">
      <c r="A7" s="780"/>
      <c r="B7" s="776"/>
      <c r="C7" s="776"/>
      <c r="D7" s="776"/>
      <c r="E7" s="788"/>
      <c r="F7" s="788"/>
      <c r="G7" s="788"/>
      <c r="H7" s="788"/>
      <c r="I7" s="788"/>
      <c r="J7" s="788"/>
      <c r="K7" s="786"/>
      <c r="L7" s="786"/>
      <c r="M7" s="786"/>
      <c r="N7" s="786"/>
      <c r="O7" s="786"/>
      <c r="P7" s="783"/>
      <c r="Q7" s="783"/>
      <c r="R7" s="783"/>
      <c r="S7" s="783"/>
      <c r="T7" s="783"/>
      <c r="U7" s="783"/>
      <c r="V7" s="783"/>
      <c r="W7" s="783"/>
      <c r="X7" s="769"/>
      <c r="Y7" s="772"/>
    </row>
    <row r="8" spans="1:27" ht="75" customHeight="1" thickBot="1" x14ac:dyDescent="0.3">
      <c r="A8" s="781"/>
      <c r="B8" s="777"/>
      <c r="C8" s="777"/>
      <c r="D8" s="777"/>
      <c r="E8" s="281" t="s">
        <v>38</v>
      </c>
      <c r="F8" s="281" t="s">
        <v>39</v>
      </c>
      <c r="G8" s="281" t="s">
        <v>40</v>
      </c>
      <c r="H8" s="281" t="s">
        <v>68</v>
      </c>
      <c r="I8" s="281" t="s">
        <v>36</v>
      </c>
      <c r="J8" s="281" t="s">
        <v>41</v>
      </c>
      <c r="K8" s="282" t="s">
        <v>387</v>
      </c>
      <c r="L8" s="282" t="s">
        <v>333</v>
      </c>
      <c r="M8" s="282" t="s">
        <v>42</v>
      </c>
      <c r="N8" s="282" t="s">
        <v>2</v>
      </c>
      <c r="O8" s="282" t="s">
        <v>204</v>
      </c>
      <c r="P8" s="283" t="s">
        <v>48</v>
      </c>
      <c r="Q8" s="283" t="s">
        <v>47</v>
      </c>
      <c r="R8" s="283" t="s">
        <v>334</v>
      </c>
      <c r="S8" s="283" t="s">
        <v>49</v>
      </c>
      <c r="T8" s="283" t="s">
        <v>335</v>
      </c>
      <c r="U8" s="283" t="s">
        <v>336</v>
      </c>
      <c r="V8" s="283" t="s">
        <v>2</v>
      </c>
      <c r="W8" s="283" t="s">
        <v>390</v>
      </c>
      <c r="X8" s="770"/>
      <c r="Y8" s="773"/>
    </row>
    <row r="9" spans="1:27" ht="26.25" customHeight="1" thickTop="1" x14ac:dyDescent="0.25">
      <c r="A9" s="174">
        <v>1</v>
      </c>
      <c r="B9" s="794" t="s">
        <v>464</v>
      </c>
      <c r="C9" s="449" t="s">
        <v>877</v>
      </c>
      <c r="D9" s="307" t="s">
        <v>543</v>
      </c>
      <c r="E9" s="308"/>
      <c r="F9" s="308"/>
      <c r="G9" s="308"/>
      <c r="H9" s="308"/>
      <c r="I9" s="308"/>
      <c r="J9" s="308"/>
      <c r="K9" s="309">
        <v>10</v>
      </c>
      <c r="L9" s="308"/>
      <c r="M9" s="309" t="s">
        <v>3</v>
      </c>
      <c r="N9" s="308"/>
      <c r="O9" s="309">
        <v>1</v>
      </c>
      <c r="P9" s="308"/>
      <c r="Q9" s="308"/>
      <c r="R9" s="308"/>
      <c r="S9" s="308"/>
      <c r="T9" s="308"/>
      <c r="U9" s="308"/>
      <c r="V9" s="308"/>
      <c r="W9" s="308"/>
      <c r="X9" s="310"/>
      <c r="Y9" s="178"/>
    </row>
    <row r="10" spans="1:27" ht="26.25" customHeight="1" x14ac:dyDescent="0.25">
      <c r="A10" s="173">
        <v>2</v>
      </c>
      <c r="B10" s="795"/>
      <c r="C10" s="426" t="s">
        <v>877</v>
      </c>
      <c r="D10" s="216" t="s">
        <v>554</v>
      </c>
      <c r="E10" s="284"/>
      <c r="F10" s="284"/>
      <c r="G10" s="284"/>
      <c r="H10" s="284"/>
      <c r="I10" s="284"/>
      <c r="J10" s="284"/>
      <c r="K10" s="285">
        <v>1</v>
      </c>
      <c r="L10" s="285" t="s">
        <v>3</v>
      </c>
      <c r="M10" s="284"/>
      <c r="N10" s="302">
        <v>1</v>
      </c>
      <c r="O10" s="302">
        <v>1</v>
      </c>
      <c r="P10" s="284"/>
      <c r="Q10" s="284"/>
      <c r="R10" s="284"/>
      <c r="S10" s="284"/>
      <c r="T10" s="284"/>
      <c r="U10" s="284"/>
      <c r="V10" s="284"/>
      <c r="W10" s="284"/>
      <c r="X10" s="277"/>
      <c r="Y10" s="287">
        <f>N10*O10*ROUND(X10,2)</f>
        <v>0</v>
      </c>
    </row>
    <row r="11" spans="1:27" ht="15" customHeight="1" x14ac:dyDescent="0.25">
      <c r="A11" s="173">
        <v>3</v>
      </c>
      <c r="B11" s="796" t="s">
        <v>465</v>
      </c>
      <c r="C11" s="796" t="s">
        <v>877</v>
      </c>
      <c r="D11" s="216" t="s">
        <v>541</v>
      </c>
      <c r="E11" s="284"/>
      <c r="F11" s="284"/>
      <c r="G11" s="284"/>
      <c r="H11" s="284"/>
      <c r="I11" s="284"/>
      <c r="J11" s="284"/>
      <c r="K11" s="284"/>
      <c r="L11" s="284"/>
      <c r="M11" s="284"/>
      <c r="N11" s="284"/>
      <c r="O11" s="284"/>
      <c r="P11" s="285" t="s">
        <v>3</v>
      </c>
      <c r="Q11" s="285" t="s">
        <v>3</v>
      </c>
      <c r="R11" s="284"/>
      <c r="S11" s="284"/>
      <c r="T11" s="284"/>
      <c r="U11" s="284"/>
      <c r="V11" s="302">
        <v>2</v>
      </c>
      <c r="W11" s="285">
        <v>1</v>
      </c>
      <c r="X11" s="277"/>
      <c r="Y11" s="287">
        <f>V11*W11*ROUND(X11,2)</f>
        <v>0</v>
      </c>
    </row>
    <row r="12" spans="1:27" ht="15" customHeight="1" x14ac:dyDescent="0.25">
      <c r="A12" s="173">
        <v>4</v>
      </c>
      <c r="B12" s="796"/>
      <c r="C12" s="796"/>
      <c r="D12" s="216" t="s">
        <v>577</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V12*W12*ROUND(X12,2)</f>
        <v>0</v>
      </c>
      <c r="Z12" s="31"/>
      <c r="AA12" s="31"/>
    </row>
    <row r="13" spans="1:27" ht="15" customHeight="1" x14ac:dyDescent="0.25">
      <c r="A13" s="173">
        <v>5</v>
      </c>
      <c r="B13" s="796"/>
      <c r="C13" s="796"/>
      <c r="D13" s="216" t="s">
        <v>578</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ref="Y13:Y16" si="0">V13*W13*ROUND(X13,2)</f>
        <v>0</v>
      </c>
      <c r="Z13" s="31"/>
      <c r="AA13" s="31"/>
    </row>
    <row r="14" spans="1:27" ht="15" customHeight="1" x14ac:dyDescent="0.25">
      <c r="A14" s="173">
        <v>6</v>
      </c>
      <c r="B14" s="796"/>
      <c r="C14" s="796"/>
      <c r="D14" s="216" t="s">
        <v>579</v>
      </c>
      <c r="E14" s="284"/>
      <c r="F14" s="284"/>
      <c r="G14" s="284"/>
      <c r="H14" s="284"/>
      <c r="I14" s="284"/>
      <c r="J14" s="284"/>
      <c r="K14" s="284"/>
      <c r="L14" s="284"/>
      <c r="M14" s="284"/>
      <c r="N14" s="284"/>
      <c r="O14" s="284"/>
      <c r="P14" s="285" t="s">
        <v>3</v>
      </c>
      <c r="Q14" s="285" t="s">
        <v>3</v>
      </c>
      <c r="R14" s="284"/>
      <c r="S14" s="284"/>
      <c r="T14" s="284"/>
      <c r="U14" s="284"/>
      <c r="V14" s="302">
        <v>2</v>
      </c>
      <c r="W14" s="285">
        <v>1</v>
      </c>
      <c r="X14" s="277"/>
      <c r="Y14" s="287">
        <f t="shared" si="0"/>
        <v>0</v>
      </c>
      <c r="Z14" s="31"/>
    </row>
    <row r="15" spans="1:27" ht="15" customHeight="1" x14ac:dyDescent="0.25">
      <c r="A15" s="173">
        <v>7</v>
      </c>
      <c r="B15" s="796" t="s">
        <v>468</v>
      </c>
      <c r="C15" s="796" t="s">
        <v>471</v>
      </c>
      <c r="D15" s="216" t="s">
        <v>541</v>
      </c>
      <c r="E15" s="285" t="s">
        <v>3</v>
      </c>
      <c r="F15" s="284"/>
      <c r="G15" s="284"/>
      <c r="H15" s="284"/>
      <c r="I15" s="284"/>
      <c r="J15" s="284"/>
      <c r="K15" s="284"/>
      <c r="L15" s="284"/>
      <c r="M15" s="284"/>
      <c r="N15" s="284"/>
      <c r="O15" s="284"/>
      <c r="P15" s="285"/>
      <c r="Q15" s="285"/>
      <c r="R15" s="284"/>
      <c r="S15" s="284"/>
      <c r="T15" s="284"/>
      <c r="U15" s="284"/>
      <c r="V15" s="285">
        <v>365</v>
      </c>
      <c r="W15" s="285">
        <v>1</v>
      </c>
      <c r="X15" s="364"/>
      <c r="Y15" s="365"/>
      <c r="Z15" s="31"/>
    </row>
    <row r="16" spans="1:27" ht="15" customHeight="1" x14ac:dyDescent="0.25">
      <c r="A16" s="173">
        <v>8</v>
      </c>
      <c r="B16" s="796"/>
      <c r="C16" s="796"/>
      <c r="D16" s="216" t="s">
        <v>542</v>
      </c>
      <c r="E16" s="284"/>
      <c r="F16" s="284"/>
      <c r="G16" s="284"/>
      <c r="H16" s="284"/>
      <c r="I16" s="284"/>
      <c r="J16" s="284"/>
      <c r="K16" s="284"/>
      <c r="L16" s="284"/>
      <c r="M16" s="284"/>
      <c r="N16" s="284"/>
      <c r="O16" s="284"/>
      <c r="P16" s="285" t="s">
        <v>3</v>
      </c>
      <c r="Q16" s="285" t="s">
        <v>3</v>
      </c>
      <c r="R16" s="284"/>
      <c r="S16" s="284"/>
      <c r="T16" s="284"/>
      <c r="U16" s="284"/>
      <c r="V16" s="302">
        <v>2</v>
      </c>
      <c r="W16" s="285">
        <v>1</v>
      </c>
      <c r="X16" s="277"/>
      <c r="Y16" s="287">
        <f t="shared" si="0"/>
        <v>0</v>
      </c>
      <c r="Z16" s="31"/>
    </row>
    <row r="17" spans="1:26" ht="26.25" customHeight="1" x14ac:dyDescent="0.25">
      <c r="A17" s="173">
        <v>9</v>
      </c>
      <c r="B17" s="796"/>
      <c r="C17" s="796"/>
      <c r="D17" s="429" t="s">
        <v>580</v>
      </c>
      <c r="E17" s="284"/>
      <c r="F17" s="284"/>
      <c r="G17" s="284"/>
      <c r="H17" s="284"/>
      <c r="I17" s="284"/>
      <c r="J17" s="284"/>
      <c r="K17" s="284"/>
      <c r="L17" s="284"/>
      <c r="M17" s="284"/>
      <c r="N17" s="284"/>
      <c r="O17" s="284"/>
      <c r="P17" s="285" t="s">
        <v>3</v>
      </c>
      <c r="Q17" s="285" t="s">
        <v>3</v>
      </c>
      <c r="R17" s="284"/>
      <c r="S17" s="284"/>
      <c r="T17" s="284"/>
      <c r="U17" s="284"/>
      <c r="V17" s="302">
        <v>2</v>
      </c>
      <c r="W17" s="285">
        <v>1</v>
      </c>
      <c r="X17" s="277"/>
      <c r="Y17" s="287">
        <f>V17*W17*ROUND(X17,2)</f>
        <v>0</v>
      </c>
      <c r="Z17" s="31"/>
    </row>
    <row r="18" spans="1:26" ht="15" customHeight="1" x14ac:dyDescent="0.25">
      <c r="A18" s="173">
        <v>10</v>
      </c>
      <c r="B18" s="796"/>
      <c r="C18" s="796"/>
      <c r="D18" s="216" t="s">
        <v>581</v>
      </c>
      <c r="E18" s="284"/>
      <c r="F18" s="284"/>
      <c r="G18" s="284"/>
      <c r="H18" s="284"/>
      <c r="I18" s="284"/>
      <c r="J18" s="284"/>
      <c r="K18" s="284"/>
      <c r="L18" s="284"/>
      <c r="M18" s="284"/>
      <c r="N18" s="284"/>
      <c r="O18" s="284"/>
      <c r="P18" s="285" t="s">
        <v>3</v>
      </c>
      <c r="Q18" s="285" t="s">
        <v>3</v>
      </c>
      <c r="R18" s="284"/>
      <c r="S18" s="284"/>
      <c r="T18" s="284"/>
      <c r="U18" s="284"/>
      <c r="V18" s="302">
        <v>2</v>
      </c>
      <c r="W18" s="285">
        <v>1</v>
      </c>
      <c r="X18" s="277"/>
      <c r="Y18" s="287">
        <f>V18*W18*ROUND(X18,2)</f>
        <v>0</v>
      </c>
      <c r="Z18" s="31"/>
    </row>
    <row r="19" spans="1:26" ht="15" customHeight="1" x14ac:dyDescent="0.25">
      <c r="A19" s="173">
        <v>11</v>
      </c>
      <c r="B19" s="796"/>
      <c r="C19" s="796"/>
      <c r="D19" s="216" t="s">
        <v>582</v>
      </c>
      <c r="E19" s="284"/>
      <c r="F19" s="284"/>
      <c r="G19" s="284"/>
      <c r="H19" s="284"/>
      <c r="I19" s="284"/>
      <c r="J19" s="284"/>
      <c r="K19" s="284"/>
      <c r="L19" s="284"/>
      <c r="M19" s="284"/>
      <c r="N19" s="284"/>
      <c r="O19" s="284"/>
      <c r="P19" s="285" t="s">
        <v>3</v>
      </c>
      <c r="Q19" s="285" t="s">
        <v>3</v>
      </c>
      <c r="R19" s="284"/>
      <c r="S19" s="284"/>
      <c r="T19" s="284"/>
      <c r="U19" s="284"/>
      <c r="V19" s="302">
        <v>2</v>
      </c>
      <c r="W19" s="285">
        <v>1</v>
      </c>
      <c r="X19" s="277"/>
      <c r="Y19" s="287">
        <f t="shared" ref="Y19:Y22" si="1">V19*W19*ROUND(X19,2)</f>
        <v>0</v>
      </c>
      <c r="Z19" s="31"/>
    </row>
    <row r="20" spans="1:26" ht="15" customHeight="1" x14ac:dyDescent="0.25">
      <c r="A20" s="173">
        <v>12</v>
      </c>
      <c r="B20" s="796"/>
      <c r="C20" s="796"/>
      <c r="D20" s="216" t="s">
        <v>549</v>
      </c>
      <c r="E20" s="284"/>
      <c r="F20" s="284"/>
      <c r="G20" s="284"/>
      <c r="H20" s="284"/>
      <c r="I20" s="284"/>
      <c r="J20" s="284"/>
      <c r="K20" s="284"/>
      <c r="L20" s="284"/>
      <c r="M20" s="284"/>
      <c r="N20" s="284"/>
      <c r="O20" s="284"/>
      <c r="P20" s="284"/>
      <c r="Q20" s="285" t="s">
        <v>3</v>
      </c>
      <c r="R20" s="284"/>
      <c r="S20" s="284"/>
      <c r="T20" s="284"/>
      <c r="U20" s="284"/>
      <c r="V20" s="302">
        <v>1</v>
      </c>
      <c r="W20" s="285">
        <v>1</v>
      </c>
      <c r="X20" s="277"/>
      <c r="Y20" s="287">
        <f t="shared" si="1"/>
        <v>0</v>
      </c>
      <c r="Z20" s="31"/>
    </row>
    <row r="21" spans="1:26" ht="15" customHeight="1" x14ac:dyDescent="0.25">
      <c r="A21" s="173">
        <v>13</v>
      </c>
      <c r="B21" s="796" t="s">
        <v>470</v>
      </c>
      <c r="C21" s="796" t="s">
        <v>471</v>
      </c>
      <c r="D21" s="216" t="s">
        <v>541</v>
      </c>
      <c r="E21" s="285" t="s">
        <v>3</v>
      </c>
      <c r="F21" s="284"/>
      <c r="G21" s="284"/>
      <c r="H21" s="284"/>
      <c r="I21" s="284"/>
      <c r="J21" s="284"/>
      <c r="K21" s="284"/>
      <c r="L21" s="284"/>
      <c r="M21" s="284"/>
      <c r="N21" s="284"/>
      <c r="O21" s="284"/>
      <c r="P21" s="285"/>
      <c r="Q21" s="285"/>
      <c r="R21" s="284"/>
      <c r="S21" s="284"/>
      <c r="T21" s="284"/>
      <c r="U21" s="284"/>
      <c r="V21" s="285">
        <v>365</v>
      </c>
      <c r="W21" s="285">
        <v>1</v>
      </c>
      <c r="X21" s="364"/>
      <c r="Y21" s="365"/>
      <c r="Z21" s="31"/>
    </row>
    <row r="22" spans="1:26" ht="15" customHeight="1" x14ac:dyDescent="0.25">
      <c r="A22" s="173">
        <v>14</v>
      </c>
      <c r="B22" s="796"/>
      <c r="C22" s="796"/>
      <c r="D22" s="216" t="s">
        <v>583</v>
      </c>
      <c r="E22" s="284"/>
      <c r="F22" s="284"/>
      <c r="G22" s="284"/>
      <c r="H22" s="284"/>
      <c r="I22" s="284"/>
      <c r="J22" s="284"/>
      <c r="K22" s="284"/>
      <c r="L22" s="284"/>
      <c r="M22" s="284"/>
      <c r="N22" s="284"/>
      <c r="O22" s="284"/>
      <c r="P22" s="285" t="s">
        <v>3</v>
      </c>
      <c r="Q22" s="285" t="s">
        <v>3</v>
      </c>
      <c r="R22" s="284"/>
      <c r="S22" s="284"/>
      <c r="T22" s="284"/>
      <c r="U22" s="284"/>
      <c r="V22" s="302">
        <v>2</v>
      </c>
      <c r="W22" s="285">
        <v>1</v>
      </c>
      <c r="X22" s="277"/>
      <c r="Y22" s="287">
        <f t="shared" si="1"/>
        <v>0</v>
      </c>
      <c r="Z22" s="31"/>
    </row>
    <row r="23" spans="1:26" ht="15" customHeight="1" x14ac:dyDescent="0.25">
      <c r="A23" s="173">
        <v>15</v>
      </c>
      <c r="B23" s="796"/>
      <c r="C23" s="796"/>
      <c r="D23" s="216" t="s">
        <v>584</v>
      </c>
      <c r="E23" s="284"/>
      <c r="F23" s="284"/>
      <c r="G23" s="284"/>
      <c r="H23" s="284"/>
      <c r="I23" s="284"/>
      <c r="J23" s="284"/>
      <c r="K23" s="284"/>
      <c r="L23" s="284"/>
      <c r="M23" s="284"/>
      <c r="N23" s="284"/>
      <c r="O23" s="284"/>
      <c r="P23" s="285" t="s">
        <v>3</v>
      </c>
      <c r="Q23" s="285" t="s">
        <v>3</v>
      </c>
      <c r="R23" s="284"/>
      <c r="S23" s="284"/>
      <c r="T23" s="284"/>
      <c r="U23" s="284"/>
      <c r="V23" s="302">
        <v>2</v>
      </c>
      <c r="W23" s="285">
        <v>1</v>
      </c>
      <c r="X23" s="277"/>
      <c r="Y23" s="287">
        <f>V23*W23*ROUND(X23,2)</f>
        <v>0</v>
      </c>
      <c r="Z23" s="31"/>
    </row>
    <row r="24" spans="1:26" ht="15" customHeight="1" x14ac:dyDescent="0.25">
      <c r="A24" s="173">
        <v>16</v>
      </c>
      <c r="B24" s="796"/>
      <c r="C24" s="796"/>
      <c r="D24" s="216" t="s">
        <v>585</v>
      </c>
      <c r="E24" s="284"/>
      <c r="F24" s="284"/>
      <c r="G24" s="284"/>
      <c r="H24" s="284"/>
      <c r="I24" s="284"/>
      <c r="J24" s="284"/>
      <c r="K24" s="284"/>
      <c r="L24" s="284"/>
      <c r="M24" s="284"/>
      <c r="N24" s="284"/>
      <c r="O24" s="284"/>
      <c r="P24" s="285" t="s">
        <v>3</v>
      </c>
      <c r="Q24" s="285" t="s">
        <v>3</v>
      </c>
      <c r="R24" s="284"/>
      <c r="S24" s="284"/>
      <c r="T24" s="284"/>
      <c r="U24" s="284"/>
      <c r="V24" s="302">
        <v>2</v>
      </c>
      <c r="W24" s="285">
        <v>1</v>
      </c>
      <c r="X24" s="277"/>
      <c r="Y24" s="287">
        <f>V24*W24*ROUND(X24,2)</f>
        <v>0</v>
      </c>
      <c r="Z24" s="31"/>
    </row>
    <row r="25" spans="1:26" s="415" customFormat="1" ht="15" customHeight="1" x14ac:dyDescent="0.25">
      <c r="A25" s="173">
        <v>17</v>
      </c>
      <c r="B25" s="796"/>
      <c r="C25" s="796"/>
      <c r="D25" s="216" t="s">
        <v>586</v>
      </c>
      <c r="E25" s="284"/>
      <c r="F25" s="284"/>
      <c r="G25" s="284"/>
      <c r="H25" s="284"/>
      <c r="I25" s="284"/>
      <c r="J25" s="284"/>
      <c r="K25" s="284"/>
      <c r="L25" s="284"/>
      <c r="M25" s="284"/>
      <c r="N25" s="284"/>
      <c r="O25" s="284"/>
      <c r="P25" s="285" t="s">
        <v>3</v>
      </c>
      <c r="Q25" s="285" t="s">
        <v>3</v>
      </c>
      <c r="R25" s="284"/>
      <c r="S25" s="284"/>
      <c r="T25" s="284"/>
      <c r="U25" s="284"/>
      <c r="V25" s="302">
        <v>2</v>
      </c>
      <c r="W25" s="285">
        <v>1</v>
      </c>
      <c r="X25" s="277"/>
      <c r="Y25" s="287">
        <f t="shared" ref="Y25:Y28" si="2">V25*W25*ROUND(X25,2)</f>
        <v>0</v>
      </c>
      <c r="Z25" s="31"/>
    </row>
    <row r="26" spans="1:26" ht="15" customHeight="1" x14ac:dyDescent="0.25">
      <c r="A26" s="173">
        <v>18</v>
      </c>
      <c r="B26" s="796"/>
      <c r="C26" s="796"/>
      <c r="D26" s="216" t="s">
        <v>581</v>
      </c>
      <c r="E26" s="284"/>
      <c r="F26" s="284"/>
      <c r="G26" s="284"/>
      <c r="H26" s="284"/>
      <c r="I26" s="284"/>
      <c r="J26" s="284"/>
      <c r="K26" s="284"/>
      <c r="L26" s="284"/>
      <c r="M26" s="284"/>
      <c r="N26" s="284"/>
      <c r="O26" s="284"/>
      <c r="P26" s="285" t="s">
        <v>3</v>
      </c>
      <c r="Q26" s="285" t="s">
        <v>3</v>
      </c>
      <c r="R26" s="284"/>
      <c r="S26" s="284"/>
      <c r="T26" s="284"/>
      <c r="U26" s="284"/>
      <c r="V26" s="302">
        <v>2</v>
      </c>
      <c r="W26" s="285">
        <v>1</v>
      </c>
      <c r="X26" s="277"/>
      <c r="Y26" s="287">
        <f t="shared" si="2"/>
        <v>0</v>
      </c>
      <c r="Z26" s="31"/>
    </row>
    <row r="27" spans="1:26" ht="15" customHeight="1" x14ac:dyDescent="0.25">
      <c r="A27" s="173">
        <v>19</v>
      </c>
      <c r="B27" s="796"/>
      <c r="C27" s="796"/>
      <c r="D27" s="216" t="s">
        <v>587</v>
      </c>
      <c r="E27" s="284"/>
      <c r="F27" s="284"/>
      <c r="G27" s="284"/>
      <c r="H27" s="284"/>
      <c r="I27" s="284"/>
      <c r="J27" s="284"/>
      <c r="K27" s="284"/>
      <c r="L27" s="284"/>
      <c r="M27" s="284"/>
      <c r="N27" s="284"/>
      <c r="O27" s="284"/>
      <c r="P27" s="285" t="s">
        <v>3</v>
      </c>
      <c r="Q27" s="285" t="s">
        <v>3</v>
      </c>
      <c r="R27" s="284"/>
      <c r="S27" s="284"/>
      <c r="T27" s="284"/>
      <c r="U27" s="284"/>
      <c r="V27" s="302">
        <v>2</v>
      </c>
      <c r="W27" s="285">
        <v>1</v>
      </c>
      <c r="X27" s="277"/>
      <c r="Y27" s="287">
        <f t="shared" si="2"/>
        <v>0</v>
      </c>
      <c r="Z27" s="31"/>
    </row>
    <row r="28" spans="1:26" ht="15" customHeight="1" x14ac:dyDescent="0.25">
      <c r="A28" s="173">
        <v>20</v>
      </c>
      <c r="B28" s="796"/>
      <c r="C28" s="796"/>
      <c r="D28" s="216" t="s">
        <v>588</v>
      </c>
      <c r="E28" s="284"/>
      <c r="F28" s="284"/>
      <c r="G28" s="284"/>
      <c r="H28" s="284"/>
      <c r="I28" s="284"/>
      <c r="J28" s="284"/>
      <c r="K28" s="284"/>
      <c r="L28" s="284"/>
      <c r="M28" s="284"/>
      <c r="N28" s="284"/>
      <c r="O28" s="284"/>
      <c r="P28" s="284"/>
      <c r="Q28" s="285" t="s">
        <v>3</v>
      </c>
      <c r="R28" s="284"/>
      <c r="S28" s="284"/>
      <c r="T28" s="284"/>
      <c r="U28" s="284"/>
      <c r="V28" s="302">
        <v>1</v>
      </c>
      <c r="W28" s="285">
        <v>1</v>
      </c>
      <c r="X28" s="277"/>
      <c r="Y28" s="287">
        <f t="shared" si="2"/>
        <v>0</v>
      </c>
      <c r="Z28" s="31"/>
    </row>
    <row r="29" spans="1:26" ht="15" customHeight="1" x14ac:dyDescent="0.25">
      <c r="A29" s="173">
        <v>21</v>
      </c>
      <c r="B29" s="796" t="s">
        <v>472</v>
      </c>
      <c r="C29" s="796" t="s">
        <v>885</v>
      </c>
      <c r="D29" s="216" t="s">
        <v>61</v>
      </c>
      <c r="E29" s="285" t="s">
        <v>3</v>
      </c>
      <c r="F29" s="284"/>
      <c r="G29" s="284"/>
      <c r="H29" s="284"/>
      <c r="I29" s="284"/>
      <c r="J29" s="284"/>
      <c r="K29" s="284"/>
      <c r="L29" s="284"/>
      <c r="M29" s="284"/>
      <c r="N29" s="284"/>
      <c r="O29" s="284"/>
      <c r="P29" s="285"/>
      <c r="Q29" s="285"/>
      <c r="R29" s="284"/>
      <c r="S29" s="284"/>
      <c r="T29" s="284"/>
      <c r="U29" s="284"/>
      <c r="V29" s="285">
        <v>365</v>
      </c>
      <c r="W29" s="302">
        <v>2</v>
      </c>
      <c r="X29" s="364"/>
      <c r="Y29" s="365"/>
      <c r="Z29" s="31"/>
    </row>
    <row r="30" spans="1:26" ht="15" customHeight="1" x14ac:dyDescent="0.25">
      <c r="A30" s="173">
        <v>22</v>
      </c>
      <c r="B30" s="796"/>
      <c r="C30" s="799"/>
      <c r="D30" s="216" t="s">
        <v>473</v>
      </c>
      <c r="E30" s="284"/>
      <c r="F30" s="284"/>
      <c r="G30" s="284"/>
      <c r="H30" s="284"/>
      <c r="I30" s="284"/>
      <c r="J30" s="284"/>
      <c r="K30" s="284"/>
      <c r="L30" s="284"/>
      <c r="M30" s="284"/>
      <c r="N30" s="284"/>
      <c r="O30" s="284"/>
      <c r="P30" s="285" t="s">
        <v>3</v>
      </c>
      <c r="Q30" s="285" t="s">
        <v>3</v>
      </c>
      <c r="R30" s="284"/>
      <c r="S30" s="284"/>
      <c r="T30" s="284"/>
      <c r="U30" s="284"/>
      <c r="V30" s="302">
        <v>2</v>
      </c>
      <c r="W30" s="302">
        <v>2</v>
      </c>
      <c r="X30" s="277"/>
      <c r="Y30" s="287">
        <f>V30*W30*ROUND(X30,2)</f>
        <v>0</v>
      </c>
      <c r="Z30" s="31"/>
    </row>
    <row r="31" spans="1:26" ht="15" customHeight="1" x14ac:dyDescent="0.25">
      <c r="A31" s="173">
        <v>23</v>
      </c>
      <c r="B31" s="796"/>
      <c r="C31" s="799"/>
      <c r="D31" s="216" t="s">
        <v>419</v>
      </c>
      <c r="E31" s="284"/>
      <c r="F31" s="284"/>
      <c r="G31" s="284"/>
      <c r="H31" s="284"/>
      <c r="I31" s="284"/>
      <c r="J31" s="284"/>
      <c r="K31" s="284"/>
      <c r="L31" s="284"/>
      <c r="M31" s="284"/>
      <c r="N31" s="284"/>
      <c r="O31" s="284"/>
      <c r="P31" s="285" t="s">
        <v>3</v>
      </c>
      <c r="Q31" s="285" t="s">
        <v>3</v>
      </c>
      <c r="R31" s="284"/>
      <c r="S31" s="284"/>
      <c r="T31" s="284"/>
      <c r="U31" s="284"/>
      <c r="V31" s="302">
        <v>2</v>
      </c>
      <c r="W31" s="302">
        <v>2</v>
      </c>
      <c r="X31" s="277"/>
      <c r="Y31" s="287">
        <f t="shared" ref="Y31:Y35" si="3">V31*W31*ROUND(X31,2)</f>
        <v>0</v>
      </c>
      <c r="Z31" s="31"/>
    </row>
    <row r="32" spans="1:26" ht="15" customHeight="1" x14ac:dyDescent="0.25">
      <c r="A32" s="173">
        <v>24</v>
      </c>
      <c r="B32" s="796"/>
      <c r="C32" s="799"/>
      <c r="D32" s="216" t="s">
        <v>474</v>
      </c>
      <c r="E32" s="284"/>
      <c r="F32" s="284"/>
      <c r="G32" s="284"/>
      <c r="H32" s="284"/>
      <c r="I32" s="284"/>
      <c r="J32" s="284"/>
      <c r="K32" s="284"/>
      <c r="L32" s="284"/>
      <c r="M32" s="284"/>
      <c r="N32" s="284"/>
      <c r="O32" s="284"/>
      <c r="P32" s="285" t="s">
        <v>3</v>
      </c>
      <c r="Q32" s="285" t="s">
        <v>3</v>
      </c>
      <c r="R32" s="284"/>
      <c r="S32" s="284"/>
      <c r="T32" s="284"/>
      <c r="U32" s="284"/>
      <c r="V32" s="302">
        <v>2</v>
      </c>
      <c r="W32" s="302">
        <v>2</v>
      </c>
      <c r="X32" s="277"/>
      <c r="Y32" s="287">
        <f t="shared" si="3"/>
        <v>0</v>
      </c>
      <c r="Z32" s="31"/>
    </row>
    <row r="33" spans="1:26" ht="15" customHeight="1" x14ac:dyDescent="0.25">
      <c r="A33" s="173">
        <v>25</v>
      </c>
      <c r="B33" s="796"/>
      <c r="C33" s="799"/>
      <c r="D33" s="216" t="s">
        <v>420</v>
      </c>
      <c r="E33" s="284"/>
      <c r="F33" s="284"/>
      <c r="G33" s="284"/>
      <c r="H33" s="284"/>
      <c r="I33" s="284"/>
      <c r="J33" s="284"/>
      <c r="K33" s="284"/>
      <c r="L33" s="284"/>
      <c r="M33" s="284"/>
      <c r="N33" s="284"/>
      <c r="O33" s="284"/>
      <c r="P33" s="285" t="s">
        <v>3</v>
      </c>
      <c r="Q33" s="285" t="s">
        <v>3</v>
      </c>
      <c r="R33" s="284"/>
      <c r="S33" s="284"/>
      <c r="T33" s="284"/>
      <c r="U33" s="284"/>
      <c r="V33" s="302">
        <v>2</v>
      </c>
      <c r="W33" s="302">
        <v>2</v>
      </c>
      <c r="X33" s="277"/>
      <c r="Y33" s="287">
        <f t="shared" si="3"/>
        <v>0</v>
      </c>
      <c r="Z33" s="31"/>
    </row>
    <row r="34" spans="1:26" ht="26.25" customHeight="1" x14ac:dyDescent="0.25">
      <c r="A34" s="173">
        <v>26</v>
      </c>
      <c r="B34" s="796"/>
      <c r="C34" s="799"/>
      <c r="D34" s="216" t="s">
        <v>887</v>
      </c>
      <c r="E34" s="284"/>
      <c r="F34" s="284"/>
      <c r="G34" s="284"/>
      <c r="H34" s="284"/>
      <c r="I34" s="284"/>
      <c r="J34" s="284"/>
      <c r="K34" s="284"/>
      <c r="L34" s="284"/>
      <c r="M34" s="284"/>
      <c r="N34" s="284"/>
      <c r="O34" s="284"/>
      <c r="P34" s="285" t="s">
        <v>3</v>
      </c>
      <c r="Q34" s="285" t="s">
        <v>3</v>
      </c>
      <c r="R34" s="284"/>
      <c r="S34" s="284"/>
      <c r="T34" s="284"/>
      <c r="U34" s="284"/>
      <c r="V34" s="302">
        <v>2</v>
      </c>
      <c r="W34" s="302">
        <v>2</v>
      </c>
      <c r="X34" s="277"/>
      <c r="Y34" s="287">
        <f t="shared" si="3"/>
        <v>0</v>
      </c>
      <c r="Z34" s="31"/>
    </row>
    <row r="35" spans="1:26" ht="26.25" customHeight="1" x14ac:dyDescent="0.25">
      <c r="A35" s="173">
        <v>27</v>
      </c>
      <c r="B35" s="796"/>
      <c r="C35" s="799"/>
      <c r="D35" s="216" t="s">
        <v>483</v>
      </c>
      <c r="E35" s="284"/>
      <c r="F35" s="284"/>
      <c r="G35" s="284"/>
      <c r="H35" s="284"/>
      <c r="I35" s="284"/>
      <c r="J35" s="284"/>
      <c r="K35" s="284"/>
      <c r="L35" s="284"/>
      <c r="M35" s="284"/>
      <c r="N35" s="284"/>
      <c r="O35" s="284"/>
      <c r="P35" s="285" t="s">
        <v>3</v>
      </c>
      <c r="Q35" s="285" t="s">
        <v>3</v>
      </c>
      <c r="R35" s="284"/>
      <c r="S35" s="284"/>
      <c r="T35" s="284"/>
      <c r="U35" s="284"/>
      <c r="V35" s="302">
        <v>2</v>
      </c>
      <c r="W35" s="302">
        <v>2</v>
      </c>
      <c r="X35" s="277"/>
      <c r="Y35" s="287">
        <f t="shared" si="3"/>
        <v>0</v>
      </c>
      <c r="Z35" s="31"/>
    </row>
    <row r="36" spans="1:26" ht="15" customHeight="1" x14ac:dyDescent="0.25">
      <c r="A36" s="173">
        <v>28</v>
      </c>
      <c r="B36" s="796" t="s">
        <v>475</v>
      </c>
      <c r="C36" s="796" t="s">
        <v>885</v>
      </c>
      <c r="D36" s="216" t="s">
        <v>61</v>
      </c>
      <c r="E36" s="285" t="s">
        <v>3</v>
      </c>
      <c r="F36" s="284"/>
      <c r="G36" s="284"/>
      <c r="H36" s="284"/>
      <c r="I36" s="284"/>
      <c r="J36" s="284"/>
      <c r="K36" s="284"/>
      <c r="L36" s="284"/>
      <c r="M36" s="284"/>
      <c r="N36" s="284"/>
      <c r="O36" s="284"/>
      <c r="P36" s="285"/>
      <c r="Q36" s="285"/>
      <c r="R36" s="284"/>
      <c r="S36" s="284"/>
      <c r="T36" s="284"/>
      <c r="U36" s="284"/>
      <c r="V36" s="285">
        <v>365</v>
      </c>
      <c r="W36" s="302">
        <v>2</v>
      </c>
      <c r="X36" s="364"/>
      <c r="Y36" s="365"/>
      <c r="Z36" s="31"/>
    </row>
    <row r="37" spans="1:26" ht="15" customHeight="1" x14ac:dyDescent="0.25">
      <c r="A37" s="173">
        <v>29</v>
      </c>
      <c r="B37" s="796"/>
      <c r="C37" s="799"/>
      <c r="D37" s="216" t="s">
        <v>473</v>
      </c>
      <c r="E37" s="284"/>
      <c r="F37" s="284"/>
      <c r="G37" s="284"/>
      <c r="H37" s="284"/>
      <c r="I37" s="284"/>
      <c r="J37" s="284"/>
      <c r="K37" s="284"/>
      <c r="L37" s="284"/>
      <c r="M37" s="284"/>
      <c r="N37" s="284"/>
      <c r="O37" s="284"/>
      <c r="P37" s="285" t="s">
        <v>3</v>
      </c>
      <c r="Q37" s="285" t="s">
        <v>3</v>
      </c>
      <c r="R37" s="284"/>
      <c r="S37" s="284"/>
      <c r="T37" s="284"/>
      <c r="U37" s="284"/>
      <c r="V37" s="302">
        <v>2</v>
      </c>
      <c r="W37" s="302">
        <v>2</v>
      </c>
      <c r="X37" s="277"/>
      <c r="Y37" s="287">
        <f t="shared" ref="Y37:Y41" si="4">V37*W37*ROUND(X37,2)</f>
        <v>0</v>
      </c>
      <c r="Z37" s="31"/>
    </row>
    <row r="38" spans="1:26" ht="15" customHeight="1" x14ac:dyDescent="0.25">
      <c r="A38" s="173">
        <v>30</v>
      </c>
      <c r="B38" s="796"/>
      <c r="C38" s="799"/>
      <c r="D38" s="216" t="s">
        <v>419</v>
      </c>
      <c r="E38" s="284"/>
      <c r="F38" s="284"/>
      <c r="G38" s="284"/>
      <c r="H38" s="284"/>
      <c r="I38" s="284"/>
      <c r="J38" s="284"/>
      <c r="K38" s="284"/>
      <c r="L38" s="284"/>
      <c r="M38" s="284"/>
      <c r="N38" s="284"/>
      <c r="O38" s="284"/>
      <c r="P38" s="285" t="s">
        <v>3</v>
      </c>
      <c r="Q38" s="285" t="s">
        <v>3</v>
      </c>
      <c r="R38" s="284"/>
      <c r="S38" s="284"/>
      <c r="T38" s="284"/>
      <c r="U38" s="284"/>
      <c r="V38" s="302">
        <v>2</v>
      </c>
      <c r="W38" s="302">
        <v>2</v>
      </c>
      <c r="X38" s="277"/>
      <c r="Y38" s="287">
        <f t="shared" si="4"/>
        <v>0</v>
      </c>
      <c r="Z38" s="31"/>
    </row>
    <row r="39" spans="1:26" ht="15" customHeight="1" x14ac:dyDescent="0.25">
      <c r="A39" s="173">
        <v>31</v>
      </c>
      <c r="B39" s="796"/>
      <c r="C39" s="799"/>
      <c r="D39" s="216" t="s">
        <v>474</v>
      </c>
      <c r="E39" s="284"/>
      <c r="F39" s="284"/>
      <c r="G39" s="284"/>
      <c r="H39" s="284"/>
      <c r="I39" s="284"/>
      <c r="J39" s="284"/>
      <c r="K39" s="284"/>
      <c r="L39" s="284"/>
      <c r="M39" s="284"/>
      <c r="N39" s="284"/>
      <c r="O39" s="284"/>
      <c r="P39" s="285" t="s">
        <v>3</v>
      </c>
      <c r="Q39" s="285" t="s">
        <v>3</v>
      </c>
      <c r="R39" s="284"/>
      <c r="S39" s="284"/>
      <c r="T39" s="284"/>
      <c r="U39" s="284"/>
      <c r="V39" s="302">
        <v>2</v>
      </c>
      <c r="W39" s="302">
        <v>2</v>
      </c>
      <c r="X39" s="277"/>
      <c r="Y39" s="287">
        <f t="shared" si="4"/>
        <v>0</v>
      </c>
      <c r="Z39" s="31"/>
    </row>
    <row r="40" spans="1:26" ht="15" customHeight="1" x14ac:dyDescent="0.25">
      <c r="A40" s="173">
        <v>32</v>
      </c>
      <c r="B40" s="796"/>
      <c r="C40" s="799"/>
      <c r="D40" s="216" t="s">
        <v>420</v>
      </c>
      <c r="E40" s="284"/>
      <c r="F40" s="284"/>
      <c r="G40" s="284"/>
      <c r="H40" s="284"/>
      <c r="I40" s="284"/>
      <c r="J40" s="284"/>
      <c r="K40" s="284"/>
      <c r="L40" s="284"/>
      <c r="M40" s="284"/>
      <c r="N40" s="284"/>
      <c r="O40" s="284"/>
      <c r="P40" s="285" t="s">
        <v>3</v>
      </c>
      <c r="Q40" s="285" t="s">
        <v>3</v>
      </c>
      <c r="R40" s="284"/>
      <c r="S40" s="284"/>
      <c r="T40" s="284"/>
      <c r="U40" s="284"/>
      <c r="V40" s="302">
        <v>2</v>
      </c>
      <c r="W40" s="302">
        <v>2</v>
      </c>
      <c r="X40" s="277"/>
      <c r="Y40" s="287">
        <f t="shared" si="4"/>
        <v>0</v>
      </c>
      <c r="Z40" s="31"/>
    </row>
    <row r="41" spans="1:26" ht="26.25" customHeight="1" x14ac:dyDescent="0.25">
      <c r="A41" s="173">
        <v>33</v>
      </c>
      <c r="B41" s="796"/>
      <c r="C41" s="799"/>
      <c r="D41" s="216" t="s">
        <v>887</v>
      </c>
      <c r="E41" s="284"/>
      <c r="F41" s="284"/>
      <c r="G41" s="284"/>
      <c r="H41" s="284"/>
      <c r="I41" s="284"/>
      <c r="J41" s="284"/>
      <c r="K41" s="284"/>
      <c r="L41" s="284"/>
      <c r="M41" s="284"/>
      <c r="N41" s="284"/>
      <c r="O41" s="284"/>
      <c r="P41" s="285" t="s">
        <v>3</v>
      </c>
      <c r="Q41" s="285" t="s">
        <v>3</v>
      </c>
      <c r="R41" s="284"/>
      <c r="S41" s="284"/>
      <c r="T41" s="284"/>
      <c r="U41" s="284"/>
      <c r="V41" s="302">
        <v>2</v>
      </c>
      <c r="W41" s="302">
        <v>2</v>
      </c>
      <c r="X41" s="277"/>
      <c r="Y41" s="287">
        <f t="shared" si="4"/>
        <v>0</v>
      </c>
      <c r="Z41" s="31"/>
    </row>
    <row r="42" spans="1:26" ht="26.25" customHeight="1" x14ac:dyDescent="0.25">
      <c r="A42" s="173">
        <v>34</v>
      </c>
      <c r="B42" s="796"/>
      <c r="C42" s="799"/>
      <c r="D42" s="216" t="s">
        <v>483</v>
      </c>
      <c r="E42" s="284"/>
      <c r="F42" s="284"/>
      <c r="G42" s="284"/>
      <c r="H42" s="284"/>
      <c r="I42" s="284"/>
      <c r="J42" s="284"/>
      <c r="K42" s="284"/>
      <c r="L42" s="284"/>
      <c r="M42" s="284"/>
      <c r="N42" s="284"/>
      <c r="O42" s="284"/>
      <c r="P42" s="285" t="s">
        <v>3</v>
      </c>
      <c r="Q42" s="285" t="s">
        <v>3</v>
      </c>
      <c r="R42" s="284"/>
      <c r="S42" s="284"/>
      <c r="T42" s="284"/>
      <c r="U42" s="284"/>
      <c r="V42" s="302">
        <v>2</v>
      </c>
      <c r="W42" s="302">
        <v>2</v>
      </c>
      <c r="X42" s="277"/>
      <c r="Y42" s="287">
        <f>V42*W42*ROUND(X42,2)</f>
        <v>0</v>
      </c>
      <c r="Z42" s="31"/>
    </row>
    <row r="43" spans="1:26" ht="15" customHeight="1" x14ac:dyDescent="0.25">
      <c r="A43" s="173">
        <v>35</v>
      </c>
      <c r="B43" s="796" t="s">
        <v>476</v>
      </c>
      <c r="C43" s="796" t="s">
        <v>885</v>
      </c>
      <c r="D43" s="216" t="s">
        <v>61</v>
      </c>
      <c r="E43" s="285" t="s">
        <v>3</v>
      </c>
      <c r="F43" s="284"/>
      <c r="G43" s="284"/>
      <c r="H43" s="284"/>
      <c r="I43" s="284"/>
      <c r="J43" s="284"/>
      <c r="K43" s="284"/>
      <c r="L43" s="284"/>
      <c r="M43" s="284"/>
      <c r="N43" s="284"/>
      <c r="O43" s="284"/>
      <c r="P43" s="285"/>
      <c r="Q43" s="285"/>
      <c r="R43" s="284"/>
      <c r="S43" s="284"/>
      <c r="T43" s="284"/>
      <c r="U43" s="284"/>
      <c r="V43" s="285">
        <v>365</v>
      </c>
      <c r="W43" s="302">
        <v>2</v>
      </c>
      <c r="X43" s="364"/>
      <c r="Y43" s="365"/>
      <c r="Z43" s="31"/>
    </row>
    <row r="44" spans="1:26" ht="15" customHeight="1" x14ac:dyDescent="0.25">
      <c r="A44" s="173">
        <v>36</v>
      </c>
      <c r="B44" s="796"/>
      <c r="C44" s="799"/>
      <c r="D44" s="216" t="s">
        <v>473</v>
      </c>
      <c r="E44" s="284"/>
      <c r="F44" s="284"/>
      <c r="G44" s="284"/>
      <c r="H44" s="284"/>
      <c r="I44" s="284"/>
      <c r="J44" s="284"/>
      <c r="K44" s="284"/>
      <c r="L44" s="284"/>
      <c r="M44" s="284"/>
      <c r="N44" s="284"/>
      <c r="O44" s="284"/>
      <c r="P44" s="285" t="s">
        <v>3</v>
      </c>
      <c r="Q44" s="285" t="s">
        <v>3</v>
      </c>
      <c r="R44" s="284"/>
      <c r="S44" s="284"/>
      <c r="T44" s="284"/>
      <c r="U44" s="284"/>
      <c r="V44" s="302">
        <v>2</v>
      </c>
      <c r="W44" s="302">
        <v>2</v>
      </c>
      <c r="X44" s="277"/>
      <c r="Y44" s="287">
        <f t="shared" ref="Y44:Y46" si="5">V44*W44*ROUND(X44,2)</f>
        <v>0</v>
      </c>
      <c r="Z44" s="31"/>
    </row>
    <row r="45" spans="1:26" ht="15" customHeight="1" x14ac:dyDescent="0.25">
      <c r="A45" s="173">
        <v>37</v>
      </c>
      <c r="B45" s="796"/>
      <c r="C45" s="799"/>
      <c r="D45" s="216" t="s">
        <v>419</v>
      </c>
      <c r="E45" s="284"/>
      <c r="F45" s="284"/>
      <c r="G45" s="284"/>
      <c r="H45" s="284"/>
      <c r="I45" s="284"/>
      <c r="J45" s="284"/>
      <c r="K45" s="284"/>
      <c r="L45" s="284"/>
      <c r="M45" s="284"/>
      <c r="N45" s="284"/>
      <c r="O45" s="284"/>
      <c r="P45" s="285" t="s">
        <v>3</v>
      </c>
      <c r="Q45" s="285" t="s">
        <v>3</v>
      </c>
      <c r="R45" s="284"/>
      <c r="S45" s="284"/>
      <c r="T45" s="284"/>
      <c r="U45" s="284"/>
      <c r="V45" s="302">
        <v>2</v>
      </c>
      <c r="W45" s="302">
        <v>2</v>
      </c>
      <c r="X45" s="277"/>
      <c r="Y45" s="287">
        <f t="shared" si="5"/>
        <v>0</v>
      </c>
      <c r="Z45" s="31"/>
    </row>
    <row r="46" spans="1:26" ht="15" customHeight="1" x14ac:dyDescent="0.25">
      <c r="A46" s="173">
        <v>38</v>
      </c>
      <c r="B46" s="796"/>
      <c r="C46" s="799"/>
      <c r="D46" s="216" t="s">
        <v>474</v>
      </c>
      <c r="E46" s="284"/>
      <c r="F46" s="284"/>
      <c r="G46" s="284"/>
      <c r="H46" s="284"/>
      <c r="I46" s="284"/>
      <c r="J46" s="284"/>
      <c r="K46" s="284"/>
      <c r="L46" s="284"/>
      <c r="M46" s="284"/>
      <c r="N46" s="284"/>
      <c r="O46" s="284"/>
      <c r="P46" s="285" t="s">
        <v>3</v>
      </c>
      <c r="Q46" s="285" t="s">
        <v>3</v>
      </c>
      <c r="R46" s="284"/>
      <c r="S46" s="284"/>
      <c r="T46" s="284"/>
      <c r="U46" s="284"/>
      <c r="V46" s="302">
        <v>2</v>
      </c>
      <c r="W46" s="302">
        <v>2</v>
      </c>
      <c r="X46" s="277"/>
      <c r="Y46" s="287">
        <f t="shared" si="5"/>
        <v>0</v>
      </c>
      <c r="Z46" s="31"/>
    </row>
    <row r="47" spans="1:26" ht="15" customHeight="1" x14ac:dyDescent="0.25">
      <c r="A47" s="173">
        <v>39</v>
      </c>
      <c r="B47" s="796"/>
      <c r="C47" s="799"/>
      <c r="D47" s="216" t="s">
        <v>420</v>
      </c>
      <c r="E47" s="284"/>
      <c r="F47" s="284"/>
      <c r="G47" s="284"/>
      <c r="H47" s="284"/>
      <c r="I47" s="284"/>
      <c r="J47" s="284"/>
      <c r="K47" s="284"/>
      <c r="L47" s="284"/>
      <c r="M47" s="284"/>
      <c r="N47" s="284"/>
      <c r="O47" s="284"/>
      <c r="P47" s="285" t="s">
        <v>3</v>
      </c>
      <c r="Q47" s="285" t="s">
        <v>3</v>
      </c>
      <c r="R47" s="284"/>
      <c r="S47" s="284"/>
      <c r="T47" s="284"/>
      <c r="U47" s="284"/>
      <c r="V47" s="302">
        <v>2</v>
      </c>
      <c r="W47" s="302">
        <v>2</v>
      </c>
      <c r="X47" s="277"/>
      <c r="Y47" s="287">
        <f t="shared" ref="Y47" si="6">V47*W47*ROUND(X47,2)</f>
        <v>0</v>
      </c>
      <c r="Z47" s="31"/>
    </row>
    <row r="48" spans="1:26" ht="26.25" customHeight="1" x14ac:dyDescent="0.25">
      <c r="A48" s="173">
        <v>40</v>
      </c>
      <c r="B48" s="796"/>
      <c r="C48" s="799"/>
      <c r="D48" s="216" t="s">
        <v>887</v>
      </c>
      <c r="E48" s="284"/>
      <c r="F48" s="284"/>
      <c r="G48" s="284"/>
      <c r="H48" s="284"/>
      <c r="I48" s="284"/>
      <c r="J48" s="284"/>
      <c r="K48" s="284"/>
      <c r="L48" s="284"/>
      <c r="M48" s="284"/>
      <c r="N48" s="284"/>
      <c r="O48" s="284"/>
      <c r="P48" s="285" t="s">
        <v>3</v>
      </c>
      <c r="Q48" s="285" t="s">
        <v>3</v>
      </c>
      <c r="R48" s="284"/>
      <c r="S48" s="284"/>
      <c r="T48" s="284"/>
      <c r="U48" s="284"/>
      <c r="V48" s="302">
        <v>2</v>
      </c>
      <c r="W48" s="302">
        <v>2</v>
      </c>
      <c r="X48" s="277"/>
      <c r="Y48" s="287">
        <f>V48*W48*ROUND(X48,2)</f>
        <v>0</v>
      </c>
      <c r="Z48" s="31"/>
    </row>
    <row r="49" spans="1:27" ht="26.25" customHeight="1" x14ac:dyDescent="0.25">
      <c r="A49" s="173">
        <v>41</v>
      </c>
      <c r="B49" s="796"/>
      <c r="C49" s="799"/>
      <c r="D49" s="216" t="s">
        <v>483</v>
      </c>
      <c r="E49" s="284"/>
      <c r="F49" s="284"/>
      <c r="G49" s="284"/>
      <c r="H49" s="284"/>
      <c r="I49" s="284"/>
      <c r="J49" s="284"/>
      <c r="K49" s="284"/>
      <c r="L49" s="284"/>
      <c r="M49" s="284"/>
      <c r="N49" s="284"/>
      <c r="O49" s="284"/>
      <c r="P49" s="285" t="s">
        <v>3</v>
      </c>
      <c r="Q49" s="285" t="s">
        <v>3</v>
      </c>
      <c r="R49" s="284"/>
      <c r="S49" s="284"/>
      <c r="T49" s="284"/>
      <c r="U49" s="284"/>
      <c r="V49" s="302">
        <v>2</v>
      </c>
      <c r="W49" s="302">
        <v>2</v>
      </c>
      <c r="X49" s="277"/>
      <c r="Y49" s="287">
        <f t="shared" ref="Y49:Y54" si="7">V49*W49*ROUND(X49,2)</f>
        <v>0</v>
      </c>
      <c r="Z49" s="31"/>
    </row>
    <row r="50" spans="1:27" ht="15" customHeight="1" x14ac:dyDescent="0.25">
      <c r="A50" s="173">
        <v>42</v>
      </c>
      <c r="B50" s="796" t="s">
        <v>878</v>
      </c>
      <c r="C50" s="796" t="s">
        <v>886</v>
      </c>
      <c r="D50" s="216" t="s">
        <v>61</v>
      </c>
      <c r="E50" s="285"/>
      <c r="F50" s="284" t="s">
        <v>3</v>
      </c>
      <c r="G50" s="284"/>
      <c r="H50" s="284"/>
      <c r="I50" s="284"/>
      <c r="J50" s="284"/>
      <c r="K50" s="284"/>
      <c r="L50" s="284"/>
      <c r="M50" s="284"/>
      <c r="N50" s="284"/>
      <c r="O50" s="284"/>
      <c r="P50" s="285"/>
      <c r="Q50" s="285"/>
      <c r="R50" s="284"/>
      <c r="S50" s="284"/>
      <c r="T50" s="284"/>
      <c r="U50" s="284"/>
      <c r="V50" s="285">
        <v>52</v>
      </c>
      <c r="W50" s="302">
        <v>2</v>
      </c>
      <c r="X50" s="364"/>
      <c r="Y50" s="365"/>
      <c r="Z50" s="31"/>
    </row>
    <row r="51" spans="1:27" ht="15" customHeight="1" x14ac:dyDescent="0.25">
      <c r="A51" s="173">
        <v>43</v>
      </c>
      <c r="B51" s="796"/>
      <c r="C51" s="799"/>
      <c r="D51" s="216" t="s">
        <v>473</v>
      </c>
      <c r="E51" s="284"/>
      <c r="F51" s="284"/>
      <c r="G51" s="284"/>
      <c r="H51" s="284"/>
      <c r="I51" s="284"/>
      <c r="J51" s="284"/>
      <c r="K51" s="284"/>
      <c r="L51" s="284"/>
      <c r="M51" s="284"/>
      <c r="N51" s="284"/>
      <c r="O51" s="284"/>
      <c r="P51" s="285" t="s">
        <v>3</v>
      </c>
      <c r="Q51" s="285" t="s">
        <v>3</v>
      </c>
      <c r="R51" s="284"/>
      <c r="S51" s="284"/>
      <c r="T51" s="284"/>
      <c r="U51" s="284"/>
      <c r="V51" s="302">
        <v>2</v>
      </c>
      <c r="W51" s="302">
        <v>2</v>
      </c>
      <c r="X51" s="277"/>
      <c r="Y51" s="287">
        <f t="shared" si="7"/>
        <v>0</v>
      </c>
      <c r="Z51" s="31"/>
    </row>
    <row r="52" spans="1:27" ht="15" customHeight="1" x14ac:dyDescent="0.25">
      <c r="A52" s="173">
        <v>44</v>
      </c>
      <c r="B52" s="796"/>
      <c r="C52" s="799"/>
      <c r="D52" s="216" t="s">
        <v>419</v>
      </c>
      <c r="E52" s="284"/>
      <c r="F52" s="284"/>
      <c r="G52" s="284"/>
      <c r="H52" s="284"/>
      <c r="I52" s="284"/>
      <c r="J52" s="284"/>
      <c r="K52" s="284"/>
      <c r="L52" s="284"/>
      <c r="M52" s="284"/>
      <c r="N52" s="284"/>
      <c r="O52" s="284"/>
      <c r="P52" s="285" t="s">
        <v>3</v>
      </c>
      <c r="Q52" s="285" t="s">
        <v>3</v>
      </c>
      <c r="R52" s="284"/>
      <c r="S52" s="284"/>
      <c r="T52" s="284"/>
      <c r="U52" s="284"/>
      <c r="V52" s="302">
        <v>2</v>
      </c>
      <c r="W52" s="302">
        <v>2</v>
      </c>
      <c r="X52" s="277"/>
      <c r="Y52" s="287">
        <f t="shared" si="7"/>
        <v>0</v>
      </c>
      <c r="Z52" s="31"/>
    </row>
    <row r="53" spans="1:27" ht="15" customHeight="1" x14ac:dyDescent="0.25">
      <c r="A53" s="173">
        <v>45</v>
      </c>
      <c r="B53" s="796"/>
      <c r="C53" s="799"/>
      <c r="D53" s="216" t="s">
        <v>474</v>
      </c>
      <c r="E53" s="284"/>
      <c r="F53" s="284"/>
      <c r="G53" s="284"/>
      <c r="H53" s="284"/>
      <c r="I53" s="284"/>
      <c r="J53" s="284"/>
      <c r="K53" s="284"/>
      <c r="L53" s="284"/>
      <c r="M53" s="284"/>
      <c r="N53" s="284"/>
      <c r="O53" s="284"/>
      <c r="P53" s="285" t="s">
        <v>3</v>
      </c>
      <c r="Q53" s="285" t="s">
        <v>3</v>
      </c>
      <c r="R53" s="284"/>
      <c r="S53" s="284"/>
      <c r="T53" s="284"/>
      <c r="U53" s="284"/>
      <c r="V53" s="302">
        <v>2</v>
      </c>
      <c r="W53" s="302">
        <v>2</v>
      </c>
      <c r="X53" s="277"/>
      <c r="Y53" s="287">
        <f t="shared" si="7"/>
        <v>0</v>
      </c>
      <c r="Z53" s="31"/>
    </row>
    <row r="54" spans="1:27" ht="15" customHeight="1" x14ac:dyDescent="0.25">
      <c r="A54" s="173">
        <v>46</v>
      </c>
      <c r="B54" s="796"/>
      <c r="C54" s="799"/>
      <c r="D54" s="216" t="s">
        <v>420</v>
      </c>
      <c r="E54" s="284"/>
      <c r="F54" s="284"/>
      <c r="G54" s="284"/>
      <c r="H54" s="284"/>
      <c r="I54" s="284"/>
      <c r="J54" s="284"/>
      <c r="K54" s="284"/>
      <c r="L54" s="284"/>
      <c r="M54" s="284"/>
      <c r="N54" s="284"/>
      <c r="O54" s="284"/>
      <c r="P54" s="285" t="s">
        <v>3</v>
      </c>
      <c r="Q54" s="285" t="s">
        <v>3</v>
      </c>
      <c r="R54" s="284"/>
      <c r="S54" s="284"/>
      <c r="T54" s="284"/>
      <c r="U54" s="284"/>
      <c r="V54" s="302">
        <v>2</v>
      </c>
      <c r="W54" s="302">
        <v>2</v>
      </c>
      <c r="X54" s="277"/>
      <c r="Y54" s="287">
        <f t="shared" si="7"/>
        <v>0</v>
      </c>
      <c r="Z54" s="31"/>
    </row>
    <row r="55" spans="1:27" ht="26.25" customHeight="1" x14ac:dyDescent="0.25">
      <c r="A55" s="173">
        <v>47</v>
      </c>
      <c r="B55" s="796"/>
      <c r="C55" s="799"/>
      <c r="D55" s="216" t="s">
        <v>887</v>
      </c>
      <c r="E55" s="284"/>
      <c r="F55" s="284"/>
      <c r="G55" s="284"/>
      <c r="H55" s="284"/>
      <c r="I55" s="284"/>
      <c r="J55" s="284"/>
      <c r="K55" s="284"/>
      <c r="L55" s="284"/>
      <c r="M55" s="284"/>
      <c r="N55" s="284"/>
      <c r="O55" s="284"/>
      <c r="P55" s="285" t="s">
        <v>3</v>
      </c>
      <c r="Q55" s="285" t="s">
        <v>3</v>
      </c>
      <c r="R55" s="284"/>
      <c r="S55" s="284"/>
      <c r="T55" s="284"/>
      <c r="U55" s="284"/>
      <c r="V55" s="302">
        <v>2</v>
      </c>
      <c r="W55" s="302">
        <v>2</v>
      </c>
      <c r="X55" s="277"/>
      <c r="Y55" s="287">
        <f>V55*W55*ROUND(X55,2)</f>
        <v>0</v>
      </c>
      <c r="Z55" s="31"/>
    </row>
    <row r="56" spans="1:27" ht="26.25" customHeight="1" x14ac:dyDescent="0.25">
      <c r="A56" s="173">
        <v>48</v>
      </c>
      <c r="B56" s="796"/>
      <c r="C56" s="799"/>
      <c r="D56" s="216" t="s">
        <v>483</v>
      </c>
      <c r="E56" s="284"/>
      <c r="F56" s="284"/>
      <c r="G56" s="284"/>
      <c r="H56" s="284"/>
      <c r="I56" s="284"/>
      <c r="J56" s="284"/>
      <c r="K56" s="284"/>
      <c r="L56" s="284"/>
      <c r="M56" s="284"/>
      <c r="N56" s="284"/>
      <c r="O56" s="284"/>
      <c r="P56" s="285" t="s">
        <v>3</v>
      </c>
      <c r="Q56" s="285" t="s">
        <v>3</v>
      </c>
      <c r="R56" s="284"/>
      <c r="S56" s="284"/>
      <c r="T56" s="284"/>
      <c r="U56" s="284"/>
      <c r="V56" s="302">
        <v>2</v>
      </c>
      <c r="W56" s="302">
        <v>2</v>
      </c>
      <c r="X56" s="277"/>
      <c r="Y56" s="287">
        <f t="shared" ref="Y56:Y60" si="8">V56*W56*ROUND(X56,2)</f>
        <v>0</v>
      </c>
      <c r="Z56" s="31"/>
    </row>
    <row r="57" spans="1:27" ht="15" customHeight="1" x14ac:dyDescent="0.25">
      <c r="A57" s="173">
        <v>49</v>
      </c>
      <c r="B57" s="796" t="s">
        <v>478</v>
      </c>
      <c r="C57" s="796" t="s">
        <v>479</v>
      </c>
      <c r="D57" s="216" t="s">
        <v>61</v>
      </c>
      <c r="E57" s="285" t="s">
        <v>3</v>
      </c>
      <c r="F57" s="284"/>
      <c r="G57" s="284"/>
      <c r="H57" s="284"/>
      <c r="I57" s="284"/>
      <c r="J57" s="284"/>
      <c r="K57" s="284"/>
      <c r="L57" s="284"/>
      <c r="M57" s="284"/>
      <c r="N57" s="284"/>
      <c r="O57" s="284"/>
      <c r="P57" s="285"/>
      <c r="Q57" s="285"/>
      <c r="R57" s="284"/>
      <c r="S57" s="284"/>
      <c r="T57" s="284"/>
      <c r="U57" s="284"/>
      <c r="V57" s="285">
        <v>365</v>
      </c>
      <c r="W57" s="302">
        <v>1</v>
      </c>
      <c r="X57" s="364"/>
      <c r="Y57" s="365"/>
      <c r="Z57" s="31"/>
    </row>
    <row r="58" spans="1:27" ht="15" customHeight="1" x14ac:dyDescent="0.25">
      <c r="A58" s="173">
        <v>50</v>
      </c>
      <c r="B58" s="796"/>
      <c r="C58" s="796"/>
      <c r="D58" s="216" t="s">
        <v>473</v>
      </c>
      <c r="E58" s="284"/>
      <c r="F58" s="284"/>
      <c r="G58" s="284"/>
      <c r="H58" s="284"/>
      <c r="I58" s="284"/>
      <c r="J58" s="284"/>
      <c r="K58" s="284"/>
      <c r="L58" s="284"/>
      <c r="M58" s="284"/>
      <c r="N58" s="284"/>
      <c r="O58" s="284"/>
      <c r="P58" s="285" t="s">
        <v>3</v>
      </c>
      <c r="Q58" s="285" t="s">
        <v>3</v>
      </c>
      <c r="R58" s="284"/>
      <c r="S58" s="284"/>
      <c r="T58" s="284"/>
      <c r="U58" s="284"/>
      <c r="V58" s="302">
        <v>2</v>
      </c>
      <c r="W58" s="302">
        <v>1</v>
      </c>
      <c r="X58" s="277"/>
      <c r="Y58" s="287">
        <f t="shared" si="8"/>
        <v>0</v>
      </c>
      <c r="Z58" s="31"/>
    </row>
    <row r="59" spans="1:27" ht="15" customHeight="1" x14ac:dyDescent="0.25">
      <c r="A59" s="173">
        <v>51</v>
      </c>
      <c r="B59" s="796"/>
      <c r="C59" s="796"/>
      <c r="D59" s="216" t="s">
        <v>419</v>
      </c>
      <c r="E59" s="284"/>
      <c r="F59" s="284"/>
      <c r="G59" s="284"/>
      <c r="H59" s="284"/>
      <c r="I59" s="284"/>
      <c r="J59" s="284"/>
      <c r="K59" s="284"/>
      <c r="L59" s="284"/>
      <c r="M59" s="284"/>
      <c r="N59" s="284"/>
      <c r="O59" s="284"/>
      <c r="P59" s="285" t="s">
        <v>3</v>
      </c>
      <c r="Q59" s="285" t="s">
        <v>3</v>
      </c>
      <c r="R59" s="284"/>
      <c r="S59" s="284"/>
      <c r="T59" s="284"/>
      <c r="U59" s="284"/>
      <c r="V59" s="302">
        <v>2</v>
      </c>
      <c r="W59" s="302">
        <v>1</v>
      </c>
      <c r="X59" s="277"/>
      <c r="Y59" s="287">
        <f t="shared" si="8"/>
        <v>0</v>
      </c>
      <c r="Z59" s="31"/>
    </row>
    <row r="60" spans="1:27" ht="15" customHeight="1" x14ac:dyDescent="0.25">
      <c r="A60" s="173">
        <v>52</v>
      </c>
      <c r="B60" s="796"/>
      <c r="C60" s="796"/>
      <c r="D60" s="216" t="s">
        <v>474</v>
      </c>
      <c r="E60" s="284"/>
      <c r="F60" s="284"/>
      <c r="G60" s="284"/>
      <c r="H60" s="284"/>
      <c r="I60" s="284"/>
      <c r="J60" s="284"/>
      <c r="K60" s="284"/>
      <c r="L60" s="284"/>
      <c r="M60" s="284"/>
      <c r="N60" s="284"/>
      <c r="O60" s="284"/>
      <c r="P60" s="285" t="s">
        <v>3</v>
      </c>
      <c r="Q60" s="285" t="s">
        <v>3</v>
      </c>
      <c r="R60" s="284"/>
      <c r="S60" s="284"/>
      <c r="T60" s="284"/>
      <c r="U60" s="284"/>
      <c r="V60" s="302">
        <v>2</v>
      </c>
      <c r="W60" s="302">
        <v>1</v>
      </c>
      <c r="X60" s="277"/>
      <c r="Y60" s="287">
        <f t="shared" si="8"/>
        <v>0</v>
      </c>
      <c r="Z60" s="169"/>
      <c r="AA60" s="31"/>
    </row>
    <row r="61" spans="1:27" ht="15" customHeight="1" x14ac:dyDescent="0.25">
      <c r="A61" s="173">
        <v>53</v>
      </c>
      <c r="B61" s="796"/>
      <c r="C61" s="796"/>
      <c r="D61" s="216" t="s">
        <v>420</v>
      </c>
      <c r="E61" s="284"/>
      <c r="F61" s="284"/>
      <c r="G61" s="284"/>
      <c r="H61" s="284"/>
      <c r="I61" s="284"/>
      <c r="J61" s="284"/>
      <c r="K61" s="284"/>
      <c r="L61" s="284"/>
      <c r="M61" s="284"/>
      <c r="N61" s="284"/>
      <c r="O61" s="284"/>
      <c r="P61" s="285" t="s">
        <v>3</v>
      </c>
      <c r="Q61" s="285" t="s">
        <v>3</v>
      </c>
      <c r="R61" s="284"/>
      <c r="S61" s="284"/>
      <c r="T61" s="284"/>
      <c r="U61" s="284"/>
      <c r="V61" s="302">
        <v>2</v>
      </c>
      <c r="W61" s="302">
        <v>1</v>
      </c>
      <c r="X61" s="277"/>
      <c r="Y61" s="287">
        <f t="shared" ref="Y61" si="9">V61*W61*ROUND(X61,2)</f>
        <v>0</v>
      </c>
      <c r="Z61" s="169"/>
      <c r="AA61" s="31"/>
    </row>
    <row r="62" spans="1:27" ht="26.25" customHeight="1" x14ac:dyDescent="0.25">
      <c r="A62" s="173">
        <v>54</v>
      </c>
      <c r="B62" s="796"/>
      <c r="C62" s="796"/>
      <c r="D62" s="216" t="s">
        <v>887</v>
      </c>
      <c r="E62" s="284"/>
      <c r="F62" s="284"/>
      <c r="G62" s="284"/>
      <c r="H62" s="284"/>
      <c r="I62" s="284"/>
      <c r="J62" s="284"/>
      <c r="K62" s="284"/>
      <c r="L62" s="284"/>
      <c r="M62" s="284"/>
      <c r="N62" s="284"/>
      <c r="O62" s="284"/>
      <c r="P62" s="285" t="s">
        <v>3</v>
      </c>
      <c r="Q62" s="285" t="s">
        <v>3</v>
      </c>
      <c r="R62" s="284"/>
      <c r="S62" s="284"/>
      <c r="T62" s="284"/>
      <c r="U62" s="284"/>
      <c r="V62" s="302">
        <v>2</v>
      </c>
      <c r="W62" s="302">
        <v>1</v>
      </c>
      <c r="X62" s="277"/>
      <c r="Y62" s="287">
        <f>V62*W62*ROUND(X62,2)</f>
        <v>0</v>
      </c>
      <c r="Z62" s="169"/>
      <c r="AA62" s="31"/>
    </row>
    <row r="63" spans="1:27" ht="26.25" customHeight="1" x14ac:dyDescent="0.25">
      <c r="A63" s="173"/>
      <c r="B63" s="796"/>
      <c r="C63" s="796"/>
      <c r="D63" s="216" t="s">
        <v>483</v>
      </c>
      <c r="E63" s="284"/>
      <c r="F63" s="284"/>
      <c r="G63" s="284"/>
      <c r="H63" s="284"/>
      <c r="I63" s="284"/>
      <c r="J63" s="284"/>
      <c r="K63" s="284"/>
      <c r="L63" s="284"/>
      <c r="M63" s="284"/>
      <c r="N63" s="284"/>
      <c r="O63" s="284"/>
      <c r="P63" s="285" t="s">
        <v>3</v>
      </c>
      <c r="Q63" s="285" t="s">
        <v>3</v>
      </c>
      <c r="R63" s="284"/>
      <c r="S63" s="284"/>
      <c r="T63" s="284"/>
      <c r="U63" s="284"/>
      <c r="V63" s="302">
        <v>2</v>
      </c>
      <c r="W63" s="302">
        <v>1</v>
      </c>
      <c r="X63" s="277"/>
      <c r="Y63" s="287">
        <f>V63*W63*ROUND(X63,2)</f>
        <v>0</v>
      </c>
      <c r="Z63" s="169"/>
      <c r="AA63" s="31"/>
    </row>
    <row r="64" spans="1:27" ht="15" customHeight="1" x14ac:dyDescent="0.25">
      <c r="A64" s="173">
        <v>55</v>
      </c>
      <c r="B64" s="796" t="s">
        <v>7</v>
      </c>
      <c r="C64" s="796" t="s">
        <v>480</v>
      </c>
      <c r="D64" s="216" t="s">
        <v>573</v>
      </c>
      <c r="E64" s="284"/>
      <c r="F64" s="285" t="s">
        <v>3</v>
      </c>
      <c r="G64" s="284"/>
      <c r="H64" s="284"/>
      <c r="I64" s="284"/>
      <c r="J64" s="284"/>
      <c r="K64" s="284"/>
      <c r="L64" s="284"/>
      <c r="M64" s="284"/>
      <c r="N64" s="284"/>
      <c r="O64" s="284"/>
      <c r="P64" s="285"/>
      <c r="Q64" s="285"/>
      <c r="R64" s="284"/>
      <c r="S64" s="284"/>
      <c r="T64" s="284"/>
      <c r="U64" s="284"/>
      <c r="V64" s="285">
        <v>52</v>
      </c>
      <c r="W64" s="285">
        <v>1</v>
      </c>
      <c r="X64" s="364"/>
      <c r="Y64" s="365"/>
      <c r="Z64" s="31"/>
      <c r="AA64" s="31"/>
    </row>
    <row r="65" spans="1:27" ht="15" customHeight="1" x14ac:dyDescent="0.25">
      <c r="A65" s="173">
        <v>56</v>
      </c>
      <c r="B65" s="796"/>
      <c r="C65" s="796"/>
      <c r="D65" s="216" t="s">
        <v>574</v>
      </c>
      <c r="E65" s="284"/>
      <c r="F65" s="284"/>
      <c r="G65" s="284"/>
      <c r="H65" s="284"/>
      <c r="I65" s="284"/>
      <c r="J65" s="284"/>
      <c r="K65" s="284"/>
      <c r="L65" s="284"/>
      <c r="M65" s="284"/>
      <c r="N65" s="284"/>
      <c r="O65" s="284"/>
      <c r="P65" s="285" t="s">
        <v>3</v>
      </c>
      <c r="Q65" s="285" t="s">
        <v>3</v>
      </c>
      <c r="R65" s="284"/>
      <c r="S65" s="284"/>
      <c r="T65" s="284"/>
      <c r="U65" s="284"/>
      <c r="V65" s="302">
        <v>2</v>
      </c>
      <c r="W65" s="285">
        <v>1</v>
      </c>
      <c r="X65" s="277"/>
      <c r="Y65" s="287">
        <f t="shared" ref="Y65:Y66" si="10">V65*W65*ROUND(X65,2)</f>
        <v>0</v>
      </c>
      <c r="Z65" s="31"/>
      <c r="AA65" s="31"/>
    </row>
    <row r="66" spans="1:27" ht="26.25" customHeight="1" x14ac:dyDescent="0.25">
      <c r="A66" s="173">
        <v>57</v>
      </c>
      <c r="B66" s="796"/>
      <c r="C66" s="796"/>
      <c r="D66" s="216" t="s">
        <v>888</v>
      </c>
      <c r="E66" s="284"/>
      <c r="F66" s="284"/>
      <c r="G66" s="284"/>
      <c r="H66" s="284"/>
      <c r="I66" s="284"/>
      <c r="J66" s="284"/>
      <c r="K66" s="284"/>
      <c r="L66" s="284"/>
      <c r="M66" s="284"/>
      <c r="N66" s="284"/>
      <c r="O66" s="284"/>
      <c r="P66" s="285" t="s">
        <v>3</v>
      </c>
      <c r="Q66" s="285" t="s">
        <v>3</v>
      </c>
      <c r="R66" s="284"/>
      <c r="S66" s="284"/>
      <c r="T66" s="284"/>
      <c r="U66" s="284"/>
      <c r="V66" s="302">
        <v>2</v>
      </c>
      <c r="W66" s="285">
        <v>1</v>
      </c>
      <c r="X66" s="277"/>
      <c r="Y66" s="287">
        <f t="shared" si="10"/>
        <v>0</v>
      </c>
      <c r="Z66" s="169"/>
      <c r="AA66" s="31"/>
    </row>
    <row r="67" spans="1:27" ht="26.25" customHeight="1" thickBot="1" x14ac:dyDescent="0.3">
      <c r="A67" s="65">
        <v>58</v>
      </c>
      <c r="B67" s="797"/>
      <c r="C67" s="797"/>
      <c r="D67" s="304" t="s">
        <v>889</v>
      </c>
      <c r="E67" s="291"/>
      <c r="F67" s="291"/>
      <c r="G67" s="291"/>
      <c r="H67" s="291"/>
      <c r="I67" s="291"/>
      <c r="J67" s="291"/>
      <c r="K67" s="291"/>
      <c r="L67" s="291"/>
      <c r="M67" s="291"/>
      <c r="N67" s="291"/>
      <c r="O67" s="291"/>
      <c r="P67" s="292" t="s">
        <v>3</v>
      </c>
      <c r="Q67" s="292" t="s">
        <v>3</v>
      </c>
      <c r="R67" s="291"/>
      <c r="S67" s="291"/>
      <c r="T67" s="291"/>
      <c r="U67" s="291"/>
      <c r="V67" s="306">
        <v>2</v>
      </c>
      <c r="W67" s="292">
        <v>1</v>
      </c>
      <c r="X67" s="278"/>
      <c r="Y67" s="294">
        <f>V67*W67*ROUND(X67,2)</f>
        <v>0</v>
      </c>
      <c r="Z67" s="169"/>
      <c r="AA67" s="31"/>
    </row>
    <row r="68" spans="1:27" ht="15" customHeight="1" thickTop="1" x14ac:dyDescent="0.25">
      <c r="A68" s="361"/>
      <c r="B68" s="800" t="s">
        <v>2290</v>
      </c>
      <c r="C68" s="801"/>
      <c r="D68" s="801"/>
      <c r="E68" s="362"/>
      <c r="F68" s="362"/>
      <c r="G68" s="362"/>
      <c r="H68" s="362"/>
      <c r="I68" s="362"/>
      <c r="J68" s="362"/>
      <c r="K68" s="362"/>
      <c r="L68" s="362"/>
      <c r="M68" s="362"/>
      <c r="N68" s="362"/>
      <c r="O68" s="362"/>
      <c r="P68" s="362"/>
      <c r="Q68" s="362"/>
      <c r="R68" s="362"/>
      <c r="S68" s="362"/>
      <c r="T68" s="362"/>
      <c r="U68" s="362"/>
      <c r="V68" s="362"/>
      <c r="W68" s="362"/>
      <c r="X68" s="362"/>
      <c r="Y68" s="363"/>
      <c r="Z68" s="169"/>
      <c r="AA68" s="31"/>
    </row>
    <row r="69" spans="1:27" ht="39.200000000000003" customHeight="1" thickBot="1" x14ac:dyDescent="0.3">
      <c r="A69" s="65">
        <v>59</v>
      </c>
      <c r="B69" s="450"/>
      <c r="C69" s="451" t="s">
        <v>2289</v>
      </c>
      <c r="D69" s="452" t="s">
        <v>2291</v>
      </c>
      <c r="E69" s="291"/>
      <c r="F69" s="291"/>
      <c r="G69" s="291"/>
      <c r="H69" s="291"/>
      <c r="I69" s="291"/>
      <c r="J69" s="291"/>
      <c r="K69" s="291"/>
      <c r="L69" s="291"/>
      <c r="M69" s="291"/>
      <c r="N69" s="291"/>
      <c r="O69" s="291"/>
      <c r="P69" s="292" t="s">
        <v>3</v>
      </c>
      <c r="Q69" s="292" t="s">
        <v>3</v>
      </c>
      <c r="R69" s="291"/>
      <c r="S69" s="291"/>
      <c r="T69" s="291"/>
      <c r="U69" s="291"/>
      <c r="V69" s="306">
        <v>2</v>
      </c>
      <c r="W69" s="292">
        <v>1</v>
      </c>
      <c r="X69" s="278"/>
      <c r="Y69" s="294">
        <f>V69*W69*ROUND(X69,2)</f>
        <v>0</v>
      </c>
      <c r="Z69" s="169"/>
      <c r="AA69" s="31"/>
    </row>
    <row r="70" spans="1:27" ht="15" customHeight="1" thickTop="1" thickBot="1" x14ac:dyDescent="0.3">
      <c r="X70" s="16" t="s">
        <v>4</v>
      </c>
      <c r="Y70" s="17">
        <f>SUM(Y10:Y14,Y16:Y20,Y22:Y28,Y30:Y35,Y37:Y42,Y44:Y49,Y51:Y56,Y58:Y63,Y65:Y67,Y69)</f>
        <v>0</v>
      </c>
      <c r="AA70" s="31"/>
    </row>
    <row r="71" spans="1:27" ht="13.5" thickTop="1" x14ac:dyDescent="0.25"/>
    <row r="72" spans="1:27" x14ac:dyDescent="0.25">
      <c r="A72" s="432"/>
      <c r="B72" s="81"/>
    </row>
    <row r="73" spans="1:27" x14ac:dyDescent="0.25">
      <c r="A73" s="432"/>
      <c r="B73" s="81"/>
    </row>
  </sheetData>
  <sheetProtection algorithmName="SHA-512" hashValue="+/6zEQEIZf1BSb1nlHWc6RbO9pux0pxHGhFm5/bsw4QbG6yyh9SDKJ+gM5QkFsiY5KANVEpnpXCR9AgBLseb+g==" saltValue="YzP3NUNMiPhMBhkPR9h6gw==" spinCount="100000" sheet="1" objects="1" scenarios="1"/>
  <mergeCells count="35">
    <mergeCell ref="B68:D68"/>
    <mergeCell ref="A1:E1"/>
    <mergeCell ref="F1:Y1"/>
    <mergeCell ref="A2:Y2"/>
    <mergeCell ref="A3:Y3"/>
    <mergeCell ref="A5:Y5"/>
    <mergeCell ref="A4:Y4"/>
    <mergeCell ref="B11:B14"/>
    <mergeCell ref="C11:C14"/>
    <mergeCell ref="B15:B20"/>
    <mergeCell ref="C15:C20"/>
    <mergeCell ref="K6:O7"/>
    <mergeCell ref="B9:B10"/>
    <mergeCell ref="P6:W7"/>
    <mergeCell ref="X6:X8"/>
    <mergeCell ref="Y6:Y8"/>
    <mergeCell ref="A6:A8"/>
    <mergeCell ref="B6:B8"/>
    <mergeCell ref="C6:C8"/>
    <mergeCell ref="D6:D8"/>
    <mergeCell ref="E6:J7"/>
    <mergeCell ref="B57:B63"/>
    <mergeCell ref="C57:C63"/>
    <mergeCell ref="B64:B67"/>
    <mergeCell ref="C64:C67"/>
    <mergeCell ref="B50:B56"/>
    <mergeCell ref="C50:C56"/>
    <mergeCell ref="B43:B49"/>
    <mergeCell ref="C43:C49"/>
    <mergeCell ref="B21:B28"/>
    <mergeCell ref="C21:C28"/>
    <mergeCell ref="B29:B35"/>
    <mergeCell ref="C29:C35"/>
    <mergeCell ref="B36:B42"/>
    <mergeCell ref="C36:C42"/>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A1:AA35"/>
  <sheetViews>
    <sheetView view="pageLayout" topLeftCell="H11" zoomScaleNormal="90" workbookViewId="0">
      <selection activeCell="Y33" sqref="Y33"/>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1351</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884</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thickTop="1" x14ac:dyDescent="0.25">
      <c r="A8" s="174">
        <v>1</v>
      </c>
      <c r="B8" s="794" t="s">
        <v>165</v>
      </c>
      <c r="C8" s="449" t="s">
        <v>890</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5.5" x14ac:dyDescent="0.25">
      <c r="A9" s="173">
        <v>2</v>
      </c>
      <c r="B9" s="798"/>
      <c r="C9" s="426" t="s">
        <v>890</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26.25" customHeight="1" x14ac:dyDescent="0.25">
      <c r="A10" s="173">
        <v>3</v>
      </c>
      <c r="B10" s="798"/>
      <c r="C10" s="814" t="s">
        <v>890</v>
      </c>
      <c r="D10" s="472" t="s">
        <v>892</v>
      </c>
      <c r="E10" s="284"/>
      <c r="F10" s="285" t="s">
        <v>3</v>
      </c>
      <c r="G10" s="284"/>
      <c r="H10" s="284"/>
      <c r="I10" s="284"/>
      <c r="J10" s="284"/>
      <c r="K10" s="284"/>
      <c r="L10" s="284"/>
      <c r="M10" s="284"/>
      <c r="N10" s="284"/>
      <c r="O10" s="284"/>
      <c r="P10" s="285"/>
      <c r="Q10" s="285"/>
      <c r="R10" s="284"/>
      <c r="S10" s="284"/>
      <c r="T10" s="284"/>
      <c r="U10" s="284"/>
      <c r="V10" s="285">
        <v>52</v>
      </c>
      <c r="W10" s="285">
        <v>1</v>
      </c>
      <c r="X10" s="364"/>
      <c r="Y10" s="365"/>
    </row>
    <row r="11" spans="1:27" ht="26.25" customHeight="1" x14ac:dyDescent="0.25">
      <c r="A11" s="173">
        <v>4</v>
      </c>
      <c r="B11" s="798"/>
      <c r="C11" s="798"/>
      <c r="D11" s="472" t="s">
        <v>893</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26.25" customHeight="1" x14ac:dyDescent="0.25">
      <c r="A12" s="173">
        <v>5</v>
      </c>
      <c r="B12" s="798"/>
      <c r="C12" s="798"/>
      <c r="D12" s="472" t="s">
        <v>894</v>
      </c>
      <c r="E12" s="285" t="s">
        <v>3</v>
      </c>
      <c r="F12" s="284"/>
      <c r="G12" s="284"/>
      <c r="H12" s="284"/>
      <c r="I12" s="284"/>
      <c r="J12" s="284"/>
      <c r="K12" s="284"/>
      <c r="L12" s="284"/>
      <c r="M12" s="284"/>
      <c r="N12" s="284"/>
      <c r="O12" s="284"/>
      <c r="P12" s="284"/>
      <c r="Q12" s="284"/>
      <c r="R12" s="284"/>
      <c r="S12" s="284"/>
      <c r="T12" s="284"/>
      <c r="U12" s="284"/>
      <c r="V12" s="285">
        <v>365</v>
      </c>
      <c r="W12" s="285">
        <v>1</v>
      </c>
      <c r="X12" s="364"/>
      <c r="Y12" s="365"/>
      <c r="Z12" s="31"/>
      <c r="AA12" s="31"/>
    </row>
    <row r="13" spans="1:27" ht="26.25" customHeight="1" x14ac:dyDescent="0.25">
      <c r="A13" s="173">
        <v>6</v>
      </c>
      <c r="B13" s="798"/>
      <c r="C13" s="798"/>
      <c r="D13" s="472" t="s">
        <v>895</v>
      </c>
      <c r="E13" s="285" t="s">
        <v>3</v>
      </c>
      <c r="F13" s="284"/>
      <c r="G13" s="284"/>
      <c r="H13" s="284"/>
      <c r="I13" s="284"/>
      <c r="J13" s="284"/>
      <c r="K13" s="284"/>
      <c r="L13" s="284"/>
      <c r="M13" s="284"/>
      <c r="N13" s="284"/>
      <c r="O13" s="284"/>
      <c r="P13" s="284"/>
      <c r="Q13" s="284"/>
      <c r="R13" s="284"/>
      <c r="S13" s="284"/>
      <c r="T13" s="284"/>
      <c r="U13" s="284"/>
      <c r="V13" s="285">
        <v>365</v>
      </c>
      <c r="W13" s="285">
        <v>1</v>
      </c>
      <c r="X13" s="364"/>
      <c r="Y13" s="365"/>
      <c r="Z13" s="31"/>
    </row>
    <row r="14" spans="1:27" ht="26.25" customHeight="1" x14ac:dyDescent="0.25">
      <c r="A14" s="173">
        <v>7</v>
      </c>
      <c r="B14" s="798"/>
      <c r="C14" s="798"/>
      <c r="D14" s="473" t="s">
        <v>896</v>
      </c>
      <c r="E14" s="284"/>
      <c r="F14" s="284"/>
      <c r="G14" s="285" t="s">
        <v>3</v>
      </c>
      <c r="H14" s="284"/>
      <c r="I14" s="284"/>
      <c r="J14" s="284"/>
      <c r="K14" s="302"/>
      <c r="L14" s="284"/>
      <c r="M14" s="284"/>
      <c r="N14" s="302"/>
      <c r="O14" s="302"/>
      <c r="P14" s="284"/>
      <c r="Q14" s="284"/>
      <c r="R14" s="284"/>
      <c r="S14" s="284"/>
      <c r="T14" s="284"/>
      <c r="U14" s="284"/>
      <c r="V14" s="285">
        <v>8</v>
      </c>
      <c r="W14" s="285">
        <v>1</v>
      </c>
      <c r="X14" s="364"/>
      <c r="Y14" s="365"/>
      <c r="Z14" s="31"/>
    </row>
    <row r="15" spans="1:27" ht="26.25" customHeight="1" x14ac:dyDescent="0.25">
      <c r="A15" s="173">
        <v>8</v>
      </c>
      <c r="B15" s="798"/>
      <c r="C15" s="798"/>
      <c r="D15" s="473" t="s">
        <v>897</v>
      </c>
      <c r="E15" s="284"/>
      <c r="F15" s="284"/>
      <c r="G15" s="284"/>
      <c r="H15" s="284"/>
      <c r="I15" s="284"/>
      <c r="J15" s="284"/>
      <c r="K15" s="302"/>
      <c r="L15" s="284"/>
      <c r="M15" s="284"/>
      <c r="N15" s="302">
        <v>3</v>
      </c>
      <c r="O15" s="302">
        <v>1</v>
      </c>
      <c r="P15" s="284"/>
      <c r="Q15" s="284"/>
      <c r="R15" s="284"/>
      <c r="S15" s="285" t="s">
        <v>3</v>
      </c>
      <c r="T15" s="284"/>
      <c r="U15" s="284"/>
      <c r="V15" s="285"/>
      <c r="W15" s="285"/>
      <c r="X15" s="277"/>
      <c r="Y15" s="287">
        <f>N15*O15*ROUND(X15,2)</f>
        <v>0</v>
      </c>
      <c r="Z15" s="31"/>
    </row>
    <row r="16" spans="1:27" ht="15" customHeight="1" x14ac:dyDescent="0.25">
      <c r="A16" s="173">
        <v>9</v>
      </c>
      <c r="B16" s="798"/>
      <c r="C16" s="798"/>
      <c r="D16" s="472" t="s">
        <v>560</v>
      </c>
      <c r="E16" s="284"/>
      <c r="F16" s="284"/>
      <c r="G16" s="284"/>
      <c r="H16" s="284"/>
      <c r="I16" s="284"/>
      <c r="J16" s="284"/>
      <c r="K16" s="302"/>
      <c r="L16" s="284"/>
      <c r="M16" s="284"/>
      <c r="N16" s="302">
        <v>1</v>
      </c>
      <c r="O16" s="302">
        <v>1</v>
      </c>
      <c r="P16" s="284"/>
      <c r="Q16" s="284"/>
      <c r="R16" s="284"/>
      <c r="S16" s="284"/>
      <c r="T16" s="284"/>
      <c r="U16" s="285" t="s">
        <v>3</v>
      </c>
      <c r="V16" s="285"/>
      <c r="W16" s="285"/>
      <c r="X16" s="277"/>
      <c r="Y16" s="287">
        <f>N16*O16*ROUND(X16,2)</f>
        <v>0</v>
      </c>
      <c r="Z16" s="31"/>
    </row>
    <row r="17" spans="1:27" ht="26.25" customHeight="1" x14ac:dyDescent="0.25">
      <c r="A17" s="173">
        <v>10</v>
      </c>
      <c r="B17" s="798"/>
      <c r="C17" s="798"/>
      <c r="D17" s="473" t="s">
        <v>898</v>
      </c>
      <c r="E17" s="284"/>
      <c r="F17" s="284"/>
      <c r="G17" s="284"/>
      <c r="H17" s="284"/>
      <c r="I17" s="284"/>
      <c r="J17" s="284"/>
      <c r="K17" s="284"/>
      <c r="L17" s="284"/>
      <c r="M17" s="284"/>
      <c r="N17" s="284"/>
      <c r="O17" s="284"/>
      <c r="P17" s="285" t="s">
        <v>3</v>
      </c>
      <c r="Q17" s="285" t="s">
        <v>3</v>
      </c>
      <c r="R17" s="284"/>
      <c r="S17" s="284"/>
      <c r="T17" s="284"/>
      <c r="U17" s="284"/>
      <c r="V17" s="302">
        <v>2</v>
      </c>
      <c r="W17" s="285">
        <v>1</v>
      </c>
      <c r="X17" s="277"/>
      <c r="Y17" s="287">
        <f>V17*W17*ROUND(X17,2)</f>
        <v>0</v>
      </c>
      <c r="Z17" s="31"/>
    </row>
    <row r="18" spans="1:27" ht="26.25" customHeight="1" x14ac:dyDescent="0.25">
      <c r="A18" s="173">
        <v>11</v>
      </c>
      <c r="B18" s="798"/>
      <c r="C18" s="798"/>
      <c r="D18" s="472" t="s">
        <v>562</v>
      </c>
      <c r="E18" s="284"/>
      <c r="F18" s="284"/>
      <c r="G18" s="284"/>
      <c r="H18" s="284"/>
      <c r="I18" s="284"/>
      <c r="J18" s="284"/>
      <c r="K18" s="284"/>
      <c r="L18" s="284"/>
      <c r="M18" s="284"/>
      <c r="N18" s="284"/>
      <c r="O18" s="284"/>
      <c r="P18" s="285" t="s">
        <v>3</v>
      </c>
      <c r="Q18" s="285" t="s">
        <v>3</v>
      </c>
      <c r="R18" s="284"/>
      <c r="S18" s="284"/>
      <c r="T18" s="284"/>
      <c r="U18" s="284"/>
      <c r="V18" s="302">
        <v>2</v>
      </c>
      <c r="W18" s="285">
        <v>1</v>
      </c>
      <c r="X18" s="277"/>
      <c r="Y18" s="287">
        <f t="shared" ref="Y18:Y22" si="0">V18*W18*ROUND(X18,2)</f>
        <v>0</v>
      </c>
      <c r="Z18" s="31"/>
    </row>
    <row r="19" spans="1:27" ht="26.25" customHeight="1" x14ac:dyDescent="0.25">
      <c r="A19" s="173">
        <v>12</v>
      </c>
      <c r="B19" s="798"/>
      <c r="C19" s="798"/>
      <c r="D19" s="473" t="s">
        <v>899</v>
      </c>
      <c r="E19" s="284"/>
      <c r="F19" s="284"/>
      <c r="G19" s="284"/>
      <c r="H19" s="284"/>
      <c r="I19" s="284"/>
      <c r="J19" s="284"/>
      <c r="K19" s="284"/>
      <c r="L19" s="284"/>
      <c r="M19" s="284"/>
      <c r="N19" s="284"/>
      <c r="O19" s="284"/>
      <c r="P19" s="285" t="s">
        <v>3</v>
      </c>
      <c r="Q19" s="285" t="s">
        <v>3</v>
      </c>
      <c r="R19" s="284"/>
      <c r="S19" s="284"/>
      <c r="T19" s="284"/>
      <c r="U19" s="284"/>
      <c r="V19" s="302">
        <v>2</v>
      </c>
      <c r="W19" s="285">
        <v>1</v>
      </c>
      <c r="X19" s="277"/>
      <c r="Y19" s="287">
        <f t="shared" si="0"/>
        <v>0</v>
      </c>
      <c r="Z19" s="31"/>
    </row>
    <row r="20" spans="1:27" ht="26.25" customHeight="1" x14ac:dyDescent="0.25">
      <c r="A20" s="173">
        <v>13</v>
      </c>
      <c r="B20" s="798"/>
      <c r="C20" s="798"/>
      <c r="D20" s="472" t="s">
        <v>564</v>
      </c>
      <c r="E20" s="284"/>
      <c r="F20" s="284"/>
      <c r="G20" s="284"/>
      <c r="H20" s="284"/>
      <c r="I20" s="284"/>
      <c r="J20" s="284"/>
      <c r="K20" s="284"/>
      <c r="L20" s="284"/>
      <c r="M20" s="284"/>
      <c r="N20" s="284"/>
      <c r="O20" s="284"/>
      <c r="P20" s="285" t="s">
        <v>3</v>
      </c>
      <c r="Q20" s="285" t="s">
        <v>3</v>
      </c>
      <c r="R20" s="284"/>
      <c r="S20" s="284"/>
      <c r="T20" s="284"/>
      <c r="U20" s="284"/>
      <c r="V20" s="302">
        <v>2</v>
      </c>
      <c r="W20" s="285">
        <v>1</v>
      </c>
      <c r="X20" s="277"/>
      <c r="Y20" s="287">
        <f t="shared" si="0"/>
        <v>0</v>
      </c>
      <c r="Z20" s="31"/>
    </row>
    <row r="21" spans="1:27" ht="39.200000000000003" customHeight="1" x14ac:dyDescent="0.25">
      <c r="A21" s="173">
        <v>14</v>
      </c>
      <c r="B21" s="798"/>
      <c r="C21" s="798"/>
      <c r="D21" s="472" t="s">
        <v>900</v>
      </c>
      <c r="E21" s="284"/>
      <c r="F21" s="284"/>
      <c r="G21" s="284"/>
      <c r="H21" s="284"/>
      <c r="I21" s="284"/>
      <c r="J21" s="284"/>
      <c r="K21" s="284"/>
      <c r="L21" s="284"/>
      <c r="M21" s="284"/>
      <c r="N21" s="284"/>
      <c r="O21" s="284"/>
      <c r="P21" s="285" t="s">
        <v>3</v>
      </c>
      <c r="Q21" s="285" t="s">
        <v>3</v>
      </c>
      <c r="R21" s="284"/>
      <c r="S21" s="284"/>
      <c r="T21" s="284"/>
      <c r="U21" s="284"/>
      <c r="V21" s="302">
        <v>2</v>
      </c>
      <c r="W21" s="285">
        <v>1</v>
      </c>
      <c r="X21" s="277"/>
      <c r="Y21" s="287">
        <f t="shared" si="0"/>
        <v>0</v>
      </c>
      <c r="Z21" s="31"/>
    </row>
    <row r="22" spans="1:27" ht="26.25" customHeight="1" x14ac:dyDescent="0.25">
      <c r="A22" s="173">
        <v>15</v>
      </c>
      <c r="B22" s="798"/>
      <c r="C22" s="798"/>
      <c r="D22" s="473" t="s">
        <v>901</v>
      </c>
      <c r="E22" s="284"/>
      <c r="F22" s="284"/>
      <c r="G22" s="284"/>
      <c r="H22" s="284"/>
      <c r="I22" s="284"/>
      <c r="J22" s="284"/>
      <c r="K22" s="284"/>
      <c r="L22" s="284"/>
      <c r="M22" s="284"/>
      <c r="N22" s="284"/>
      <c r="O22" s="284"/>
      <c r="P22" s="285" t="s">
        <v>3</v>
      </c>
      <c r="Q22" s="285" t="s">
        <v>3</v>
      </c>
      <c r="R22" s="284"/>
      <c r="S22" s="284"/>
      <c r="T22" s="284"/>
      <c r="U22" s="284"/>
      <c r="V22" s="302">
        <v>2</v>
      </c>
      <c r="W22" s="285">
        <v>1</v>
      </c>
      <c r="X22" s="277"/>
      <c r="Y22" s="287">
        <f t="shared" si="0"/>
        <v>0</v>
      </c>
      <c r="Z22" s="31"/>
    </row>
    <row r="23" spans="1:27" ht="15" customHeight="1" x14ac:dyDescent="0.25">
      <c r="A23" s="173">
        <v>16</v>
      </c>
      <c r="B23" s="798"/>
      <c r="C23" s="798"/>
      <c r="D23" s="472" t="s">
        <v>567</v>
      </c>
      <c r="E23" s="284"/>
      <c r="F23" s="284"/>
      <c r="G23" s="284"/>
      <c r="H23" s="284"/>
      <c r="I23" s="284"/>
      <c r="J23" s="284"/>
      <c r="K23" s="284"/>
      <c r="L23" s="284"/>
      <c r="M23" s="284"/>
      <c r="N23" s="284"/>
      <c r="O23" s="284"/>
      <c r="P23" s="285" t="s">
        <v>3</v>
      </c>
      <c r="Q23" s="285" t="s">
        <v>3</v>
      </c>
      <c r="R23" s="284"/>
      <c r="S23" s="284"/>
      <c r="T23" s="284"/>
      <c r="U23" s="284"/>
      <c r="V23" s="302">
        <v>2</v>
      </c>
      <c r="W23" s="285">
        <v>1</v>
      </c>
      <c r="X23" s="277"/>
      <c r="Y23" s="287">
        <f>V23*W23*ROUND(X23,2)</f>
        <v>0</v>
      </c>
      <c r="Z23" s="31"/>
    </row>
    <row r="24" spans="1:27" s="415" customFormat="1" ht="15" customHeight="1" x14ac:dyDescent="0.25">
      <c r="A24" s="173">
        <v>17</v>
      </c>
      <c r="B24" s="798"/>
      <c r="C24" s="798"/>
      <c r="D24" s="472" t="s">
        <v>568</v>
      </c>
      <c r="E24" s="284"/>
      <c r="F24" s="284"/>
      <c r="G24" s="284"/>
      <c r="H24" s="284"/>
      <c r="I24" s="284"/>
      <c r="J24" s="284"/>
      <c r="K24" s="284"/>
      <c r="L24" s="284"/>
      <c r="M24" s="284"/>
      <c r="N24" s="284"/>
      <c r="O24" s="284"/>
      <c r="P24" s="285" t="s">
        <v>3</v>
      </c>
      <c r="Q24" s="285" t="s">
        <v>3</v>
      </c>
      <c r="R24" s="284"/>
      <c r="S24" s="284"/>
      <c r="T24" s="284"/>
      <c r="U24" s="284"/>
      <c r="V24" s="302">
        <v>2</v>
      </c>
      <c r="W24" s="285">
        <v>1</v>
      </c>
      <c r="X24" s="277"/>
      <c r="Y24" s="287">
        <f t="shared" ref="Y24:Y28" si="1">V24*W24*ROUND(X24,2)</f>
        <v>0</v>
      </c>
      <c r="Z24" s="31"/>
    </row>
    <row r="25" spans="1:27" ht="26.25" customHeight="1" x14ac:dyDescent="0.25">
      <c r="A25" s="173">
        <v>18</v>
      </c>
      <c r="B25" s="798"/>
      <c r="C25" s="798"/>
      <c r="D25" s="472" t="s">
        <v>902</v>
      </c>
      <c r="E25" s="284"/>
      <c r="F25" s="284"/>
      <c r="G25" s="284"/>
      <c r="H25" s="284"/>
      <c r="I25" s="284"/>
      <c r="J25" s="284"/>
      <c r="K25" s="284"/>
      <c r="L25" s="284"/>
      <c r="M25" s="284"/>
      <c r="N25" s="284"/>
      <c r="O25" s="284"/>
      <c r="P25" s="285" t="s">
        <v>3</v>
      </c>
      <c r="Q25" s="285" t="s">
        <v>3</v>
      </c>
      <c r="R25" s="284"/>
      <c r="S25" s="284"/>
      <c r="T25" s="284"/>
      <c r="U25" s="284"/>
      <c r="V25" s="302">
        <v>2</v>
      </c>
      <c r="W25" s="285">
        <v>1</v>
      </c>
      <c r="X25" s="277"/>
      <c r="Y25" s="287">
        <f t="shared" si="1"/>
        <v>0</v>
      </c>
      <c r="Z25" s="31"/>
    </row>
    <row r="26" spans="1:27" ht="26.25" customHeight="1" x14ac:dyDescent="0.25">
      <c r="A26" s="173">
        <v>19</v>
      </c>
      <c r="B26" s="798"/>
      <c r="C26" s="798"/>
      <c r="D26" s="472" t="s">
        <v>570</v>
      </c>
      <c r="E26" s="284"/>
      <c r="F26" s="284"/>
      <c r="G26" s="284"/>
      <c r="H26" s="284"/>
      <c r="I26" s="284"/>
      <c r="J26" s="284"/>
      <c r="K26" s="284"/>
      <c r="L26" s="284"/>
      <c r="M26" s="284"/>
      <c r="N26" s="284"/>
      <c r="O26" s="284"/>
      <c r="P26" s="285" t="s">
        <v>3</v>
      </c>
      <c r="Q26" s="285" t="s">
        <v>3</v>
      </c>
      <c r="R26" s="284"/>
      <c r="S26" s="284"/>
      <c r="T26" s="284"/>
      <c r="U26" s="284"/>
      <c r="V26" s="302">
        <v>2</v>
      </c>
      <c r="W26" s="285">
        <v>1</v>
      </c>
      <c r="X26" s="277"/>
      <c r="Y26" s="287">
        <f t="shared" si="1"/>
        <v>0</v>
      </c>
      <c r="Z26" s="31"/>
    </row>
    <row r="27" spans="1:27" ht="15" customHeight="1" x14ac:dyDescent="0.25">
      <c r="A27" s="173">
        <v>20</v>
      </c>
      <c r="B27" s="798"/>
      <c r="C27" s="798"/>
      <c r="D27" s="472" t="s">
        <v>571</v>
      </c>
      <c r="E27" s="284"/>
      <c r="F27" s="284"/>
      <c r="G27" s="284"/>
      <c r="H27" s="284"/>
      <c r="I27" s="284"/>
      <c r="J27" s="284"/>
      <c r="K27" s="284"/>
      <c r="L27" s="284"/>
      <c r="M27" s="284"/>
      <c r="N27" s="284"/>
      <c r="O27" s="284"/>
      <c r="P27" s="285" t="s">
        <v>3</v>
      </c>
      <c r="Q27" s="285" t="s">
        <v>3</v>
      </c>
      <c r="R27" s="284"/>
      <c r="S27" s="284"/>
      <c r="T27" s="284"/>
      <c r="U27" s="284"/>
      <c r="V27" s="302">
        <v>2</v>
      </c>
      <c r="W27" s="285">
        <v>1</v>
      </c>
      <c r="X27" s="277"/>
      <c r="Y27" s="287">
        <f t="shared" si="1"/>
        <v>0</v>
      </c>
      <c r="Z27" s="31"/>
    </row>
    <row r="28" spans="1:27" ht="15" customHeight="1" x14ac:dyDescent="0.25">
      <c r="A28" s="173">
        <v>21</v>
      </c>
      <c r="B28" s="795"/>
      <c r="C28" s="795"/>
      <c r="D28" s="472" t="s">
        <v>572</v>
      </c>
      <c r="E28" s="284"/>
      <c r="F28" s="284"/>
      <c r="G28" s="284"/>
      <c r="H28" s="284"/>
      <c r="I28" s="284"/>
      <c r="J28" s="284"/>
      <c r="K28" s="284"/>
      <c r="L28" s="284"/>
      <c r="M28" s="284"/>
      <c r="N28" s="284"/>
      <c r="O28" s="284"/>
      <c r="P28" s="285" t="s">
        <v>3</v>
      </c>
      <c r="Q28" s="285" t="s">
        <v>3</v>
      </c>
      <c r="R28" s="284"/>
      <c r="S28" s="284"/>
      <c r="T28" s="284"/>
      <c r="U28" s="284"/>
      <c r="V28" s="302">
        <v>2</v>
      </c>
      <c r="W28" s="285">
        <v>1</v>
      </c>
      <c r="X28" s="277"/>
      <c r="Y28" s="287">
        <f t="shared" si="1"/>
        <v>0</v>
      </c>
      <c r="Z28" s="31"/>
    </row>
    <row r="29" spans="1:27" ht="26.25" customHeight="1" x14ac:dyDescent="0.25">
      <c r="A29" s="173">
        <v>22</v>
      </c>
      <c r="B29" s="814" t="s">
        <v>52</v>
      </c>
      <c r="C29" s="814" t="s">
        <v>891</v>
      </c>
      <c r="D29" s="216" t="s">
        <v>551</v>
      </c>
      <c r="E29" s="284"/>
      <c r="F29" s="284"/>
      <c r="G29" s="284"/>
      <c r="H29" s="284"/>
      <c r="I29" s="284"/>
      <c r="J29" s="284"/>
      <c r="K29" s="284"/>
      <c r="L29" s="284"/>
      <c r="M29" s="284"/>
      <c r="N29" s="284"/>
      <c r="O29" s="284"/>
      <c r="P29" s="285" t="s">
        <v>3</v>
      </c>
      <c r="Q29" s="285" t="s">
        <v>3</v>
      </c>
      <c r="R29" s="284"/>
      <c r="S29" s="284"/>
      <c r="T29" s="284"/>
      <c r="U29" s="284"/>
      <c r="V29" s="302">
        <v>2</v>
      </c>
      <c r="W29" s="285">
        <v>1</v>
      </c>
      <c r="X29" s="277"/>
      <c r="Y29" s="287">
        <f>V29*W29*ROUND(X29,2)</f>
        <v>0</v>
      </c>
      <c r="Z29" s="31"/>
    </row>
    <row r="30" spans="1:27" ht="15" customHeight="1" x14ac:dyDescent="0.25">
      <c r="A30" s="173">
        <v>23</v>
      </c>
      <c r="B30" s="798"/>
      <c r="C30" s="798"/>
      <c r="D30" s="216" t="s">
        <v>552</v>
      </c>
      <c r="E30" s="284"/>
      <c r="F30" s="284"/>
      <c r="G30" s="284"/>
      <c r="H30" s="284"/>
      <c r="I30" s="284"/>
      <c r="J30" s="284"/>
      <c r="K30" s="284"/>
      <c r="L30" s="284"/>
      <c r="M30" s="284"/>
      <c r="N30" s="284"/>
      <c r="O30" s="284"/>
      <c r="P30" s="285" t="s">
        <v>3</v>
      </c>
      <c r="Q30" s="285" t="s">
        <v>3</v>
      </c>
      <c r="R30" s="284"/>
      <c r="S30" s="284"/>
      <c r="T30" s="284"/>
      <c r="U30" s="284"/>
      <c r="V30" s="302">
        <v>2</v>
      </c>
      <c r="W30" s="285">
        <v>1</v>
      </c>
      <c r="X30" s="277"/>
      <c r="Y30" s="287">
        <f t="shared" ref="Y30:Y31" si="2">V30*W30*ROUND(X30,2)</f>
        <v>0</v>
      </c>
      <c r="Z30" s="31"/>
    </row>
    <row r="31" spans="1:27" ht="15" customHeight="1" thickBot="1" x14ac:dyDescent="0.3">
      <c r="A31" s="65">
        <v>24</v>
      </c>
      <c r="B31" s="887"/>
      <c r="C31" s="887"/>
      <c r="D31" s="304" t="s">
        <v>553</v>
      </c>
      <c r="E31" s="291"/>
      <c r="F31" s="291"/>
      <c r="G31" s="291"/>
      <c r="H31" s="291"/>
      <c r="I31" s="291"/>
      <c r="J31" s="291"/>
      <c r="K31" s="291"/>
      <c r="L31" s="291"/>
      <c r="M31" s="291"/>
      <c r="N31" s="291"/>
      <c r="O31" s="291"/>
      <c r="P31" s="292" t="s">
        <v>3</v>
      </c>
      <c r="Q31" s="292" t="s">
        <v>3</v>
      </c>
      <c r="R31" s="291"/>
      <c r="S31" s="291"/>
      <c r="T31" s="291"/>
      <c r="U31" s="291"/>
      <c r="V31" s="306">
        <v>2</v>
      </c>
      <c r="W31" s="292">
        <v>1</v>
      </c>
      <c r="X31" s="277"/>
      <c r="Y31" s="294">
        <f t="shared" si="2"/>
        <v>0</v>
      </c>
      <c r="Z31" s="31"/>
    </row>
    <row r="32" spans="1:27" ht="15" customHeight="1" thickTop="1" thickBot="1" x14ac:dyDescent="0.3">
      <c r="X32" s="16" t="s">
        <v>4</v>
      </c>
      <c r="Y32" s="17">
        <f>SUM(Y9,Y15:Y31)</f>
        <v>0</v>
      </c>
      <c r="AA32" s="31"/>
    </row>
    <row r="33" spans="1:2" ht="13.5" thickTop="1" x14ac:dyDescent="0.25"/>
    <row r="34" spans="1:2" x14ac:dyDescent="0.25">
      <c r="A34" s="432"/>
      <c r="B34" s="81"/>
    </row>
    <row r="35" spans="1:2" x14ac:dyDescent="0.25">
      <c r="A35" s="432"/>
      <c r="B35" s="81"/>
    </row>
  </sheetData>
  <sheetProtection algorithmName="SHA-512" hashValue="Xj5fppQEmA3FPtlJ8mBq9EJrjjF6yGwZTbZiFRwsrUYDFfwKzfDA43juPJU3YeCwzdMjz6qnR9V+Qsjp9zrD+A==" saltValue="ptVFHii7hthPnZrPYjFlWQ==" spinCount="100000" sheet="1" objects="1" scenarios="1"/>
  <mergeCells count="18">
    <mergeCell ref="A5:A7"/>
    <mergeCell ref="B5:B7"/>
    <mergeCell ref="C5:C7"/>
    <mergeCell ref="D5:D7"/>
    <mergeCell ref="E5:J6"/>
    <mergeCell ref="A1:E1"/>
    <mergeCell ref="F1:Y1"/>
    <mergeCell ref="A2:Y2"/>
    <mergeCell ref="A3:Y3"/>
    <mergeCell ref="A4:Y4"/>
    <mergeCell ref="Y5:Y7"/>
    <mergeCell ref="B29:B31"/>
    <mergeCell ref="C29:C31"/>
    <mergeCell ref="K5:O6"/>
    <mergeCell ref="P5:W6"/>
    <mergeCell ref="X5:X7"/>
    <mergeCell ref="B8:B28"/>
    <mergeCell ref="C10:C28"/>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sheetPr>
  <dimension ref="A1:AA39"/>
  <sheetViews>
    <sheetView view="pageLayout" topLeftCell="I2" zoomScaleNormal="90" workbookViewId="0">
      <selection activeCell="AC20" sqref="AC2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1352</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905</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888" t="s">
        <v>904</v>
      </c>
      <c r="C8" s="449" t="s">
        <v>489</v>
      </c>
      <c r="D8" s="307" t="s">
        <v>717</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889"/>
      <c r="C9" s="426" t="s">
        <v>506</v>
      </c>
      <c r="D9" s="216" t="s">
        <v>70</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39.200000000000003" customHeight="1" x14ac:dyDescent="0.25">
      <c r="A10" s="173">
        <v>3</v>
      </c>
      <c r="B10" s="889"/>
      <c r="C10" s="426" t="s">
        <v>903</v>
      </c>
      <c r="D10" s="216" t="s">
        <v>70</v>
      </c>
      <c r="E10" s="284"/>
      <c r="F10" s="284"/>
      <c r="G10" s="284"/>
      <c r="H10" s="284"/>
      <c r="I10" s="284"/>
      <c r="J10" s="284"/>
      <c r="K10" s="285">
        <v>1</v>
      </c>
      <c r="L10" s="285" t="s">
        <v>3</v>
      </c>
      <c r="M10" s="284"/>
      <c r="N10" s="302">
        <v>1</v>
      </c>
      <c r="O10" s="302">
        <v>1</v>
      </c>
      <c r="P10" s="284"/>
      <c r="Q10" s="284"/>
      <c r="R10" s="284"/>
      <c r="S10" s="284"/>
      <c r="T10" s="284"/>
      <c r="U10" s="284"/>
      <c r="V10" s="284"/>
      <c r="W10" s="284"/>
      <c r="X10" s="277"/>
      <c r="Y10" s="287">
        <f>N10*O10*ROUND(X10,2)</f>
        <v>0</v>
      </c>
    </row>
    <row r="11" spans="1:27" ht="15" customHeight="1" x14ac:dyDescent="0.25">
      <c r="A11" s="173">
        <v>4</v>
      </c>
      <c r="B11" s="889"/>
      <c r="C11" s="796" t="s">
        <v>906</v>
      </c>
      <c r="D11" s="216" t="s">
        <v>467</v>
      </c>
      <c r="E11" s="284"/>
      <c r="F11" s="285"/>
      <c r="G11" s="284" t="s">
        <v>3</v>
      </c>
      <c r="H11" s="284"/>
      <c r="I11" s="284"/>
      <c r="J11" s="284"/>
      <c r="K11" s="284"/>
      <c r="L11" s="284"/>
      <c r="M11" s="284"/>
      <c r="N11" s="284"/>
      <c r="O11" s="284"/>
      <c r="P11" s="285"/>
      <c r="Q11" s="285"/>
      <c r="R11" s="284"/>
      <c r="S11" s="284"/>
      <c r="T11" s="284"/>
      <c r="U11" s="284"/>
      <c r="V11" s="285">
        <v>12</v>
      </c>
      <c r="W11" s="302">
        <v>12</v>
      </c>
      <c r="X11" s="364"/>
      <c r="Y11" s="365"/>
      <c r="Z11" s="31"/>
      <c r="AA11" s="31"/>
    </row>
    <row r="12" spans="1:27" ht="15" customHeight="1" x14ac:dyDescent="0.25">
      <c r="A12" s="173">
        <v>5</v>
      </c>
      <c r="B12" s="889"/>
      <c r="C12" s="799"/>
      <c r="D12" s="216" t="s">
        <v>490</v>
      </c>
      <c r="E12" s="284"/>
      <c r="F12" s="285"/>
      <c r="G12" s="284" t="s">
        <v>3</v>
      </c>
      <c r="H12" s="284"/>
      <c r="I12" s="284"/>
      <c r="J12" s="284"/>
      <c r="K12" s="284"/>
      <c r="L12" s="284"/>
      <c r="M12" s="284"/>
      <c r="N12" s="284"/>
      <c r="O12" s="284"/>
      <c r="P12" s="285"/>
      <c r="Q12" s="285"/>
      <c r="R12" s="284"/>
      <c r="S12" s="284"/>
      <c r="T12" s="284"/>
      <c r="U12" s="284"/>
      <c r="V12" s="285">
        <v>12</v>
      </c>
      <c r="W12" s="302">
        <v>12</v>
      </c>
      <c r="X12" s="364"/>
      <c r="Y12" s="365"/>
      <c r="Z12" s="31"/>
      <c r="AA12" s="31"/>
    </row>
    <row r="13" spans="1:27" ht="15" customHeight="1" x14ac:dyDescent="0.25">
      <c r="A13" s="173">
        <v>6</v>
      </c>
      <c r="B13" s="889"/>
      <c r="C13" s="799"/>
      <c r="D13" s="216" t="s">
        <v>491</v>
      </c>
      <c r="E13" s="284"/>
      <c r="F13" s="284"/>
      <c r="G13" s="284"/>
      <c r="H13" s="284"/>
      <c r="I13" s="284"/>
      <c r="J13" s="284"/>
      <c r="K13" s="284"/>
      <c r="L13" s="284"/>
      <c r="M13" s="284"/>
      <c r="N13" s="284"/>
      <c r="O13" s="284"/>
      <c r="P13" s="285" t="s">
        <v>3</v>
      </c>
      <c r="Q13" s="285" t="s">
        <v>3</v>
      </c>
      <c r="R13" s="284"/>
      <c r="S13" s="284"/>
      <c r="T13" s="284"/>
      <c r="U13" s="284"/>
      <c r="V13" s="302">
        <v>2</v>
      </c>
      <c r="W13" s="302">
        <v>12</v>
      </c>
      <c r="X13" s="277"/>
      <c r="Y13" s="287">
        <f t="shared" ref="Y13:Y15" si="0">V13*W13*ROUND(X13,2)</f>
        <v>0</v>
      </c>
      <c r="Z13" s="31"/>
    </row>
    <row r="14" spans="1:27" ht="26.25" customHeight="1" x14ac:dyDescent="0.25">
      <c r="A14" s="173">
        <v>7</v>
      </c>
      <c r="B14" s="889"/>
      <c r="C14" s="799"/>
      <c r="D14" s="216" t="s">
        <v>507</v>
      </c>
      <c r="E14" s="284"/>
      <c r="F14" s="284"/>
      <c r="G14" s="284"/>
      <c r="H14" s="284"/>
      <c r="I14" s="284"/>
      <c r="J14" s="284"/>
      <c r="K14" s="284"/>
      <c r="L14" s="284"/>
      <c r="M14" s="284"/>
      <c r="N14" s="284"/>
      <c r="O14" s="284"/>
      <c r="P14" s="285" t="s">
        <v>3</v>
      </c>
      <c r="Q14" s="285" t="s">
        <v>3</v>
      </c>
      <c r="R14" s="284"/>
      <c r="S14" s="284"/>
      <c r="T14" s="284"/>
      <c r="U14" s="284"/>
      <c r="V14" s="302">
        <v>2</v>
      </c>
      <c r="W14" s="302">
        <v>12</v>
      </c>
      <c r="X14" s="277"/>
      <c r="Y14" s="287">
        <f t="shared" si="0"/>
        <v>0</v>
      </c>
      <c r="Z14" s="31"/>
    </row>
    <row r="15" spans="1:27" ht="15" customHeight="1" x14ac:dyDescent="0.25">
      <c r="A15" s="173">
        <v>8</v>
      </c>
      <c r="B15" s="889"/>
      <c r="C15" s="799"/>
      <c r="D15" s="216" t="s">
        <v>492</v>
      </c>
      <c r="E15" s="284"/>
      <c r="F15" s="284"/>
      <c r="G15" s="284"/>
      <c r="H15" s="284"/>
      <c r="I15" s="284"/>
      <c r="J15" s="284"/>
      <c r="K15" s="284"/>
      <c r="L15" s="284"/>
      <c r="M15" s="284"/>
      <c r="N15" s="284"/>
      <c r="O15" s="284"/>
      <c r="P15" s="285" t="s">
        <v>3</v>
      </c>
      <c r="Q15" s="285" t="s">
        <v>3</v>
      </c>
      <c r="R15" s="284"/>
      <c r="S15" s="284"/>
      <c r="T15" s="284"/>
      <c r="U15" s="284"/>
      <c r="V15" s="302">
        <v>2</v>
      </c>
      <c r="W15" s="302">
        <v>12</v>
      </c>
      <c r="X15" s="277"/>
      <c r="Y15" s="287">
        <f t="shared" si="0"/>
        <v>0</v>
      </c>
      <c r="Z15" s="31"/>
    </row>
    <row r="16" spans="1:27" ht="15" customHeight="1" x14ac:dyDescent="0.25">
      <c r="A16" s="173">
        <v>9</v>
      </c>
      <c r="B16" s="889"/>
      <c r="C16" s="799"/>
      <c r="D16" s="216" t="s">
        <v>493</v>
      </c>
      <c r="E16" s="284"/>
      <c r="F16" s="284"/>
      <c r="G16" s="284"/>
      <c r="H16" s="284"/>
      <c r="I16" s="284"/>
      <c r="J16" s="284"/>
      <c r="K16" s="284"/>
      <c r="L16" s="284"/>
      <c r="M16" s="284"/>
      <c r="N16" s="284"/>
      <c r="O16" s="284"/>
      <c r="P16" s="285" t="s">
        <v>3</v>
      </c>
      <c r="Q16" s="285" t="s">
        <v>3</v>
      </c>
      <c r="R16" s="284"/>
      <c r="S16" s="284"/>
      <c r="T16" s="284"/>
      <c r="U16" s="284"/>
      <c r="V16" s="302">
        <v>2</v>
      </c>
      <c r="W16" s="302">
        <v>12</v>
      </c>
      <c r="X16" s="277"/>
      <c r="Y16" s="287">
        <f t="shared" ref="Y16" si="1">V16*W16*ROUND(X16,2)</f>
        <v>0</v>
      </c>
      <c r="Z16" s="31"/>
    </row>
    <row r="17" spans="1:26" ht="15" customHeight="1" x14ac:dyDescent="0.25">
      <c r="A17" s="173">
        <v>10</v>
      </c>
      <c r="B17" s="889"/>
      <c r="C17" s="799"/>
      <c r="D17" s="216" t="s">
        <v>494</v>
      </c>
      <c r="E17" s="284"/>
      <c r="F17" s="284"/>
      <c r="G17" s="284"/>
      <c r="H17" s="284"/>
      <c r="I17" s="284"/>
      <c r="J17" s="284"/>
      <c r="K17" s="284"/>
      <c r="L17" s="284"/>
      <c r="M17" s="284"/>
      <c r="N17" s="284"/>
      <c r="O17" s="284"/>
      <c r="P17" s="285" t="s">
        <v>3</v>
      </c>
      <c r="Q17" s="285" t="s">
        <v>3</v>
      </c>
      <c r="R17" s="284"/>
      <c r="S17" s="284"/>
      <c r="T17" s="284"/>
      <c r="U17" s="284"/>
      <c r="V17" s="302">
        <v>2</v>
      </c>
      <c r="W17" s="302">
        <v>12</v>
      </c>
      <c r="X17" s="277"/>
      <c r="Y17" s="287">
        <f t="shared" ref="Y17:Y21" si="2">V17*W17*ROUND(X17,2)</f>
        <v>0</v>
      </c>
      <c r="Z17" s="31"/>
    </row>
    <row r="18" spans="1:26" ht="15" customHeight="1" x14ac:dyDescent="0.25">
      <c r="A18" s="173">
        <v>11</v>
      </c>
      <c r="B18" s="889"/>
      <c r="C18" s="799"/>
      <c r="D18" s="216" t="s">
        <v>495</v>
      </c>
      <c r="E18" s="284"/>
      <c r="F18" s="284"/>
      <c r="G18" s="284"/>
      <c r="H18" s="284"/>
      <c r="I18" s="284"/>
      <c r="J18" s="284"/>
      <c r="K18" s="284"/>
      <c r="L18" s="284"/>
      <c r="M18" s="284"/>
      <c r="N18" s="284"/>
      <c r="O18" s="284"/>
      <c r="P18" s="285" t="s">
        <v>3</v>
      </c>
      <c r="Q18" s="285" t="s">
        <v>3</v>
      </c>
      <c r="R18" s="284"/>
      <c r="S18" s="284"/>
      <c r="T18" s="284"/>
      <c r="U18" s="284"/>
      <c r="V18" s="302">
        <v>2</v>
      </c>
      <c r="W18" s="302">
        <v>12</v>
      </c>
      <c r="X18" s="277"/>
      <c r="Y18" s="287">
        <f t="shared" si="2"/>
        <v>0</v>
      </c>
      <c r="Z18" s="31"/>
    </row>
    <row r="19" spans="1:26" ht="15" customHeight="1" x14ac:dyDescent="0.25">
      <c r="A19" s="173">
        <v>12</v>
      </c>
      <c r="B19" s="889"/>
      <c r="C19" s="799"/>
      <c r="D19" s="216" t="s">
        <v>496</v>
      </c>
      <c r="E19" s="284"/>
      <c r="F19" s="284"/>
      <c r="G19" s="284"/>
      <c r="H19" s="284"/>
      <c r="I19" s="284"/>
      <c r="J19" s="284"/>
      <c r="K19" s="284"/>
      <c r="L19" s="284"/>
      <c r="M19" s="284"/>
      <c r="N19" s="284"/>
      <c r="O19" s="284"/>
      <c r="P19" s="285" t="s">
        <v>3</v>
      </c>
      <c r="Q19" s="285" t="s">
        <v>3</v>
      </c>
      <c r="R19" s="284"/>
      <c r="S19" s="284"/>
      <c r="T19" s="284"/>
      <c r="U19" s="284"/>
      <c r="V19" s="302">
        <v>2</v>
      </c>
      <c r="W19" s="302">
        <v>12</v>
      </c>
      <c r="X19" s="277"/>
      <c r="Y19" s="287">
        <f t="shared" si="2"/>
        <v>0</v>
      </c>
      <c r="Z19" s="31"/>
    </row>
    <row r="20" spans="1:26" ht="15" customHeight="1" x14ac:dyDescent="0.25">
      <c r="A20" s="173">
        <v>13</v>
      </c>
      <c r="B20" s="889"/>
      <c r="C20" s="799"/>
      <c r="D20" s="216" t="s">
        <v>497</v>
      </c>
      <c r="E20" s="284"/>
      <c r="F20" s="284"/>
      <c r="G20" s="284"/>
      <c r="H20" s="284"/>
      <c r="I20" s="284"/>
      <c r="J20" s="284"/>
      <c r="K20" s="284"/>
      <c r="L20" s="284"/>
      <c r="M20" s="284"/>
      <c r="N20" s="284"/>
      <c r="O20" s="284"/>
      <c r="P20" s="285" t="s">
        <v>3</v>
      </c>
      <c r="Q20" s="285" t="s">
        <v>3</v>
      </c>
      <c r="R20" s="284"/>
      <c r="S20" s="284"/>
      <c r="T20" s="284"/>
      <c r="U20" s="284"/>
      <c r="V20" s="302">
        <v>2</v>
      </c>
      <c r="W20" s="302">
        <v>12</v>
      </c>
      <c r="X20" s="277"/>
      <c r="Y20" s="287">
        <f t="shared" si="2"/>
        <v>0</v>
      </c>
      <c r="Z20" s="31"/>
    </row>
    <row r="21" spans="1:26" ht="15" customHeight="1" x14ac:dyDescent="0.25">
      <c r="A21" s="173">
        <v>14</v>
      </c>
      <c r="B21" s="889"/>
      <c r="C21" s="799"/>
      <c r="D21" s="216" t="s">
        <v>498</v>
      </c>
      <c r="E21" s="284"/>
      <c r="F21" s="284"/>
      <c r="G21" s="284"/>
      <c r="H21" s="284"/>
      <c r="I21" s="284"/>
      <c r="J21" s="284"/>
      <c r="K21" s="284"/>
      <c r="L21" s="284"/>
      <c r="M21" s="284"/>
      <c r="N21" s="284"/>
      <c r="O21" s="284"/>
      <c r="P21" s="285" t="s">
        <v>3</v>
      </c>
      <c r="Q21" s="285" t="s">
        <v>3</v>
      </c>
      <c r="R21" s="284"/>
      <c r="S21" s="284"/>
      <c r="T21" s="284"/>
      <c r="U21" s="284"/>
      <c r="V21" s="302">
        <v>2</v>
      </c>
      <c r="W21" s="302">
        <v>12</v>
      </c>
      <c r="X21" s="277"/>
      <c r="Y21" s="287">
        <f t="shared" si="2"/>
        <v>0</v>
      </c>
      <c r="Z21" s="31"/>
    </row>
    <row r="22" spans="1:26" ht="15" customHeight="1" x14ac:dyDescent="0.25">
      <c r="A22" s="173">
        <v>15</v>
      </c>
      <c r="B22" s="889"/>
      <c r="C22" s="799"/>
      <c r="D22" s="216" t="s">
        <v>499</v>
      </c>
      <c r="E22" s="284"/>
      <c r="F22" s="284"/>
      <c r="G22" s="284"/>
      <c r="H22" s="284"/>
      <c r="I22" s="284"/>
      <c r="J22" s="284"/>
      <c r="K22" s="284"/>
      <c r="L22" s="284"/>
      <c r="M22" s="284"/>
      <c r="N22" s="284"/>
      <c r="O22" s="284"/>
      <c r="P22" s="285" t="s">
        <v>3</v>
      </c>
      <c r="Q22" s="285" t="s">
        <v>3</v>
      </c>
      <c r="R22" s="284"/>
      <c r="S22" s="284"/>
      <c r="T22" s="284"/>
      <c r="U22" s="284"/>
      <c r="V22" s="302">
        <v>2</v>
      </c>
      <c r="W22" s="302">
        <v>12</v>
      </c>
      <c r="X22" s="277"/>
      <c r="Y22" s="287">
        <f>V22*W22*ROUND(X22,2)</f>
        <v>0</v>
      </c>
      <c r="Z22" s="31"/>
    </row>
    <row r="23" spans="1:26" s="415" customFormat="1" ht="15" customHeight="1" x14ac:dyDescent="0.25">
      <c r="A23" s="173">
        <v>16</v>
      </c>
      <c r="B23" s="889"/>
      <c r="C23" s="796" t="s">
        <v>907</v>
      </c>
      <c r="D23" s="216" t="s">
        <v>61</v>
      </c>
      <c r="E23" s="284"/>
      <c r="F23" s="284"/>
      <c r="G23" s="284"/>
      <c r="H23" s="284"/>
      <c r="I23" s="284"/>
      <c r="J23" s="284"/>
      <c r="K23" s="284"/>
      <c r="L23" s="284"/>
      <c r="M23" s="284"/>
      <c r="N23" s="284"/>
      <c r="O23" s="284"/>
      <c r="P23" s="285" t="s">
        <v>3</v>
      </c>
      <c r="Q23" s="285" t="s">
        <v>3</v>
      </c>
      <c r="R23" s="284"/>
      <c r="S23" s="284"/>
      <c r="T23" s="284"/>
      <c r="U23" s="284"/>
      <c r="V23" s="302">
        <v>2</v>
      </c>
      <c r="W23" s="302">
        <v>12</v>
      </c>
      <c r="X23" s="277"/>
      <c r="Y23" s="287">
        <f t="shared" ref="Y23:Y27" si="3">V23*W23*ROUND(X23,2)</f>
        <v>0</v>
      </c>
      <c r="Z23" s="31"/>
    </row>
    <row r="24" spans="1:26" ht="15" customHeight="1" x14ac:dyDescent="0.25">
      <c r="A24" s="173">
        <v>17</v>
      </c>
      <c r="B24" s="889"/>
      <c r="C24" s="799"/>
      <c r="D24" s="216" t="s">
        <v>473</v>
      </c>
      <c r="E24" s="284"/>
      <c r="F24" s="284"/>
      <c r="G24" s="284"/>
      <c r="H24" s="284"/>
      <c r="I24" s="284"/>
      <c r="J24" s="284"/>
      <c r="K24" s="284"/>
      <c r="L24" s="284"/>
      <c r="M24" s="284"/>
      <c r="N24" s="284"/>
      <c r="O24" s="284"/>
      <c r="P24" s="285" t="s">
        <v>3</v>
      </c>
      <c r="Q24" s="285" t="s">
        <v>3</v>
      </c>
      <c r="R24" s="284"/>
      <c r="S24" s="284"/>
      <c r="T24" s="284"/>
      <c r="U24" s="284"/>
      <c r="V24" s="302">
        <v>2</v>
      </c>
      <c r="W24" s="302">
        <v>12</v>
      </c>
      <c r="X24" s="277"/>
      <c r="Y24" s="287">
        <f t="shared" si="3"/>
        <v>0</v>
      </c>
      <c r="Z24" s="31"/>
    </row>
    <row r="25" spans="1:26" ht="15" customHeight="1" x14ac:dyDescent="0.25">
      <c r="A25" s="173">
        <v>18</v>
      </c>
      <c r="B25" s="889"/>
      <c r="C25" s="799"/>
      <c r="D25" s="216" t="s">
        <v>419</v>
      </c>
      <c r="E25" s="284"/>
      <c r="F25" s="284"/>
      <c r="G25" s="284"/>
      <c r="H25" s="284"/>
      <c r="I25" s="284"/>
      <c r="J25" s="284"/>
      <c r="K25" s="284"/>
      <c r="L25" s="284"/>
      <c r="M25" s="284"/>
      <c r="N25" s="284"/>
      <c r="O25" s="284"/>
      <c r="P25" s="285" t="s">
        <v>3</v>
      </c>
      <c r="Q25" s="285" t="s">
        <v>3</v>
      </c>
      <c r="R25" s="284"/>
      <c r="S25" s="284"/>
      <c r="T25" s="284"/>
      <c r="U25" s="284"/>
      <c r="V25" s="302">
        <v>2</v>
      </c>
      <c r="W25" s="302">
        <v>12</v>
      </c>
      <c r="X25" s="277"/>
      <c r="Y25" s="287">
        <f t="shared" si="3"/>
        <v>0</v>
      </c>
      <c r="Z25" s="31"/>
    </row>
    <row r="26" spans="1:26" ht="15" customHeight="1" x14ac:dyDescent="0.25">
      <c r="A26" s="173">
        <v>19</v>
      </c>
      <c r="B26" s="889"/>
      <c r="C26" s="799"/>
      <c r="D26" s="216" t="s">
        <v>474</v>
      </c>
      <c r="E26" s="284"/>
      <c r="F26" s="284"/>
      <c r="G26" s="284"/>
      <c r="H26" s="284"/>
      <c r="I26" s="284"/>
      <c r="J26" s="284"/>
      <c r="K26" s="284"/>
      <c r="L26" s="284"/>
      <c r="M26" s="284"/>
      <c r="N26" s="284"/>
      <c r="O26" s="284"/>
      <c r="P26" s="285" t="s">
        <v>3</v>
      </c>
      <c r="Q26" s="285" t="s">
        <v>3</v>
      </c>
      <c r="R26" s="284"/>
      <c r="S26" s="284"/>
      <c r="T26" s="284"/>
      <c r="U26" s="284"/>
      <c r="V26" s="302">
        <v>2</v>
      </c>
      <c r="W26" s="302">
        <v>12</v>
      </c>
      <c r="X26" s="277"/>
      <c r="Y26" s="287">
        <f t="shared" si="3"/>
        <v>0</v>
      </c>
      <c r="Z26" s="31"/>
    </row>
    <row r="27" spans="1:26" ht="15" customHeight="1" x14ac:dyDescent="0.25">
      <c r="A27" s="173">
        <v>20</v>
      </c>
      <c r="B27" s="889"/>
      <c r="C27" s="799"/>
      <c r="D27" s="216" t="s">
        <v>420</v>
      </c>
      <c r="E27" s="284"/>
      <c r="F27" s="284"/>
      <c r="G27" s="284"/>
      <c r="H27" s="284"/>
      <c r="I27" s="284"/>
      <c r="J27" s="284"/>
      <c r="K27" s="284"/>
      <c r="L27" s="284"/>
      <c r="M27" s="284"/>
      <c r="N27" s="284"/>
      <c r="O27" s="284"/>
      <c r="P27" s="285" t="s">
        <v>3</v>
      </c>
      <c r="Q27" s="285" t="s">
        <v>3</v>
      </c>
      <c r="R27" s="284"/>
      <c r="S27" s="284"/>
      <c r="T27" s="284"/>
      <c r="U27" s="284"/>
      <c r="V27" s="302">
        <v>2</v>
      </c>
      <c r="W27" s="302">
        <v>12</v>
      </c>
      <c r="X27" s="277"/>
      <c r="Y27" s="287">
        <f t="shared" si="3"/>
        <v>0</v>
      </c>
      <c r="Z27" s="31"/>
    </row>
    <row r="28" spans="1:26" ht="15" customHeight="1" x14ac:dyDescent="0.25">
      <c r="A28" s="173">
        <v>21</v>
      </c>
      <c r="B28" s="889"/>
      <c r="C28" s="799"/>
      <c r="D28" s="216" t="s">
        <v>53</v>
      </c>
      <c r="E28" s="284"/>
      <c r="F28" s="284"/>
      <c r="G28" s="284"/>
      <c r="H28" s="284"/>
      <c r="I28" s="284"/>
      <c r="J28" s="284"/>
      <c r="K28" s="284"/>
      <c r="L28" s="284"/>
      <c r="M28" s="284"/>
      <c r="N28" s="284"/>
      <c r="O28" s="284"/>
      <c r="P28" s="285" t="s">
        <v>3</v>
      </c>
      <c r="Q28" s="285" t="s">
        <v>3</v>
      </c>
      <c r="R28" s="284"/>
      <c r="S28" s="284"/>
      <c r="T28" s="284"/>
      <c r="U28" s="284"/>
      <c r="V28" s="302">
        <v>2</v>
      </c>
      <c r="W28" s="302">
        <v>12</v>
      </c>
      <c r="X28" s="277"/>
      <c r="Y28" s="287">
        <f>V28*W28*ROUND(X28,2)</f>
        <v>0</v>
      </c>
      <c r="Z28" s="31"/>
    </row>
    <row r="29" spans="1:26" ht="26.25" customHeight="1" x14ac:dyDescent="0.25">
      <c r="A29" s="173">
        <v>22</v>
      </c>
      <c r="B29" s="889"/>
      <c r="C29" s="799"/>
      <c r="D29" s="216" t="s">
        <v>502</v>
      </c>
      <c r="E29" s="284"/>
      <c r="F29" s="284"/>
      <c r="G29" s="284"/>
      <c r="H29" s="284"/>
      <c r="I29" s="284"/>
      <c r="J29" s="284"/>
      <c r="K29" s="284"/>
      <c r="L29" s="284"/>
      <c r="M29" s="284"/>
      <c r="N29" s="284"/>
      <c r="O29" s="284"/>
      <c r="P29" s="285" t="s">
        <v>3</v>
      </c>
      <c r="Q29" s="285" t="s">
        <v>3</v>
      </c>
      <c r="R29" s="284"/>
      <c r="S29" s="284"/>
      <c r="T29" s="284"/>
      <c r="U29" s="284"/>
      <c r="V29" s="302">
        <v>2</v>
      </c>
      <c r="W29" s="302">
        <v>12</v>
      </c>
      <c r="X29" s="277"/>
      <c r="Y29" s="287">
        <f t="shared" ref="Y29:Y33" si="4">V29*W29*ROUND(X29,2)</f>
        <v>0</v>
      </c>
      <c r="Z29" s="31"/>
    </row>
    <row r="30" spans="1:26" ht="26.25" customHeight="1" x14ac:dyDescent="0.25">
      <c r="A30" s="173">
        <v>23</v>
      </c>
      <c r="B30" s="889"/>
      <c r="C30" s="799"/>
      <c r="D30" s="216" t="s">
        <v>508</v>
      </c>
      <c r="E30" s="284"/>
      <c r="F30" s="284"/>
      <c r="G30" s="284"/>
      <c r="H30" s="284"/>
      <c r="I30" s="284"/>
      <c r="J30" s="284"/>
      <c r="K30" s="284"/>
      <c r="L30" s="284"/>
      <c r="M30" s="284"/>
      <c r="N30" s="284"/>
      <c r="O30" s="284"/>
      <c r="P30" s="285" t="s">
        <v>3</v>
      </c>
      <c r="Q30" s="285" t="s">
        <v>3</v>
      </c>
      <c r="R30" s="284"/>
      <c r="S30" s="284"/>
      <c r="T30" s="284"/>
      <c r="U30" s="284"/>
      <c r="V30" s="302">
        <v>2</v>
      </c>
      <c r="W30" s="302">
        <v>12</v>
      </c>
      <c r="X30" s="277"/>
      <c r="Y30" s="287">
        <f t="shared" si="4"/>
        <v>0</v>
      </c>
      <c r="Z30" s="31"/>
    </row>
    <row r="31" spans="1:26" ht="26.25" customHeight="1" x14ac:dyDescent="0.25">
      <c r="A31" s="173">
        <v>24</v>
      </c>
      <c r="B31" s="889"/>
      <c r="C31" s="799"/>
      <c r="D31" s="216" t="s">
        <v>483</v>
      </c>
      <c r="E31" s="284"/>
      <c r="F31" s="284"/>
      <c r="G31" s="284"/>
      <c r="H31" s="284"/>
      <c r="I31" s="284"/>
      <c r="J31" s="284"/>
      <c r="K31" s="284"/>
      <c r="L31" s="284"/>
      <c r="M31" s="284"/>
      <c r="N31" s="284"/>
      <c r="O31" s="284"/>
      <c r="P31" s="285" t="s">
        <v>3</v>
      </c>
      <c r="Q31" s="285" t="s">
        <v>3</v>
      </c>
      <c r="R31" s="284"/>
      <c r="S31" s="284"/>
      <c r="T31" s="284"/>
      <c r="U31" s="284"/>
      <c r="V31" s="302">
        <v>2</v>
      </c>
      <c r="W31" s="302">
        <v>12</v>
      </c>
      <c r="X31" s="277"/>
      <c r="Y31" s="287">
        <f t="shared" si="4"/>
        <v>0</v>
      </c>
      <c r="Z31" s="31"/>
    </row>
    <row r="32" spans="1:26" ht="15" customHeight="1" x14ac:dyDescent="0.25">
      <c r="A32" s="173">
        <v>25</v>
      </c>
      <c r="B32" s="844"/>
      <c r="C32" s="799"/>
      <c r="D32" s="216" t="s">
        <v>503</v>
      </c>
      <c r="E32" s="284"/>
      <c r="F32" s="284"/>
      <c r="G32" s="284"/>
      <c r="H32" s="284"/>
      <c r="I32" s="284"/>
      <c r="J32" s="284"/>
      <c r="K32" s="284"/>
      <c r="L32" s="284"/>
      <c r="M32" s="284"/>
      <c r="N32" s="284"/>
      <c r="O32" s="284"/>
      <c r="P32" s="285" t="s">
        <v>3</v>
      </c>
      <c r="Q32" s="285" t="s">
        <v>3</v>
      </c>
      <c r="R32" s="284"/>
      <c r="S32" s="284"/>
      <c r="T32" s="284"/>
      <c r="U32" s="284"/>
      <c r="V32" s="302">
        <v>2</v>
      </c>
      <c r="W32" s="302">
        <v>12</v>
      </c>
      <c r="X32" s="277"/>
      <c r="Y32" s="287">
        <f t="shared" si="4"/>
        <v>0</v>
      </c>
      <c r="Z32" s="31"/>
    </row>
    <row r="33" spans="1:27" ht="26.25" customHeight="1" x14ac:dyDescent="0.25">
      <c r="A33" s="173">
        <v>26</v>
      </c>
      <c r="B33" s="796" t="s">
        <v>52</v>
      </c>
      <c r="C33" s="796" t="s">
        <v>908</v>
      </c>
      <c r="D33" s="216" t="s">
        <v>551</v>
      </c>
      <c r="E33" s="284"/>
      <c r="F33" s="284"/>
      <c r="G33" s="284"/>
      <c r="H33" s="284"/>
      <c r="I33" s="284"/>
      <c r="J33" s="284"/>
      <c r="K33" s="284"/>
      <c r="L33" s="284"/>
      <c r="M33" s="284"/>
      <c r="N33" s="284"/>
      <c r="O33" s="284"/>
      <c r="P33" s="285" t="s">
        <v>3</v>
      </c>
      <c r="Q33" s="285" t="s">
        <v>3</v>
      </c>
      <c r="R33" s="284"/>
      <c r="S33" s="284"/>
      <c r="T33" s="284"/>
      <c r="U33" s="284"/>
      <c r="V33" s="302">
        <v>2</v>
      </c>
      <c r="W33" s="285">
        <v>1</v>
      </c>
      <c r="X33" s="277"/>
      <c r="Y33" s="287">
        <f t="shared" si="4"/>
        <v>0</v>
      </c>
      <c r="Z33" s="31"/>
    </row>
    <row r="34" spans="1:27" ht="15" customHeight="1" x14ac:dyDescent="0.25">
      <c r="A34" s="173">
        <v>27</v>
      </c>
      <c r="B34" s="796"/>
      <c r="C34" s="799"/>
      <c r="D34" s="216" t="s">
        <v>552</v>
      </c>
      <c r="E34" s="284"/>
      <c r="F34" s="284"/>
      <c r="G34" s="284"/>
      <c r="H34" s="284"/>
      <c r="I34" s="284"/>
      <c r="J34" s="284"/>
      <c r="K34" s="284"/>
      <c r="L34" s="284"/>
      <c r="M34" s="284"/>
      <c r="N34" s="284"/>
      <c r="O34" s="284"/>
      <c r="P34" s="285" t="s">
        <v>3</v>
      </c>
      <c r="Q34" s="285" t="s">
        <v>3</v>
      </c>
      <c r="R34" s="284"/>
      <c r="S34" s="284"/>
      <c r="T34" s="284"/>
      <c r="U34" s="284"/>
      <c r="V34" s="302">
        <v>2</v>
      </c>
      <c r="W34" s="285">
        <v>1</v>
      </c>
      <c r="X34" s="277"/>
      <c r="Y34" s="287">
        <f>V34*W34*ROUND(X34,2)</f>
        <v>0</v>
      </c>
      <c r="Z34" s="31"/>
    </row>
    <row r="35" spans="1:27" ht="15" customHeight="1" thickBot="1" x14ac:dyDescent="0.3">
      <c r="A35" s="65">
        <v>28</v>
      </c>
      <c r="B35" s="797"/>
      <c r="C35" s="812"/>
      <c r="D35" s="304" t="s">
        <v>553</v>
      </c>
      <c r="E35" s="291"/>
      <c r="F35" s="291"/>
      <c r="G35" s="291"/>
      <c r="H35" s="291"/>
      <c r="I35" s="291"/>
      <c r="J35" s="291"/>
      <c r="K35" s="291"/>
      <c r="L35" s="291"/>
      <c r="M35" s="291"/>
      <c r="N35" s="291"/>
      <c r="O35" s="291"/>
      <c r="P35" s="292" t="s">
        <v>3</v>
      </c>
      <c r="Q35" s="292" t="s">
        <v>3</v>
      </c>
      <c r="R35" s="291"/>
      <c r="S35" s="291"/>
      <c r="T35" s="291"/>
      <c r="U35" s="291"/>
      <c r="V35" s="306">
        <v>2</v>
      </c>
      <c r="W35" s="292">
        <v>1</v>
      </c>
      <c r="X35" s="277"/>
      <c r="Y35" s="294">
        <f t="shared" ref="Y35" si="5">V35*W35*ROUND(X35,2)</f>
        <v>0</v>
      </c>
      <c r="Z35" s="31"/>
    </row>
    <row r="36" spans="1:27" ht="15" customHeight="1" thickTop="1" thickBot="1" x14ac:dyDescent="0.3">
      <c r="X36" s="16" t="s">
        <v>4</v>
      </c>
      <c r="Y36" s="17">
        <f>SUM(Y9:Y10,Y13:Y35)</f>
        <v>0</v>
      </c>
      <c r="AA36" s="31"/>
    </row>
    <row r="37" spans="1:27" ht="13.5" thickTop="1" x14ac:dyDescent="0.25"/>
    <row r="38" spans="1:27" x14ac:dyDescent="0.25">
      <c r="A38" s="432"/>
      <c r="B38" s="81"/>
    </row>
    <row r="39" spans="1:27" x14ac:dyDescent="0.25">
      <c r="A39" s="432"/>
      <c r="B39" s="81"/>
    </row>
  </sheetData>
  <sheetProtection algorithmName="SHA-512" hashValue="OZujyR4bOBMck1qvhUChFyGPLsI9yCuaQZxKSOnpGGjvgDQWz7PeZhPpsVcKvXR4WOxoxjkt8UrHVeT2yez68Q==" saltValue="FkHdoh+YFFBob1rfXp/weg==" spinCount="100000" sheet="1" objects="1" scenarios="1"/>
  <mergeCells count="19">
    <mergeCell ref="K5:O6"/>
    <mergeCell ref="P5:W6"/>
    <mergeCell ref="X5:X7"/>
    <mergeCell ref="Y5:Y7"/>
    <mergeCell ref="A1:E1"/>
    <mergeCell ref="F1:Y1"/>
    <mergeCell ref="A2:Y2"/>
    <mergeCell ref="A3:Y3"/>
    <mergeCell ref="A4:Y4"/>
    <mergeCell ref="A5:A7"/>
    <mergeCell ref="B5:B7"/>
    <mergeCell ref="C5:C7"/>
    <mergeCell ref="D5:D7"/>
    <mergeCell ref="E5:J6"/>
    <mergeCell ref="C11:C22"/>
    <mergeCell ref="C23:C32"/>
    <mergeCell ref="B33:B35"/>
    <mergeCell ref="C33:C35"/>
    <mergeCell ref="B8:B32"/>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AA123"/>
  <sheetViews>
    <sheetView view="pageLayout" topLeftCell="J7" zoomScaleNormal="90" workbookViewId="0">
      <selection activeCell="X18" sqref="X18"/>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1353</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909</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794" t="s">
        <v>510</v>
      </c>
      <c r="C8" s="794" t="s">
        <v>913</v>
      </c>
      <c r="D8" s="307" t="s">
        <v>543</v>
      </c>
      <c r="E8" s="308"/>
      <c r="F8" s="308"/>
      <c r="G8" s="308"/>
      <c r="H8" s="308"/>
      <c r="I8" s="308"/>
      <c r="J8" s="308"/>
      <c r="K8" s="453">
        <v>10</v>
      </c>
      <c r="L8" s="308"/>
      <c r="M8" s="308"/>
      <c r="N8" s="308"/>
      <c r="O8" s="308">
        <v>1</v>
      </c>
      <c r="P8" s="308"/>
      <c r="Q8" s="308"/>
      <c r="R8" s="308"/>
      <c r="S8" s="308"/>
      <c r="T8" s="308"/>
      <c r="U8" s="308"/>
      <c r="V8" s="308"/>
      <c r="W8" s="308"/>
      <c r="X8" s="310"/>
      <c r="Y8" s="178"/>
    </row>
    <row r="9" spans="1:27" ht="15" customHeight="1" x14ac:dyDescent="0.25">
      <c r="A9" s="173">
        <v>2</v>
      </c>
      <c r="B9" s="798"/>
      <c r="C9" s="798"/>
      <c r="D9" s="216" t="s">
        <v>544</v>
      </c>
      <c r="E9" s="284"/>
      <c r="F9" s="284"/>
      <c r="G9" s="284"/>
      <c r="H9" s="284"/>
      <c r="I9" s="284"/>
      <c r="J9" s="284"/>
      <c r="K9" s="302">
        <v>1</v>
      </c>
      <c r="L9" s="285" t="s">
        <v>3</v>
      </c>
      <c r="M9" s="284"/>
      <c r="N9" s="302">
        <v>1</v>
      </c>
      <c r="O9" s="302">
        <v>1</v>
      </c>
      <c r="P9" s="285"/>
      <c r="Q9" s="284"/>
      <c r="R9" s="284"/>
      <c r="S9" s="284"/>
      <c r="T9" s="284"/>
      <c r="U9" s="284"/>
      <c r="V9" s="302"/>
      <c r="W9" s="285"/>
      <c r="X9" s="277"/>
      <c r="Y9" s="287">
        <f>N9*O9*ROUND(X9,2)</f>
        <v>0</v>
      </c>
    </row>
    <row r="10" spans="1:27" ht="15" customHeight="1" x14ac:dyDescent="0.25">
      <c r="A10" s="173">
        <v>3</v>
      </c>
      <c r="B10" s="798"/>
      <c r="C10" s="798"/>
      <c r="D10" s="216" t="s">
        <v>541</v>
      </c>
      <c r="E10" s="285" t="s">
        <v>3</v>
      </c>
      <c r="F10" s="284"/>
      <c r="G10" s="284"/>
      <c r="H10" s="284"/>
      <c r="I10" s="284"/>
      <c r="J10" s="284"/>
      <c r="K10" s="284"/>
      <c r="L10" s="284"/>
      <c r="M10" s="284"/>
      <c r="N10" s="284"/>
      <c r="O10" s="284"/>
      <c r="P10" s="284"/>
      <c r="Q10" s="284"/>
      <c r="R10" s="284"/>
      <c r="S10" s="284"/>
      <c r="T10" s="284"/>
      <c r="U10" s="284"/>
      <c r="V10" s="284">
        <v>365</v>
      </c>
      <c r="W10" s="285">
        <v>1</v>
      </c>
      <c r="X10" s="364"/>
      <c r="Y10" s="365"/>
    </row>
    <row r="11" spans="1:27" ht="15" customHeight="1" x14ac:dyDescent="0.25">
      <c r="A11" s="173">
        <v>4</v>
      </c>
      <c r="B11" s="798"/>
      <c r="C11" s="798"/>
      <c r="D11" s="216" t="s">
        <v>545</v>
      </c>
      <c r="E11" s="285" t="s">
        <v>3</v>
      </c>
      <c r="F11" s="284"/>
      <c r="G11" s="284"/>
      <c r="H11" s="284"/>
      <c r="I11" s="284"/>
      <c r="J11" s="284"/>
      <c r="K11" s="284"/>
      <c r="L11" s="284"/>
      <c r="M11" s="284"/>
      <c r="N11" s="284"/>
      <c r="O11" s="284"/>
      <c r="P11" s="284"/>
      <c r="Q11" s="284"/>
      <c r="R11" s="284"/>
      <c r="S11" s="284"/>
      <c r="T11" s="284"/>
      <c r="U11" s="284"/>
      <c r="V11" s="284">
        <v>365</v>
      </c>
      <c r="W11" s="285">
        <v>1</v>
      </c>
      <c r="X11" s="364"/>
      <c r="Y11" s="365"/>
      <c r="Z11" s="31"/>
      <c r="AA11" s="31"/>
    </row>
    <row r="12" spans="1:27" ht="15" customHeight="1" x14ac:dyDescent="0.25">
      <c r="A12" s="173">
        <v>5</v>
      </c>
      <c r="B12" s="795"/>
      <c r="C12" s="795"/>
      <c r="D12" s="216" t="s">
        <v>546</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 t="shared" ref="Y12:Y16" si="0">V12*W12*ROUND(X12,2)</f>
        <v>0</v>
      </c>
      <c r="Z12" s="31"/>
      <c r="AA12" s="31"/>
    </row>
    <row r="13" spans="1:27" ht="15" customHeight="1" x14ac:dyDescent="0.25">
      <c r="A13" s="173">
        <v>6</v>
      </c>
      <c r="B13" s="796" t="s">
        <v>910</v>
      </c>
      <c r="C13" s="796" t="s">
        <v>911</v>
      </c>
      <c r="D13" s="216" t="s">
        <v>512</v>
      </c>
      <c r="E13" s="285" t="s">
        <v>3</v>
      </c>
      <c r="F13" s="284"/>
      <c r="G13" s="284"/>
      <c r="H13" s="284"/>
      <c r="I13" s="284"/>
      <c r="J13" s="284"/>
      <c r="K13" s="284"/>
      <c r="L13" s="284"/>
      <c r="M13" s="284"/>
      <c r="N13" s="284"/>
      <c r="O13" s="284"/>
      <c r="P13" s="285"/>
      <c r="Q13" s="285"/>
      <c r="R13" s="284"/>
      <c r="S13" s="284"/>
      <c r="T13" s="284"/>
      <c r="U13" s="284"/>
      <c r="V13" s="285">
        <v>365</v>
      </c>
      <c r="W13" s="302">
        <v>34</v>
      </c>
      <c r="X13" s="364"/>
      <c r="Y13" s="365"/>
      <c r="Z13" s="31"/>
    </row>
    <row r="14" spans="1:27" ht="15" customHeight="1" x14ac:dyDescent="0.25">
      <c r="A14" s="173">
        <v>7</v>
      </c>
      <c r="B14" s="796"/>
      <c r="C14" s="796"/>
      <c r="D14" s="216" t="s">
        <v>65</v>
      </c>
      <c r="E14" s="284"/>
      <c r="F14" s="284"/>
      <c r="G14" s="284"/>
      <c r="H14" s="284"/>
      <c r="I14" s="284"/>
      <c r="J14" s="284"/>
      <c r="K14" s="284"/>
      <c r="L14" s="284"/>
      <c r="M14" s="284"/>
      <c r="N14" s="284"/>
      <c r="O14" s="284"/>
      <c r="P14" s="285" t="s">
        <v>3</v>
      </c>
      <c r="Q14" s="285" t="s">
        <v>3</v>
      </c>
      <c r="R14" s="284"/>
      <c r="S14" s="284"/>
      <c r="T14" s="284"/>
      <c r="U14" s="284"/>
      <c r="V14" s="302">
        <v>2</v>
      </c>
      <c r="W14" s="302">
        <v>34</v>
      </c>
      <c r="X14" s="277"/>
      <c r="Y14" s="287">
        <f t="shared" si="0"/>
        <v>0</v>
      </c>
      <c r="Z14" s="31"/>
    </row>
    <row r="15" spans="1:27" ht="26.25" customHeight="1" x14ac:dyDescent="0.25">
      <c r="A15" s="173">
        <v>8</v>
      </c>
      <c r="B15" s="796"/>
      <c r="C15" s="796"/>
      <c r="D15" s="216" t="s">
        <v>536</v>
      </c>
      <c r="E15" s="284"/>
      <c r="F15" s="284"/>
      <c r="G15" s="284"/>
      <c r="H15" s="284"/>
      <c r="I15" s="284"/>
      <c r="J15" s="284"/>
      <c r="K15" s="284"/>
      <c r="L15" s="284"/>
      <c r="M15" s="284"/>
      <c r="N15" s="284"/>
      <c r="O15" s="284"/>
      <c r="P15" s="285" t="s">
        <v>3</v>
      </c>
      <c r="Q15" s="285" t="s">
        <v>3</v>
      </c>
      <c r="R15" s="284"/>
      <c r="S15" s="284"/>
      <c r="T15" s="284"/>
      <c r="U15" s="284"/>
      <c r="V15" s="302">
        <v>2</v>
      </c>
      <c r="W15" s="302">
        <v>34</v>
      </c>
      <c r="X15" s="277"/>
      <c r="Y15" s="287">
        <f t="shared" si="0"/>
        <v>0</v>
      </c>
      <c r="Z15" s="31"/>
    </row>
    <row r="16" spans="1:27" ht="26.25" customHeight="1" x14ac:dyDescent="0.25">
      <c r="A16" s="173">
        <v>9</v>
      </c>
      <c r="B16" s="796"/>
      <c r="C16" s="796"/>
      <c r="D16" s="216" t="s">
        <v>537</v>
      </c>
      <c r="E16" s="284"/>
      <c r="F16" s="284"/>
      <c r="G16" s="284"/>
      <c r="H16" s="284"/>
      <c r="I16" s="284"/>
      <c r="J16" s="284"/>
      <c r="K16" s="284"/>
      <c r="L16" s="284"/>
      <c r="M16" s="284"/>
      <c r="N16" s="284"/>
      <c r="O16" s="284"/>
      <c r="P16" s="285" t="s">
        <v>3</v>
      </c>
      <c r="Q16" s="285" t="s">
        <v>3</v>
      </c>
      <c r="R16" s="284"/>
      <c r="S16" s="284"/>
      <c r="T16" s="284"/>
      <c r="U16" s="284"/>
      <c r="V16" s="302">
        <v>2</v>
      </c>
      <c r="W16" s="302">
        <v>34</v>
      </c>
      <c r="X16" s="277"/>
      <c r="Y16" s="287">
        <f t="shared" si="0"/>
        <v>0</v>
      </c>
      <c r="Z16" s="31"/>
    </row>
    <row r="17" spans="1:26" ht="52.5" customHeight="1" x14ac:dyDescent="0.25">
      <c r="A17" s="173">
        <v>10</v>
      </c>
      <c r="B17" s="796"/>
      <c r="C17" s="796"/>
      <c r="D17" s="216" t="s">
        <v>538</v>
      </c>
      <c r="E17" s="284"/>
      <c r="F17" s="284"/>
      <c r="G17" s="284"/>
      <c r="H17" s="284"/>
      <c r="I17" s="284"/>
      <c r="J17" s="284"/>
      <c r="K17" s="284"/>
      <c r="L17" s="284"/>
      <c r="M17" s="284"/>
      <c r="N17" s="284"/>
      <c r="O17" s="284"/>
      <c r="P17" s="285" t="s">
        <v>3</v>
      </c>
      <c r="Q17" s="285" t="s">
        <v>3</v>
      </c>
      <c r="R17" s="284"/>
      <c r="S17" s="284"/>
      <c r="T17" s="284"/>
      <c r="U17" s="284"/>
      <c r="V17" s="302">
        <v>2</v>
      </c>
      <c r="W17" s="302">
        <v>34</v>
      </c>
      <c r="X17" s="277"/>
      <c r="Y17" s="287">
        <f>V17*W17*ROUND(X17,2)</f>
        <v>0</v>
      </c>
      <c r="Z17" s="31"/>
    </row>
    <row r="18" spans="1:26" ht="26.25" customHeight="1" x14ac:dyDescent="0.25">
      <c r="A18" s="173">
        <v>11</v>
      </c>
      <c r="B18" s="796"/>
      <c r="C18" s="796"/>
      <c r="D18" s="216" t="s">
        <v>513</v>
      </c>
      <c r="E18" s="284"/>
      <c r="F18" s="284"/>
      <c r="G18" s="284"/>
      <c r="H18" s="284"/>
      <c r="I18" s="284"/>
      <c r="J18" s="284"/>
      <c r="K18" s="284"/>
      <c r="L18" s="284"/>
      <c r="M18" s="284"/>
      <c r="N18" s="284"/>
      <c r="O18" s="284"/>
      <c r="P18" s="285" t="s">
        <v>3</v>
      </c>
      <c r="Q18" s="285" t="s">
        <v>3</v>
      </c>
      <c r="R18" s="284"/>
      <c r="S18" s="284"/>
      <c r="T18" s="284"/>
      <c r="U18" s="284"/>
      <c r="V18" s="302">
        <v>2</v>
      </c>
      <c r="W18" s="302">
        <v>34</v>
      </c>
      <c r="X18" s="277"/>
      <c r="Y18" s="287">
        <f t="shared" ref="Y18:Y21" si="1">V18*W18*ROUND(X18,2)</f>
        <v>0</v>
      </c>
      <c r="Z18" s="31"/>
    </row>
    <row r="19" spans="1:26" ht="15" customHeight="1" x14ac:dyDescent="0.25">
      <c r="A19" s="173">
        <v>12</v>
      </c>
      <c r="B19" s="796"/>
      <c r="C19" s="796"/>
      <c r="D19" s="216" t="s">
        <v>514</v>
      </c>
      <c r="E19" s="284"/>
      <c r="F19" s="284"/>
      <c r="G19" s="284"/>
      <c r="H19" s="284"/>
      <c r="I19" s="284"/>
      <c r="J19" s="284"/>
      <c r="K19" s="284"/>
      <c r="L19" s="284"/>
      <c r="M19" s="284"/>
      <c r="N19" s="284"/>
      <c r="O19" s="284"/>
      <c r="P19" s="285" t="s">
        <v>3</v>
      </c>
      <c r="Q19" s="285" t="s">
        <v>3</v>
      </c>
      <c r="R19" s="284"/>
      <c r="S19" s="284"/>
      <c r="T19" s="284"/>
      <c r="U19" s="284"/>
      <c r="V19" s="302">
        <v>2</v>
      </c>
      <c r="W19" s="302">
        <v>34</v>
      </c>
      <c r="X19" s="277"/>
      <c r="Y19" s="287">
        <f t="shared" si="1"/>
        <v>0</v>
      </c>
      <c r="Z19" s="31"/>
    </row>
    <row r="20" spans="1:26" ht="15" customHeight="1" x14ac:dyDescent="0.25">
      <c r="A20" s="173">
        <v>13</v>
      </c>
      <c r="B20" s="796"/>
      <c r="C20" s="796"/>
      <c r="D20" s="216" t="s">
        <v>515</v>
      </c>
      <c r="E20" s="284"/>
      <c r="F20" s="284"/>
      <c r="G20" s="284"/>
      <c r="H20" s="284"/>
      <c r="I20" s="284"/>
      <c r="J20" s="284"/>
      <c r="K20" s="284"/>
      <c r="L20" s="284"/>
      <c r="M20" s="284"/>
      <c r="N20" s="284"/>
      <c r="O20" s="284"/>
      <c r="P20" s="285" t="s">
        <v>3</v>
      </c>
      <c r="Q20" s="285" t="s">
        <v>3</v>
      </c>
      <c r="R20" s="284"/>
      <c r="S20" s="284"/>
      <c r="T20" s="284"/>
      <c r="U20" s="284"/>
      <c r="V20" s="302">
        <v>2</v>
      </c>
      <c r="W20" s="302">
        <v>34</v>
      </c>
      <c r="X20" s="277"/>
      <c r="Y20" s="287">
        <f t="shared" si="1"/>
        <v>0</v>
      </c>
      <c r="Z20" s="31"/>
    </row>
    <row r="21" spans="1:26" ht="26.25" customHeight="1" x14ac:dyDescent="0.25">
      <c r="A21" s="173">
        <v>14</v>
      </c>
      <c r="B21" s="796"/>
      <c r="C21" s="796"/>
      <c r="D21" s="216" t="s">
        <v>71</v>
      </c>
      <c r="E21" s="284"/>
      <c r="F21" s="284"/>
      <c r="G21" s="284"/>
      <c r="H21" s="284"/>
      <c r="I21" s="284"/>
      <c r="J21" s="284"/>
      <c r="K21" s="284"/>
      <c r="L21" s="284"/>
      <c r="M21" s="284"/>
      <c r="N21" s="284"/>
      <c r="O21" s="284"/>
      <c r="P21" s="285" t="s">
        <v>3</v>
      </c>
      <c r="Q21" s="285" t="s">
        <v>3</v>
      </c>
      <c r="R21" s="284"/>
      <c r="S21" s="284"/>
      <c r="T21" s="284"/>
      <c r="U21" s="284"/>
      <c r="V21" s="302">
        <v>2</v>
      </c>
      <c r="W21" s="302">
        <v>34</v>
      </c>
      <c r="X21" s="277"/>
      <c r="Y21" s="287">
        <f t="shared" si="1"/>
        <v>0</v>
      </c>
      <c r="Z21" s="31"/>
    </row>
    <row r="22" spans="1:26" ht="15" customHeight="1" x14ac:dyDescent="0.25">
      <c r="A22" s="173">
        <v>15</v>
      </c>
      <c r="B22" s="796"/>
      <c r="C22" s="796"/>
      <c r="D22" s="216" t="s">
        <v>72</v>
      </c>
      <c r="E22" s="284"/>
      <c r="F22" s="284"/>
      <c r="G22" s="284"/>
      <c r="H22" s="284"/>
      <c r="I22" s="284"/>
      <c r="J22" s="284"/>
      <c r="K22" s="284"/>
      <c r="L22" s="284"/>
      <c r="M22" s="284"/>
      <c r="N22" s="284"/>
      <c r="O22" s="284"/>
      <c r="P22" s="285" t="s">
        <v>3</v>
      </c>
      <c r="Q22" s="285" t="s">
        <v>3</v>
      </c>
      <c r="R22" s="284"/>
      <c r="S22" s="284"/>
      <c r="T22" s="284"/>
      <c r="U22" s="284"/>
      <c r="V22" s="302">
        <v>2</v>
      </c>
      <c r="W22" s="302">
        <v>34</v>
      </c>
      <c r="X22" s="277"/>
      <c r="Y22" s="287">
        <f t="shared" ref="Y22" si="2">V22*W22*ROUND(X22,2)</f>
        <v>0</v>
      </c>
      <c r="Z22" s="31"/>
    </row>
    <row r="23" spans="1:26" ht="15" customHeight="1" x14ac:dyDescent="0.25">
      <c r="A23" s="173">
        <v>16</v>
      </c>
      <c r="B23" s="796" t="s">
        <v>516</v>
      </c>
      <c r="C23" s="796" t="s">
        <v>914</v>
      </c>
      <c r="D23" s="216" t="s">
        <v>512</v>
      </c>
      <c r="E23" s="285" t="s">
        <v>3</v>
      </c>
      <c r="F23" s="284"/>
      <c r="G23" s="284"/>
      <c r="H23" s="284"/>
      <c r="I23" s="284"/>
      <c r="J23" s="284"/>
      <c r="K23" s="284"/>
      <c r="L23" s="284"/>
      <c r="M23" s="284"/>
      <c r="N23" s="284"/>
      <c r="O23" s="284"/>
      <c r="P23" s="285"/>
      <c r="Q23" s="285"/>
      <c r="R23" s="284"/>
      <c r="S23" s="284"/>
      <c r="T23" s="284"/>
      <c r="U23" s="284"/>
      <c r="V23" s="285">
        <v>365</v>
      </c>
      <c r="W23" s="302">
        <v>7</v>
      </c>
      <c r="X23" s="364"/>
      <c r="Y23" s="365"/>
      <c r="Z23" s="31"/>
    </row>
    <row r="24" spans="1:26" s="415" customFormat="1" ht="15" customHeight="1" x14ac:dyDescent="0.25">
      <c r="A24" s="173">
        <v>17</v>
      </c>
      <c r="B24" s="796"/>
      <c r="C24" s="799"/>
      <c r="D24" s="216" t="s">
        <v>517</v>
      </c>
      <c r="E24" s="284"/>
      <c r="F24" s="284"/>
      <c r="G24" s="284"/>
      <c r="H24" s="284"/>
      <c r="I24" s="284"/>
      <c r="J24" s="284"/>
      <c r="K24" s="284"/>
      <c r="L24" s="284"/>
      <c r="M24" s="284"/>
      <c r="N24" s="284"/>
      <c r="O24" s="284"/>
      <c r="P24" s="285" t="s">
        <v>3</v>
      </c>
      <c r="Q24" s="285" t="s">
        <v>3</v>
      </c>
      <c r="R24" s="284"/>
      <c r="S24" s="284"/>
      <c r="T24" s="284"/>
      <c r="U24" s="284"/>
      <c r="V24" s="302">
        <v>2</v>
      </c>
      <c r="W24" s="302">
        <v>7</v>
      </c>
      <c r="X24" s="277"/>
      <c r="Y24" s="287">
        <f t="shared" ref="Y24:Y28" si="3">V24*W24*ROUND(X24,2)</f>
        <v>0</v>
      </c>
      <c r="Z24" s="31"/>
    </row>
    <row r="25" spans="1:26" ht="26.25" customHeight="1" x14ac:dyDescent="0.25">
      <c r="A25" s="173">
        <v>18</v>
      </c>
      <c r="B25" s="796"/>
      <c r="C25" s="799"/>
      <c r="D25" s="216" t="s">
        <v>536</v>
      </c>
      <c r="E25" s="284"/>
      <c r="F25" s="284"/>
      <c r="G25" s="284"/>
      <c r="H25" s="284"/>
      <c r="I25" s="284"/>
      <c r="J25" s="284"/>
      <c r="K25" s="284"/>
      <c r="L25" s="284"/>
      <c r="M25" s="284"/>
      <c r="N25" s="284"/>
      <c r="O25" s="284"/>
      <c r="P25" s="285" t="s">
        <v>3</v>
      </c>
      <c r="Q25" s="285" t="s">
        <v>3</v>
      </c>
      <c r="R25" s="284"/>
      <c r="S25" s="284"/>
      <c r="T25" s="284"/>
      <c r="U25" s="284"/>
      <c r="V25" s="302">
        <v>2</v>
      </c>
      <c r="W25" s="302">
        <v>7</v>
      </c>
      <c r="X25" s="277"/>
      <c r="Y25" s="287">
        <f t="shared" si="3"/>
        <v>0</v>
      </c>
      <c r="Z25" s="31"/>
    </row>
    <row r="26" spans="1:26" ht="26.25" customHeight="1" x14ac:dyDescent="0.25">
      <c r="A26" s="173">
        <v>19</v>
      </c>
      <c r="B26" s="796"/>
      <c r="C26" s="799"/>
      <c r="D26" s="216" t="s">
        <v>537</v>
      </c>
      <c r="E26" s="284"/>
      <c r="F26" s="284"/>
      <c r="G26" s="284"/>
      <c r="H26" s="284"/>
      <c r="I26" s="284"/>
      <c r="J26" s="284"/>
      <c r="K26" s="284"/>
      <c r="L26" s="284"/>
      <c r="M26" s="284"/>
      <c r="N26" s="284"/>
      <c r="O26" s="284"/>
      <c r="P26" s="285" t="s">
        <v>3</v>
      </c>
      <c r="Q26" s="285" t="s">
        <v>3</v>
      </c>
      <c r="R26" s="284"/>
      <c r="S26" s="284"/>
      <c r="T26" s="284"/>
      <c r="U26" s="284"/>
      <c r="V26" s="302">
        <v>2</v>
      </c>
      <c r="W26" s="302">
        <v>7</v>
      </c>
      <c r="X26" s="277"/>
      <c r="Y26" s="287">
        <f t="shared" si="3"/>
        <v>0</v>
      </c>
      <c r="Z26" s="31"/>
    </row>
    <row r="27" spans="1:26" ht="52.5" customHeight="1" x14ac:dyDescent="0.25">
      <c r="A27" s="173">
        <v>20</v>
      </c>
      <c r="B27" s="796"/>
      <c r="C27" s="799"/>
      <c r="D27" s="216" t="s">
        <v>538</v>
      </c>
      <c r="E27" s="284"/>
      <c r="F27" s="284"/>
      <c r="G27" s="284"/>
      <c r="H27" s="284"/>
      <c r="I27" s="284"/>
      <c r="J27" s="284"/>
      <c r="K27" s="284"/>
      <c r="L27" s="284"/>
      <c r="M27" s="284"/>
      <c r="N27" s="284"/>
      <c r="O27" s="284"/>
      <c r="P27" s="285" t="s">
        <v>3</v>
      </c>
      <c r="Q27" s="285" t="s">
        <v>3</v>
      </c>
      <c r="R27" s="284"/>
      <c r="S27" s="284"/>
      <c r="T27" s="284"/>
      <c r="U27" s="284"/>
      <c r="V27" s="302">
        <v>2</v>
      </c>
      <c r="W27" s="302">
        <v>7</v>
      </c>
      <c r="X27" s="277"/>
      <c r="Y27" s="287">
        <f t="shared" si="3"/>
        <v>0</v>
      </c>
      <c r="Z27" s="31"/>
    </row>
    <row r="28" spans="1:26" ht="26.25" customHeight="1" x14ac:dyDescent="0.25">
      <c r="A28" s="173">
        <v>21</v>
      </c>
      <c r="B28" s="796"/>
      <c r="C28" s="799"/>
      <c r="D28" s="216" t="s">
        <v>513</v>
      </c>
      <c r="E28" s="284"/>
      <c r="F28" s="284"/>
      <c r="G28" s="284"/>
      <c r="H28" s="284"/>
      <c r="I28" s="284"/>
      <c r="J28" s="284"/>
      <c r="K28" s="284"/>
      <c r="L28" s="284"/>
      <c r="M28" s="284"/>
      <c r="N28" s="284"/>
      <c r="O28" s="284"/>
      <c r="P28" s="285" t="s">
        <v>3</v>
      </c>
      <c r="Q28" s="285" t="s">
        <v>3</v>
      </c>
      <c r="R28" s="284"/>
      <c r="S28" s="284"/>
      <c r="T28" s="284"/>
      <c r="U28" s="284"/>
      <c r="V28" s="302">
        <v>2</v>
      </c>
      <c r="W28" s="302">
        <v>7</v>
      </c>
      <c r="X28" s="277"/>
      <c r="Y28" s="287">
        <f t="shared" si="3"/>
        <v>0</v>
      </c>
      <c r="Z28" s="31"/>
    </row>
    <row r="29" spans="1:26" ht="15" customHeight="1" x14ac:dyDescent="0.25">
      <c r="A29" s="173">
        <v>22</v>
      </c>
      <c r="B29" s="796"/>
      <c r="C29" s="799"/>
      <c r="D29" s="216" t="s">
        <v>32</v>
      </c>
      <c r="E29" s="284"/>
      <c r="F29" s="284"/>
      <c r="G29" s="284"/>
      <c r="H29" s="284"/>
      <c r="I29" s="284"/>
      <c r="J29" s="284"/>
      <c r="K29" s="284"/>
      <c r="L29" s="284"/>
      <c r="M29" s="284"/>
      <c r="N29" s="284"/>
      <c r="O29" s="284"/>
      <c r="P29" s="285" t="s">
        <v>3</v>
      </c>
      <c r="Q29" s="285" t="s">
        <v>3</v>
      </c>
      <c r="R29" s="284"/>
      <c r="S29" s="284"/>
      <c r="T29" s="284"/>
      <c r="U29" s="284"/>
      <c r="V29" s="302">
        <v>2</v>
      </c>
      <c r="W29" s="302">
        <v>7</v>
      </c>
      <c r="X29" s="277"/>
      <c r="Y29" s="287">
        <f>V29*W29*ROUND(X29,2)</f>
        <v>0</v>
      </c>
      <c r="Z29" s="31"/>
    </row>
    <row r="30" spans="1:26" ht="15" customHeight="1" x14ac:dyDescent="0.25">
      <c r="A30" s="173">
        <v>23</v>
      </c>
      <c r="B30" s="796"/>
      <c r="C30" s="799"/>
      <c r="D30" s="216" t="s">
        <v>67</v>
      </c>
      <c r="E30" s="284"/>
      <c r="F30" s="284"/>
      <c r="G30" s="284"/>
      <c r="H30" s="284"/>
      <c r="I30" s="284"/>
      <c r="J30" s="284"/>
      <c r="K30" s="284"/>
      <c r="L30" s="284"/>
      <c r="M30" s="284"/>
      <c r="N30" s="284"/>
      <c r="O30" s="284"/>
      <c r="P30" s="285" t="s">
        <v>3</v>
      </c>
      <c r="Q30" s="285" t="s">
        <v>3</v>
      </c>
      <c r="R30" s="284"/>
      <c r="S30" s="284"/>
      <c r="T30" s="284"/>
      <c r="U30" s="284"/>
      <c r="V30" s="302">
        <v>2</v>
      </c>
      <c r="W30" s="302">
        <v>7</v>
      </c>
      <c r="X30" s="277"/>
      <c r="Y30" s="287">
        <f t="shared" ref="Y30:Y34" si="4">V30*W30*ROUND(X30,2)</f>
        <v>0</v>
      </c>
      <c r="Z30" s="31"/>
    </row>
    <row r="31" spans="1:26" ht="15" customHeight="1" x14ac:dyDescent="0.25">
      <c r="A31" s="173">
        <v>24</v>
      </c>
      <c r="B31" s="796"/>
      <c r="C31" s="799"/>
      <c r="D31" s="216" t="s">
        <v>518</v>
      </c>
      <c r="E31" s="284"/>
      <c r="F31" s="284"/>
      <c r="G31" s="284"/>
      <c r="H31" s="284"/>
      <c r="I31" s="284"/>
      <c r="J31" s="284"/>
      <c r="K31" s="284"/>
      <c r="L31" s="284"/>
      <c r="M31" s="284"/>
      <c r="N31" s="284"/>
      <c r="O31" s="284"/>
      <c r="P31" s="285" t="s">
        <v>3</v>
      </c>
      <c r="Q31" s="285" t="s">
        <v>3</v>
      </c>
      <c r="R31" s="284"/>
      <c r="S31" s="284"/>
      <c r="T31" s="284"/>
      <c r="U31" s="284"/>
      <c r="V31" s="302">
        <v>2</v>
      </c>
      <c r="W31" s="302">
        <v>7</v>
      </c>
      <c r="X31" s="277"/>
      <c r="Y31" s="287">
        <f t="shared" si="4"/>
        <v>0</v>
      </c>
      <c r="Z31" s="31"/>
    </row>
    <row r="32" spans="1:26" ht="26.25" customHeight="1" x14ac:dyDescent="0.25">
      <c r="A32" s="173">
        <v>25</v>
      </c>
      <c r="B32" s="796"/>
      <c r="C32" s="799"/>
      <c r="D32" s="216" t="s">
        <v>540</v>
      </c>
      <c r="E32" s="284"/>
      <c r="F32" s="284"/>
      <c r="G32" s="284"/>
      <c r="H32" s="284"/>
      <c r="I32" s="284"/>
      <c r="J32" s="284"/>
      <c r="K32" s="284"/>
      <c r="L32" s="284"/>
      <c r="M32" s="284"/>
      <c r="N32" s="284"/>
      <c r="O32" s="284"/>
      <c r="P32" s="285" t="s">
        <v>3</v>
      </c>
      <c r="Q32" s="285" t="s">
        <v>3</v>
      </c>
      <c r="R32" s="284"/>
      <c r="S32" s="284"/>
      <c r="T32" s="284"/>
      <c r="U32" s="284"/>
      <c r="V32" s="302">
        <v>2</v>
      </c>
      <c r="W32" s="302">
        <v>7</v>
      </c>
      <c r="X32" s="277"/>
      <c r="Y32" s="287">
        <f t="shared" si="4"/>
        <v>0</v>
      </c>
      <c r="Z32" s="31"/>
    </row>
    <row r="33" spans="1:26" ht="26.25" customHeight="1" x14ac:dyDescent="0.25">
      <c r="A33" s="173">
        <v>26</v>
      </c>
      <c r="B33" s="796"/>
      <c r="C33" s="799"/>
      <c r="D33" s="216" t="s">
        <v>71</v>
      </c>
      <c r="E33" s="284"/>
      <c r="F33" s="284"/>
      <c r="G33" s="284"/>
      <c r="H33" s="284"/>
      <c r="I33" s="284"/>
      <c r="J33" s="284"/>
      <c r="K33" s="284"/>
      <c r="L33" s="284"/>
      <c r="M33" s="284"/>
      <c r="N33" s="284"/>
      <c r="O33" s="284"/>
      <c r="P33" s="285" t="s">
        <v>3</v>
      </c>
      <c r="Q33" s="285" t="s">
        <v>3</v>
      </c>
      <c r="R33" s="284"/>
      <c r="S33" s="284"/>
      <c r="T33" s="284"/>
      <c r="U33" s="284"/>
      <c r="V33" s="302">
        <v>2</v>
      </c>
      <c r="W33" s="302">
        <v>7</v>
      </c>
      <c r="X33" s="277"/>
      <c r="Y33" s="287">
        <f t="shared" si="4"/>
        <v>0</v>
      </c>
      <c r="Z33" s="31"/>
    </row>
    <row r="34" spans="1:26" ht="15" customHeight="1" x14ac:dyDescent="0.25">
      <c r="A34" s="173">
        <v>27</v>
      </c>
      <c r="B34" s="796"/>
      <c r="C34" s="799"/>
      <c r="D34" s="216" t="s">
        <v>72</v>
      </c>
      <c r="E34" s="284"/>
      <c r="F34" s="284"/>
      <c r="G34" s="284"/>
      <c r="H34" s="284"/>
      <c r="I34" s="284"/>
      <c r="J34" s="284"/>
      <c r="K34" s="284"/>
      <c r="L34" s="284"/>
      <c r="M34" s="284"/>
      <c r="N34" s="284"/>
      <c r="O34" s="284"/>
      <c r="P34" s="285" t="s">
        <v>3</v>
      </c>
      <c r="Q34" s="285" t="s">
        <v>3</v>
      </c>
      <c r="R34" s="284"/>
      <c r="S34" s="284"/>
      <c r="T34" s="284"/>
      <c r="U34" s="284"/>
      <c r="V34" s="302">
        <v>2</v>
      </c>
      <c r="W34" s="302">
        <v>7</v>
      </c>
      <c r="X34" s="277"/>
      <c r="Y34" s="287">
        <f t="shared" si="4"/>
        <v>0</v>
      </c>
      <c r="Z34" s="31"/>
    </row>
    <row r="35" spans="1:26" ht="15" customHeight="1" x14ac:dyDescent="0.25">
      <c r="A35" s="173">
        <v>28</v>
      </c>
      <c r="B35" s="796" t="s">
        <v>533</v>
      </c>
      <c r="C35" s="796" t="s">
        <v>519</v>
      </c>
      <c r="D35" s="216" t="s">
        <v>512</v>
      </c>
      <c r="E35" s="285" t="s">
        <v>3</v>
      </c>
      <c r="F35" s="284"/>
      <c r="G35" s="284"/>
      <c r="H35" s="284"/>
      <c r="I35" s="284"/>
      <c r="J35" s="284"/>
      <c r="K35" s="284"/>
      <c r="L35" s="284"/>
      <c r="M35" s="284"/>
      <c r="N35" s="284"/>
      <c r="O35" s="284"/>
      <c r="P35" s="285"/>
      <c r="Q35" s="285"/>
      <c r="R35" s="284"/>
      <c r="S35" s="284"/>
      <c r="T35" s="284"/>
      <c r="U35" s="284"/>
      <c r="V35" s="285">
        <v>365</v>
      </c>
      <c r="W35" s="302">
        <v>8</v>
      </c>
      <c r="X35" s="364"/>
      <c r="Y35" s="365"/>
      <c r="Z35" s="31"/>
    </row>
    <row r="36" spans="1:26" ht="15" customHeight="1" x14ac:dyDescent="0.25">
      <c r="A36" s="173">
        <v>29</v>
      </c>
      <c r="B36" s="796"/>
      <c r="C36" s="796"/>
      <c r="D36" s="216" t="s">
        <v>517</v>
      </c>
      <c r="E36" s="284"/>
      <c r="F36" s="284"/>
      <c r="G36" s="284"/>
      <c r="H36" s="284"/>
      <c r="I36" s="284"/>
      <c r="J36" s="284"/>
      <c r="K36" s="284"/>
      <c r="L36" s="284"/>
      <c r="M36" s="284"/>
      <c r="N36" s="284"/>
      <c r="O36" s="284"/>
      <c r="P36" s="285" t="s">
        <v>3</v>
      </c>
      <c r="Q36" s="285" t="s">
        <v>3</v>
      </c>
      <c r="R36" s="284"/>
      <c r="S36" s="284"/>
      <c r="T36" s="284"/>
      <c r="U36" s="284"/>
      <c r="V36" s="302">
        <v>2</v>
      </c>
      <c r="W36" s="302">
        <v>8</v>
      </c>
      <c r="X36" s="277"/>
      <c r="Y36" s="287">
        <f t="shared" ref="Y36:Y40" si="5">V36*W36*ROUND(X36,2)</f>
        <v>0</v>
      </c>
      <c r="Z36" s="31"/>
    </row>
    <row r="37" spans="1:26" ht="26.25" customHeight="1" x14ac:dyDescent="0.25">
      <c r="A37" s="173">
        <v>30</v>
      </c>
      <c r="B37" s="796"/>
      <c r="C37" s="796"/>
      <c r="D37" s="216" t="s">
        <v>537</v>
      </c>
      <c r="E37" s="284"/>
      <c r="F37" s="284"/>
      <c r="G37" s="284"/>
      <c r="H37" s="284"/>
      <c r="I37" s="284"/>
      <c r="J37" s="284"/>
      <c r="K37" s="284"/>
      <c r="L37" s="284"/>
      <c r="M37" s="284"/>
      <c r="N37" s="284"/>
      <c r="O37" s="284"/>
      <c r="P37" s="285" t="s">
        <v>3</v>
      </c>
      <c r="Q37" s="285" t="s">
        <v>3</v>
      </c>
      <c r="R37" s="284"/>
      <c r="S37" s="284"/>
      <c r="T37" s="284"/>
      <c r="U37" s="284"/>
      <c r="V37" s="302">
        <v>2</v>
      </c>
      <c r="W37" s="302">
        <v>8</v>
      </c>
      <c r="X37" s="277"/>
      <c r="Y37" s="287">
        <f t="shared" si="5"/>
        <v>0</v>
      </c>
      <c r="Z37" s="31"/>
    </row>
    <row r="38" spans="1:26" ht="52.5" customHeight="1" x14ac:dyDescent="0.25">
      <c r="A38" s="173">
        <v>31</v>
      </c>
      <c r="B38" s="796"/>
      <c r="C38" s="796"/>
      <c r="D38" s="216" t="s">
        <v>538</v>
      </c>
      <c r="E38" s="284"/>
      <c r="F38" s="284"/>
      <c r="G38" s="284"/>
      <c r="H38" s="284"/>
      <c r="I38" s="284"/>
      <c r="J38" s="284"/>
      <c r="K38" s="284"/>
      <c r="L38" s="284"/>
      <c r="M38" s="284"/>
      <c r="N38" s="284"/>
      <c r="O38" s="284"/>
      <c r="P38" s="285" t="s">
        <v>3</v>
      </c>
      <c r="Q38" s="285" t="s">
        <v>3</v>
      </c>
      <c r="R38" s="284"/>
      <c r="S38" s="284"/>
      <c r="T38" s="284"/>
      <c r="U38" s="284"/>
      <c r="V38" s="302">
        <v>2</v>
      </c>
      <c r="W38" s="302">
        <v>8</v>
      </c>
      <c r="X38" s="277"/>
      <c r="Y38" s="287">
        <f t="shared" si="5"/>
        <v>0</v>
      </c>
      <c r="Z38" s="31"/>
    </row>
    <row r="39" spans="1:26" ht="15" customHeight="1" x14ac:dyDescent="0.25">
      <c r="A39" s="173">
        <v>32</v>
      </c>
      <c r="B39" s="796"/>
      <c r="C39" s="796"/>
      <c r="D39" s="216" t="s">
        <v>520</v>
      </c>
      <c r="E39" s="284"/>
      <c r="F39" s="284"/>
      <c r="G39" s="284"/>
      <c r="H39" s="284"/>
      <c r="I39" s="284"/>
      <c r="J39" s="284"/>
      <c r="K39" s="284"/>
      <c r="L39" s="284"/>
      <c r="M39" s="284"/>
      <c r="N39" s="284"/>
      <c r="O39" s="284"/>
      <c r="P39" s="285" t="s">
        <v>3</v>
      </c>
      <c r="Q39" s="285" t="s">
        <v>3</v>
      </c>
      <c r="R39" s="284"/>
      <c r="S39" s="284"/>
      <c r="T39" s="284"/>
      <c r="U39" s="284"/>
      <c r="V39" s="302">
        <v>2</v>
      </c>
      <c r="W39" s="302">
        <v>8</v>
      </c>
      <c r="X39" s="277"/>
      <c r="Y39" s="287">
        <f t="shared" si="5"/>
        <v>0</v>
      </c>
      <c r="Z39" s="31"/>
    </row>
    <row r="40" spans="1:26" ht="15" customHeight="1" x14ac:dyDescent="0.25">
      <c r="A40" s="173">
        <v>33</v>
      </c>
      <c r="B40" s="796"/>
      <c r="C40" s="796"/>
      <c r="D40" s="216" t="s">
        <v>521</v>
      </c>
      <c r="E40" s="284"/>
      <c r="F40" s="284"/>
      <c r="G40" s="284"/>
      <c r="H40" s="284"/>
      <c r="I40" s="284"/>
      <c r="J40" s="284"/>
      <c r="K40" s="284"/>
      <c r="L40" s="284"/>
      <c r="M40" s="284"/>
      <c r="N40" s="284"/>
      <c r="O40" s="284"/>
      <c r="P40" s="285" t="s">
        <v>3</v>
      </c>
      <c r="Q40" s="285" t="s">
        <v>3</v>
      </c>
      <c r="R40" s="284"/>
      <c r="S40" s="284"/>
      <c r="T40" s="284"/>
      <c r="U40" s="284"/>
      <c r="V40" s="302">
        <v>2</v>
      </c>
      <c r="W40" s="302">
        <v>8</v>
      </c>
      <c r="X40" s="277"/>
      <c r="Y40" s="287">
        <f t="shared" si="5"/>
        <v>0</v>
      </c>
      <c r="Z40" s="31"/>
    </row>
    <row r="41" spans="1:26" ht="15" customHeight="1" x14ac:dyDescent="0.25">
      <c r="A41" s="173">
        <v>34</v>
      </c>
      <c r="B41" s="796"/>
      <c r="C41" s="796"/>
      <c r="D41" s="216" t="s">
        <v>72</v>
      </c>
      <c r="E41" s="284"/>
      <c r="F41" s="284"/>
      <c r="G41" s="284"/>
      <c r="H41" s="284"/>
      <c r="I41" s="284"/>
      <c r="J41" s="284"/>
      <c r="K41" s="284"/>
      <c r="L41" s="284"/>
      <c r="M41" s="284"/>
      <c r="N41" s="284"/>
      <c r="O41" s="284"/>
      <c r="P41" s="285" t="s">
        <v>3</v>
      </c>
      <c r="Q41" s="285" t="s">
        <v>3</v>
      </c>
      <c r="R41" s="284"/>
      <c r="S41" s="284"/>
      <c r="T41" s="284"/>
      <c r="U41" s="284"/>
      <c r="V41" s="302">
        <v>2</v>
      </c>
      <c r="W41" s="302">
        <v>8</v>
      </c>
      <c r="X41" s="277"/>
      <c r="Y41" s="287">
        <f>V41*W41*ROUND(X41,2)</f>
        <v>0</v>
      </c>
      <c r="Z41" s="31"/>
    </row>
    <row r="42" spans="1:26" ht="15" customHeight="1" x14ac:dyDescent="0.25">
      <c r="A42" s="173">
        <v>35</v>
      </c>
      <c r="B42" s="814" t="s">
        <v>912</v>
      </c>
      <c r="C42" s="814" t="s">
        <v>522</v>
      </c>
      <c r="D42" s="216" t="s">
        <v>512</v>
      </c>
      <c r="E42" s="285" t="s">
        <v>3</v>
      </c>
      <c r="F42" s="284"/>
      <c r="G42" s="284"/>
      <c r="H42" s="284"/>
      <c r="I42" s="284"/>
      <c r="J42" s="284"/>
      <c r="K42" s="284"/>
      <c r="L42" s="284"/>
      <c r="M42" s="284"/>
      <c r="N42" s="284"/>
      <c r="O42" s="284"/>
      <c r="P42" s="285"/>
      <c r="Q42" s="285"/>
      <c r="R42" s="284"/>
      <c r="S42" s="284"/>
      <c r="T42" s="284"/>
      <c r="U42" s="284"/>
      <c r="V42" s="285">
        <v>365</v>
      </c>
      <c r="W42" s="302">
        <v>7</v>
      </c>
      <c r="X42" s="364"/>
      <c r="Y42" s="365"/>
      <c r="Z42" s="31"/>
    </row>
    <row r="43" spans="1:26" ht="15" customHeight="1" x14ac:dyDescent="0.25">
      <c r="A43" s="173">
        <v>36</v>
      </c>
      <c r="B43" s="798"/>
      <c r="C43" s="798"/>
      <c r="D43" s="216" t="s">
        <v>65</v>
      </c>
      <c r="E43" s="284"/>
      <c r="F43" s="284"/>
      <c r="G43" s="284"/>
      <c r="H43" s="284"/>
      <c r="I43" s="284"/>
      <c r="J43" s="284"/>
      <c r="K43" s="284"/>
      <c r="L43" s="284"/>
      <c r="M43" s="284"/>
      <c r="N43" s="284"/>
      <c r="O43" s="284"/>
      <c r="P43" s="285" t="s">
        <v>3</v>
      </c>
      <c r="Q43" s="285" t="s">
        <v>3</v>
      </c>
      <c r="R43" s="284"/>
      <c r="S43" s="284"/>
      <c r="T43" s="284"/>
      <c r="U43" s="284"/>
      <c r="V43" s="302">
        <v>2</v>
      </c>
      <c r="W43" s="302">
        <v>7</v>
      </c>
      <c r="X43" s="277"/>
      <c r="Y43" s="287">
        <f t="shared" ref="Y43:Y45" si="6">V43*W43*ROUND(X43,2)</f>
        <v>0</v>
      </c>
      <c r="Z43" s="31"/>
    </row>
    <row r="44" spans="1:26" ht="26.25" customHeight="1" x14ac:dyDescent="0.25">
      <c r="A44" s="173">
        <v>37</v>
      </c>
      <c r="B44" s="798"/>
      <c r="C44" s="798"/>
      <c r="D44" s="216" t="s">
        <v>536</v>
      </c>
      <c r="E44" s="284"/>
      <c r="F44" s="284"/>
      <c r="G44" s="284"/>
      <c r="H44" s="284"/>
      <c r="I44" s="284"/>
      <c r="J44" s="284"/>
      <c r="K44" s="284"/>
      <c r="L44" s="284"/>
      <c r="M44" s="284"/>
      <c r="N44" s="284"/>
      <c r="O44" s="284"/>
      <c r="P44" s="285" t="s">
        <v>3</v>
      </c>
      <c r="Q44" s="285" t="s">
        <v>3</v>
      </c>
      <c r="R44" s="284"/>
      <c r="S44" s="284"/>
      <c r="T44" s="284"/>
      <c r="U44" s="284"/>
      <c r="V44" s="302">
        <v>2</v>
      </c>
      <c r="W44" s="302">
        <v>7</v>
      </c>
      <c r="X44" s="277"/>
      <c r="Y44" s="287">
        <f t="shared" si="6"/>
        <v>0</v>
      </c>
      <c r="Z44" s="31"/>
    </row>
    <row r="45" spans="1:26" ht="26.25" customHeight="1" x14ac:dyDescent="0.25">
      <c r="A45" s="173">
        <v>38</v>
      </c>
      <c r="B45" s="798"/>
      <c r="C45" s="798"/>
      <c r="D45" s="216" t="s">
        <v>537</v>
      </c>
      <c r="E45" s="284"/>
      <c r="F45" s="284"/>
      <c r="G45" s="284"/>
      <c r="H45" s="284"/>
      <c r="I45" s="284"/>
      <c r="J45" s="284"/>
      <c r="K45" s="284"/>
      <c r="L45" s="284"/>
      <c r="M45" s="284"/>
      <c r="N45" s="284"/>
      <c r="O45" s="284"/>
      <c r="P45" s="285" t="s">
        <v>3</v>
      </c>
      <c r="Q45" s="285" t="s">
        <v>3</v>
      </c>
      <c r="R45" s="284"/>
      <c r="S45" s="284"/>
      <c r="T45" s="284"/>
      <c r="U45" s="284"/>
      <c r="V45" s="302">
        <v>2</v>
      </c>
      <c r="W45" s="302">
        <v>7</v>
      </c>
      <c r="X45" s="277"/>
      <c r="Y45" s="287">
        <f t="shared" si="6"/>
        <v>0</v>
      </c>
      <c r="Z45" s="31"/>
    </row>
    <row r="46" spans="1:26" ht="52.5" customHeight="1" x14ac:dyDescent="0.25">
      <c r="A46" s="173">
        <v>39</v>
      </c>
      <c r="B46" s="798"/>
      <c r="C46" s="798"/>
      <c r="D46" s="216" t="s">
        <v>538</v>
      </c>
      <c r="E46" s="284"/>
      <c r="F46" s="284"/>
      <c r="G46" s="284"/>
      <c r="H46" s="284"/>
      <c r="I46" s="284"/>
      <c r="J46" s="284"/>
      <c r="K46" s="284"/>
      <c r="L46" s="284"/>
      <c r="M46" s="284"/>
      <c r="N46" s="284"/>
      <c r="O46" s="284"/>
      <c r="P46" s="285" t="s">
        <v>3</v>
      </c>
      <c r="Q46" s="285" t="s">
        <v>3</v>
      </c>
      <c r="R46" s="284"/>
      <c r="S46" s="284"/>
      <c r="T46" s="284"/>
      <c r="U46" s="284"/>
      <c r="V46" s="302">
        <v>2</v>
      </c>
      <c r="W46" s="302">
        <v>7</v>
      </c>
      <c r="X46" s="277"/>
      <c r="Y46" s="287">
        <f>V46*W46*ROUND(X46,2)</f>
        <v>0</v>
      </c>
      <c r="Z46" s="31"/>
    </row>
    <row r="47" spans="1:26" ht="26.25" customHeight="1" x14ac:dyDescent="0.25">
      <c r="A47" s="173">
        <v>40</v>
      </c>
      <c r="B47" s="798"/>
      <c r="C47" s="798"/>
      <c r="D47" s="216" t="s">
        <v>513</v>
      </c>
      <c r="E47" s="284"/>
      <c r="F47" s="284"/>
      <c r="G47" s="284"/>
      <c r="H47" s="284"/>
      <c r="I47" s="284"/>
      <c r="J47" s="284"/>
      <c r="K47" s="284"/>
      <c r="L47" s="284"/>
      <c r="M47" s="284"/>
      <c r="N47" s="284"/>
      <c r="O47" s="284"/>
      <c r="P47" s="285" t="s">
        <v>3</v>
      </c>
      <c r="Q47" s="285" t="s">
        <v>3</v>
      </c>
      <c r="R47" s="284"/>
      <c r="S47" s="284"/>
      <c r="T47" s="284"/>
      <c r="U47" s="284"/>
      <c r="V47" s="302">
        <v>2</v>
      </c>
      <c r="W47" s="302">
        <v>7</v>
      </c>
      <c r="X47" s="277"/>
      <c r="Y47" s="287">
        <f>V47*W47*ROUND(X47,2)</f>
        <v>0</v>
      </c>
      <c r="Z47" s="31"/>
    </row>
    <row r="48" spans="1:26" ht="15" customHeight="1" x14ac:dyDescent="0.25">
      <c r="A48" s="173">
        <v>41</v>
      </c>
      <c r="B48" s="798"/>
      <c r="C48" s="798"/>
      <c r="D48" s="216" t="s">
        <v>514</v>
      </c>
      <c r="E48" s="284"/>
      <c r="F48" s="284"/>
      <c r="G48" s="284"/>
      <c r="H48" s="284"/>
      <c r="I48" s="284"/>
      <c r="J48" s="284"/>
      <c r="K48" s="284"/>
      <c r="L48" s="284"/>
      <c r="M48" s="284"/>
      <c r="N48" s="284"/>
      <c r="O48" s="284"/>
      <c r="P48" s="285" t="s">
        <v>3</v>
      </c>
      <c r="Q48" s="285" t="s">
        <v>3</v>
      </c>
      <c r="R48" s="284"/>
      <c r="S48" s="284"/>
      <c r="T48" s="284"/>
      <c r="U48" s="284"/>
      <c r="V48" s="302">
        <v>2</v>
      </c>
      <c r="W48" s="302">
        <v>7</v>
      </c>
      <c r="X48" s="277"/>
      <c r="Y48" s="287">
        <f t="shared" ref="Y48:Y51" si="7">V48*W48*ROUND(X48,2)</f>
        <v>0</v>
      </c>
      <c r="Z48" s="31"/>
    </row>
    <row r="49" spans="1:26" ht="15" customHeight="1" x14ac:dyDescent="0.25">
      <c r="A49" s="173">
        <v>42</v>
      </c>
      <c r="B49" s="798"/>
      <c r="C49" s="798"/>
      <c r="D49" s="216" t="s">
        <v>515</v>
      </c>
      <c r="E49" s="284"/>
      <c r="F49" s="284"/>
      <c r="G49" s="284"/>
      <c r="H49" s="284"/>
      <c r="I49" s="284"/>
      <c r="J49" s="284"/>
      <c r="K49" s="284"/>
      <c r="L49" s="284"/>
      <c r="M49" s="284"/>
      <c r="N49" s="284"/>
      <c r="O49" s="284"/>
      <c r="P49" s="285" t="s">
        <v>3</v>
      </c>
      <c r="Q49" s="285" t="s">
        <v>3</v>
      </c>
      <c r="R49" s="284"/>
      <c r="S49" s="284"/>
      <c r="T49" s="284"/>
      <c r="U49" s="284"/>
      <c r="V49" s="302">
        <v>2</v>
      </c>
      <c r="W49" s="302">
        <v>7</v>
      </c>
      <c r="X49" s="277"/>
      <c r="Y49" s="287">
        <f t="shared" si="7"/>
        <v>0</v>
      </c>
      <c r="Z49" s="31"/>
    </row>
    <row r="50" spans="1:26" ht="15" customHeight="1" x14ac:dyDescent="0.25">
      <c r="A50" s="173">
        <v>43</v>
      </c>
      <c r="B50" s="798"/>
      <c r="C50" s="798"/>
      <c r="D50" s="216" t="s">
        <v>523</v>
      </c>
      <c r="E50" s="284"/>
      <c r="F50" s="284"/>
      <c r="G50" s="284"/>
      <c r="H50" s="284"/>
      <c r="I50" s="284"/>
      <c r="J50" s="284"/>
      <c r="K50" s="284"/>
      <c r="L50" s="284"/>
      <c r="M50" s="284"/>
      <c r="N50" s="284"/>
      <c r="O50" s="284"/>
      <c r="P50" s="285" t="s">
        <v>3</v>
      </c>
      <c r="Q50" s="285" t="s">
        <v>3</v>
      </c>
      <c r="R50" s="284"/>
      <c r="S50" s="284"/>
      <c r="T50" s="284"/>
      <c r="U50" s="284"/>
      <c r="V50" s="302">
        <v>2</v>
      </c>
      <c r="W50" s="302">
        <v>7</v>
      </c>
      <c r="X50" s="277"/>
      <c r="Y50" s="287">
        <f t="shared" si="7"/>
        <v>0</v>
      </c>
      <c r="Z50" s="31"/>
    </row>
    <row r="51" spans="1:26" ht="15" customHeight="1" x14ac:dyDescent="0.25">
      <c r="A51" s="173">
        <v>44</v>
      </c>
      <c r="B51" s="795"/>
      <c r="C51" s="795"/>
      <c r="D51" s="216" t="s">
        <v>72</v>
      </c>
      <c r="E51" s="284"/>
      <c r="F51" s="284"/>
      <c r="G51" s="284"/>
      <c r="H51" s="284"/>
      <c r="I51" s="284"/>
      <c r="J51" s="284"/>
      <c r="K51" s="284"/>
      <c r="L51" s="284"/>
      <c r="M51" s="284"/>
      <c r="N51" s="284"/>
      <c r="O51" s="284"/>
      <c r="P51" s="285" t="s">
        <v>3</v>
      </c>
      <c r="Q51" s="285" t="s">
        <v>3</v>
      </c>
      <c r="R51" s="284"/>
      <c r="S51" s="284"/>
      <c r="T51" s="284"/>
      <c r="U51" s="284"/>
      <c r="V51" s="302">
        <v>2</v>
      </c>
      <c r="W51" s="302">
        <v>7</v>
      </c>
      <c r="X51" s="277"/>
      <c r="Y51" s="287">
        <f t="shared" si="7"/>
        <v>0</v>
      </c>
      <c r="Z51" s="31"/>
    </row>
    <row r="52" spans="1:26" ht="15" customHeight="1" x14ac:dyDescent="0.25">
      <c r="A52" s="173">
        <v>45</v>
      </c>
      <c r="B52" s="796" t="s">
        <v>524</v>
      </c>
      <c r="C52" s="796" t="s">
        <v>525</v>
      </c>
      <c r="D52" s="216" t="s">
        <v>61</v>
      </c>
      <c r="E52" s="284"/>
      <c r="F52" s="285" t="s">
        <v>3</v>
      </c>
      <c r="G52" s="284"/>
      <c r="H52" s="284"/>
      <c r="I52" s="284"/>
      <c r="J52" s="284"/>
      <c r="K52" s="284"/>
      <c r="L52" s="284"/>
      <c r="M52" s="284"/>
      <c r="N52" s="284"/>
      <c r="O52" s="284"/>
      <c r="P52" s="285"/>
      <c r="Q52" s="285"/>
      <c r="R52" s="284"/>
      <c r="S52" s="284"/>
      <c r="T52" s="284"/>
      <c r="U52" s="284"/>
      <c r="V52" s="285">
        <v>52</v>
      </c>
      <c r="W52" s="302">
        <v>2</v>
      </c>
      <c r="X52" s="364"/>
      <c r="Y52" s="365"/>
      <c r="Z52" s="31"/>
    </row>
    <row r="53" spans="1:26" ht="15" customHeight="1" x14ac:dyDescent="0.25">
      <c r="A53" s="173">
        <v>46</v>
      </c>
      <c r="B53" s="796"/>
      <c r="C53" s="799"/>
      <c r="D53" s="216" t="s">
        <v>473</v>
      </c>
      <c r="E53" s="284"/>
      <c r="F53" s="284"/>
      <c r="G53" s="284"/>
      <c r="H53" s="284"/>
      <c r="I53" s="284"/>
      <c r="J53" s="284"/>
      <c r="K53" s="284"/>
      <c r="L53" s="284"/>
      <c r="M53" s="284"/>
      <c r="N53" s="284"/>
      <c r="O53" s="284"/>
      <c r="P53" s="285" t="s">
        <v>3</v>
      </c>
      <c r="Q53" s="285" t="s">
        <v>3</v>
      </c>
      <c r="R53" s="284"/>
      <c r="S53" s="284"/>
      <c r="T53" s="284"/>
      <c r="U53" s="284"/>
      <c r="V53" s="302">
        <v>2</v>
      </c>
      <c r="W53" s="302">
        <v>2</v>
      </c>
      <c r="X53" s="277"/>
      <c r="Y53" s="287">
        <f t="shared" ref="Y53" si="8">V53*W53*ROUND(X53,2)</f>
        <v>0</v>
      </c>
      <c r="Z53" s="31"/>
    </row>
    <row r="54" spans="1:26" ht="15" customHeight="1" x14ac:dyDescent="0.25">
      <c r="A54" s="173">
        <v>47</v>
      </c>
      <c r="B54" s="796"/>
      <c r="C54" s="799"/>
      <c r="D54" s="216" t="s">
        <v>419</v>
      </c>
      <c r="E54" s="284"/>
      <c r="F54" s="284"/>
      <c r="G54" s="284"/>
      <c r="H54" s="284"/>
      <c r="I54" s="284"/>
      <c r="J54" s="284"/>
      <c r="K54" s="284"/>
      <c r="L54" s="284"/>
      <c r="M54" s="284"/>
      <c r="N54" s="284"/>
      <c r="O54" s="284"/>
      <c r="P54" s="285" t="s">
        <v>3</v>
      </c>
      <c r="Q54" s="285" t="s">
        <v>3</v>
      </c>
      <c r="R54" s="284"/>
      <c r="S54" s="284"/>
      <c r="T54" s="284"/>
      <c r="U54" s="284"/>
      <c r="V54" s="302">
        <v>2</v>
      </c>
      <c r="W54" s="302">
        <v>2</v>
      </c>
      <c r="X54" s="277"/>
      <c r="Y54" s="287">
        <f>V54*W54*ROUND(X54,2)</f>
        <v>0</v>
      </c>
      <c r="Z54" s="31"/>
    </row>
    <row r="55" spans="1:26" ht="15" customHeight="1" x14ac:dyDescent="0.25">
      <c r="A55" s="173">
        <v>48</v>
      </c>
      <c r="B55" s="796"/>
      <c r="C55" s="799"/>
      <c r="D55" s="216" t="s">
        <v>474</v>
      </c>
      <c r="E55" s="284"/>
      <c r="F55" s="284"/>
      <c r="G55" s="284"/>
      <c r="H55" s="284"/>
      <c r="I55" s="284"/>
      <c r="J55" s="284"/>
      <c r="K55" s="284"/>
      <c r="L55" s="284"/>
      <c r="M55" s="284"/>
      <c r="N55" s="284"/>
      <c r="O55" s="284"/>
      <c r="P55" s="285" t="s">
        <v>3</v>
      </c>
      <c r="Q55" s="285" t="s">
        <v>3</v>
      </c>
      <c r="R55" s="284"/>
      <c r="S55" s="284"/>
      <c r="T55" s="284"/>
      <c r="U55" s="284"/>
      <c r="V55" s="302">
        <v>2</v>
      </c>
      <c r="W55" s="302">
        <v>2</v>
      </c>
      <c r="X55" s="277"/>
      <c r="Y55" s="287">
        <f t="shared" ref="Y55:Y62" si="9">V55*W55*ROUND(X55,2)</f>
        <v>0</v>
      </c>
      <c r="Z55" s="31"/>
    </row>
    <row r="56" spans="1:26" ht="15" customHeight="1" x14ac:dyDescent="0.25">
      <c r="A56" s="173">
        <v>49</v>
      </c>
      <c r="B56" s="796"/>
      <c r="C56" s="799"/>
      <c r="D56" s="216" t="s">
        <v>420</v>
      </c>
      <c r="E56" s="284"/>
      <c r="F56" s="284"/>
      <c r="G56" s="284"/>
      <c r="H56" s="284"/>
      <c r="I56" s="284"/>
      <c r="J56" s="284"/>
      <c r="K56" s="284"/>
      <c r="L56" s="284"/>
      <c r="M56" s="284"/>
      <c r="N56" s="284"/>
      <c r="O56" s="284"/>
      <c r="P56" s="285" t="s">
        <v>3</v>
      </c>
      <c r="Q56" s="285" t="s">
        <v>3</v>
      </c>
      <c r="R56" s="284"/>
      <c r="S56" s="284"/>
      <c r="T56" s="284"/>
      <c r="U56" s="284"/>
      <c r="V56" s="302">
        <v>2</v>
      </c>
      <c r="W56" s="302">
        <v>2</v>
      </c>
      <c r="X56" s="277"/>
      <c r="Y56" s="287">
        <f t="shared" si="9"/>
        <v>0</v>
      </c>
      <c r="Z56" s="31"/>
    </row>
    <row r="57" spans="1:26" ht="15" customHeight="1" x14ac:dyDescent="0.25">
      <c r="A57" s="173">
        <v>50</v>
      </c>
      <c r="B57" s="796"/>
      <c r="C57" s="799"/>
      <c r="D57" s="216" t="s">
        <v>53</v>
      </c>
      <c r="E57" s="284"/>
      <c r="F57" s="284"/>
      <c r="G57" s="284"/>
      <c r="H57" s="284"/>
      <c r="I57" s="284"/>
      <c r="J57" s="284"/>
      <c r="K57" s="284"/>
      <c r="L57" s="284"/>
      <c r="M57" s="284"/>
      <c r="N57" s="284"/>
      <c r="O57" s="284"/>
      <c r="P57" s="285" t="s">
        <v>3</v>
      </c>
      <c r="Q57" s="285" t="s">
        <v>3</v>
      </c>
      <c r="R57" s="284"/>
      <c r="S57" s="284"/>
      <c r="T57" s="284"/>
      <c r="U57" s="284"/>
      <c r="V57" s="302">
        <v>2</v>
      </c>
      <c r="W57" s="302">
        <v>2</v>
      </c>
      <c r="X57" s="277"/>
      <c r="Y57" s="287">
        <f t="shared" si="9"/>
        <v>0</v>
      </c>
      <c r="Z57" s="31"/>
    </row>
    <row r="58" spans="1:26" ht="15" customHeight="1" x14ac:dyDescent="0.25">
      <c r="A58" s="173">
        <v>51</v>
      </c>
      <c r="B58" s="796"/>
      <c r="C58" s="799"/>
      <c r="D58" s="216" t="s">
        <v>526</v>
      </c>
      <c r="E58" s="284"/>
      <c r="F58" s="284"/>
      <c r="G58" s="284"/>
      <c r="H58" s="284"/>
      <c r="I58" s="284"/>
      <c r="J58" s="284"/>
      <c r="K58" s="284"/>
      <c r="L58" s="284"/>
      <c r="M58" s="284"/>
      <c r="N58" s="284"/>
      <c r="O58" s="284"/>
      <c r="P58" s="285" t="s">
        <v>3</v>
      </c>
      <c r="Q58" s="285" t="s">
        <v>3</v>
      </c>
      <c r="R58" s="284"/>
      <c r="S58" s="284"/>
      <c r="T58" s="284"/>
      <c r="U58" s="284"/>
      <c r="V58" s="302">
        <v>2</v>
      </c>
      <c r="W58" s="302">
        <v>2</v>
      </c>
      <c r="X58" s="277"/>
      <c r="Y58" s="287">
        <f t="shared" si="9"/>
        <v>0</v>
      </c>
      <c r="Z58" s="31"/>
    </row>
    <row r="59" spans="1:26" ht="15" customHeight="1" x14ac:dyDescent="0.25">
      <c r="A59" s="173">
        <v>52</v>
      </c>
      <c r="B59" s="796"/>
      <c r="C59" s="799"/>
      <c r="D59" s="216" t="s">
        <v>527</v>
      </c>
      <c r="E59" s="284"/>
      <c r="F59" s="284"/>
      <c r="G59" s="284"/>
      <c r="H59" s="284"/>
      <c r="I59" s="284"/>
      <c r="J59" s="284"/>
      <c r="K59" s="284"/>
      <c r="L59" s="284"/>
      <c r="M59" s="284"/>
      <c r="N59" s="284"/>
      <c r="O59" s="284"/>
      <c r="P59" s="285" t="s">
        <v>3</v>
      </c>
      <c r="Q59" s="285" t="s">
        <v>3</v>
      </c>
      <c r="R59" s="284"/>
      <c r="S59" s="284"/>
      <c r="T59" s="284"/>
      <c r="U59" s="284"/>
      <c r="V59" s="302">
        <v>2</v>
      </c>
      <c r="W59" s="302">
        <v>2</v>
      </c>
      <c r="X59" s="277"/>
      <c r="Y59" s="287">
        <f t="shared" si="9"/>
        <v>0</v>
      </c>
      <c r="Z59" s="31"/>
    </row>
    <row r="60" spans="1:26" ht="15" customHeight="1" x14ac:dyDescent="0.25">
      <c r="A60" s="173">
        <v>53</v>
      </c>
      <c r="B60" s="796"/>
      <c r="C60" s="799"/>
      <c r="D60" s="216" t="s">
        <v>916</v>
      </c>
      <c r="E60" s="284"/>
      <c r="F60" s="284"/>
      <c r="G60" s="284"/>
      <c r="H60" s="284"/>
      <c r="I60" s="284"/>
      <c r="J60" s="284"/>
      <c r="K60" s="284"/>
      <c r="L60" s="284"/>
      <c r="M60" s="284"/>
      <c r="N60" s="284"/>
      <c r="O60" s="284"/>
      <c r="P60" s="284" t="s">
        <v>3</v>
      </c>
      <c r="Q60" s="285" t="s">
        <v>3</v>
      </c>
      <c r="R60" s="284"/>
      <c r="S60" s="284"/>
      <c r="T60" s="284"/>
      <c r="U60" s="284"/>
      <c r="V60" s="302">
        <v>2</v>
      </c>
      <c r="W60" s="302">
        <v>2</v>
      </c>
      <c r="X60" s="277"/>
      <c r="Y60" s="287">
        <f t="shared" si="9"/>
        <v>0</v>
      </c>
      <c r="Z60" s="31"/>
    </row>
    <row r="61" spans="1:26" ht="26.25" customHeight="1" x14ac:dyDescent="0.25">
      <c r="A61" s="173">
        <v>54</v>
      </c>
      <c r="B61" s="796"/>
      <c r="C61" s="799"/>
      <c r="D61" s="216" t="s">
        <v>483</v>
      </c>
      <c r="E61" s="284"/>
      <c r="F61" s="284"/>
      <c r="G61" s="284"/>
      <c r="H61" s="284"/>
      <c r="I61" s="284"/>
      <c r="J61" s="284"/>
      <c r="K61" s="284"/>
      <c r="L61" s="284"/>
      <c r="M61" s="284"/>
      <c r="N61" s="284"/>
      <c r="O61" s="284"/>
      <c r="P61" s="285" t="s">
        <v>3</v>
      </c>
      <c r="Q61" s="285" t="s">
        <v>3</v>
      </c>
      <c r="R61" s="284"/>
      <c r="S61" s="284"/>
      <c r="T61" s="284"/>
      <c r="U61" s="284"/>
      <c r="V61" s="302">
        <v>2</v>
      </c>
      <c r="W61" s="302">
        <v>2</v>
      </c>
      <c r="X61" s="277"/>
      <c r="Y61" s="287">
        <f t="shared" si="9"/>
        <v>0</v>
      </c>
      <c r="Z61" s="31"/>
    </row>
    <row r="62" spans="1:26" ht="15" customHeight="1" x14ac:dyDescent="0.25">
      <c r="A62" s="173">
        <v>55</v>
      </c>
      <c r="B62" s="796"/>
      <c r="C62" s="799"/>
      <c r="D62" s="216" t="s">
        <v>528</v>
      </c>
      <c r="E62" s="284"/>
      <c r="F62" s="284"/>
      <c r="G62" s="284"/>
      <c r="H62" s="284"/>
      <c r="I62" s="284"/>
      <c r="J62" s="284"/>
      <c r="K62" s="284"/>
      <c r="L62" s="284"/>
      <c r="M62" s="284"/>
      <c r="N62" s="284"/>
      <c r="O62" s="284"/>
      <c r="P62" s="285" t="s">
        <v>3</v>
      </c>
      <c r="Q62" s="285" t="s">
        <v>3</v>
      </c>
      <c r="R62" s="284"/>
      <c r="S62" s="284"/>
      <c r="T62" s="284"/>
      <c r="U62" s="284"/>
      <c r="V62" s="302">
        <v>2</v>
      </c>
      <c r="W62" s="302">
        <v>2</v>
      </c>
      <c r="X62" s="277"/>
      <c r="Y62" s="287">
        <f t="shared" si="9"/>
        <v>0</v>
      </c>
      <c r="Z62" s="31"/>
    </row>
    <row r="63" spans="1:26" ht="15" customHeight="1" x14ac:dyDescent="0.25">
      <c r="A63" s="173">
        <v>56</v>
      </c>
      <c r="B63" s="796" t="s">
        <v>915</v>
      </c>
      <c r="C63" s="796" t="s">
        <v>532</v>
      </c>
      <c r="D63" s="216" t="s">
        <v>61</v>
      </c>
      <c r="E63" s="284"/>
      <c r="F63" s="285" t="s">
        <v>3</v>
      </c>
      <c r="G63" s="284"/>
      <c r="H63" s="284"/>
      <c r="I63" s="284"/>
      <c r="J63" s="284"/>
      <c r="K63" s="284"/>
      <c r="L63" s="284"/>
      <c r="M63" s="284"/>
      <c r="N63" s="284"/>
      <c r="O63" s="284"/>
      <c r="P63" s="285"/>
      <c r="Q63" s="285"/>
      <c r="R63" s="284"/>
      <c r="S63" s="284"/>
      <c r="T63" s="284"/>
      <c r="U63" s="284"/>
      <c r="V63" s="285">
        <v>52</v>
      </c>
      <c r="W63" s="302">
        <v>4</v>
      </c>
      <c r="X63" s="364"/>
      <c r="Y63" s="365"/>
      <c r="Z63" s="31"/>
    </row>
    <row r="64" spans="1:26" ht="15" customHeight="1" x14ac:dyDescent="0.25">
      <c r="A64" s="173">
        <v>57</v>
      </c>
      <c r="B64" s="796"/>
      <c r="C64" s="799"/>
      <c r="D64" s="216" t="s">
        <v>473</v>
      </c>
      <c r="E64" s="284"/>
      <c r="F64" s="284"/>
      <c r="G64" s="284"/>
      <c r="H64" s="284"/>
      <c r="I64" s="284"/>
      <c r="J64" s="284"/>
      <c r="K64" s="284"/>
      <c r="L64" s="284"/>
      <c r="M64" s="284"/>
      <c r="N64" s="284"/>
      <c r="O64" s="284"/>
      <c r="P64" s="285" t="s">
        <v>3</v>
      </c>
      <c r="Q64" s="285" t="s">
        <v>3</v>
      </c>
      <c r="R64" s="284"/>
      <c r="S64" s="284"/>
      <c r="T64" s="284"/>
      <c r="U64" s="284"/>
      <c r="V64" s="302">
        <v>2</v>
      </c>
      <c r="W64" s="302">
        <v>4</v>
      </c>
      <c r="X64" s="277"/>
      <c r="Y64" s="287">
        <f t="shared" ref="Y64:Y68" si="10">V64*W64*ROUND(X64,2)</f>
        <v>0</v>
      </c>
      <c r="Z64" s="31"/>
    </row>
    <row r="65" spans="1:26" ht="15" customHeight="1" x14ac:dyDescent="0.25">
      <c r="A65" s="173">
        <v>58</v>
      </c>
      <c r="B65" s="796"/>
      <c r="C65" s="799"/>
      <c r="D65" s="216" t="s">
        <v>419</v>
      </c>
      <c r="E65" s="284"/>
      <c r="F65" s="284"/>
      <c r="G65" s="284"/>
      <c r="H65" s="284"/>
      <c r="I65" s="284"/>
      <c r="J65" s="284"/>
      <c r="K65" s="284"/>
      <c r="L65" s="284"/>
      <c r="M65" s="284"/>
      <c r="N65" s="284"/>
      <c r="O65" s="284"/>
      <c r="P65" s="285" t="s">
        <v>3</v>
      </c>
      <c r="Q65" s="285" t="s">
        <v>3</v>
      </c>
      <c r="R65" s="284"/>
      <c r="S65" s="284"/>
      <c r="T65" s="284"/>
      <c r="U65" s="284"/>
      <c r="V65" s="302">
        <v>2</v>
      </c>
      <c r="W65" s="302">
        <v>4</v>
      </c>
      <c r="X65" s="277"/>
      <c r="Y65" s="287">
        <f t="shared" si="10"/>
        <v>0</v>
      </c>
      <c r="Z65" s="31"/>
    </row>
    <row r="66" spans="1:26" ht="15" customHeight="1" x14ac:dyDescent="0.25">
      <c r="A66" s="173">
        <v>59</v>
      </c>
      <c r="B66" s="796"/>
      <c r="C66" s="799"/>
      <c r="D66" s="216" t="s">
        <v>474</v>
      </c>
      <c r="E66" s="284"/>
      <c r="F66" s="284"/>
      <c r="G66" s="284"/>
      <c r="H66" s="284"/>
      <c r="I66" s="284"/>
      <c r="J66" s="284"/>
      <c r="K66" s="284"/>
      <c r="L66" s="284"/>
      <c r="M66" s="284"/>
      <c r="N66" s="284"/>
      <c r="O66" s="284"/>
      <c r="P66" s="285" t="s">
        <v>3</v>
      </c>
      <c r="Q66" s="285" t="s">
        <v>3</v>
      </c>
      <c r="R66" s="284"/>
      <c r="S66" s="284"/>
      <c r="T66" s="284"/>
      <c r="U66" s="284"/>
      <c r="V66" s="302">
        <v>2</v>
      </c>
      <c r="W66" s="302">
        <v>4</v>
      </c>
      <c r="X66" s="277"/>
      <c r="Y66" s="287">
        <f t="shared" si="10"/>
        <v>0</v>
      </c>
      <c r="Z66" s="31"/>
    </row>
    <row r="67" spans="1:26" ht="15" customHeight="1" x14ac:dyDescent="0.25">
      <c r="A67" s="173">
        <v>60</v>
      </c>
      <c r="B67" s="796"/>
      <c r="C67" s="799"/>
      <c r="D67" s="216" t="s">
        <v>420</v>
      </c>
      <c r="E67" s="284"/>
      <c r="F67" s="284"/>
      <c r="G67" s="284"/>
      <c r="H67" s="284"/>
      <c r="I67" s="284"/>
      <c r="J67" s="284"/>
      <c r="K67" s="284"/>
      <c r="L67" s="284"/>
      <c r="M67" s="284"/>
      <c r="N67" s="284"/>
      <c r="O67" s="284"/>
      <c r="P67" s="285" t="s">
        <v>3</v>
      </c>
      <c r="Q67" s="285" t="s">
        <v>3</v>
      </c>
      <c r="R67" s="284"/>
      <c r="S67" s="284"/>
      <c r="T67" s="284"/>
      <c r="U67" s="284"/>
      <c r="V67" s="302">
        <v>2</v>
      </c>
      <c r="W67" s="302">
        <v>4</v>
      </c>
      <c r="X67" s="277"/>
      <c r="Y67" s="287">
        <f t="shared" si="10"/>
        <v>0</v>
      </c>
      <c r="Z67" s="31"/>
    </row>
    <row r="68" spans="1:26" ht="26.25" customHeight="1" x14ac:dyDescent="0.25">
      <c r="A68" s="173">
        <v>61</v>
      </c>
      <c r="B68" s="796"/>
      <c r="C68" s="799"/>
      <c r="D68" s="216" t="s">
        <v>483</v>
      </c>
      <c r="E68" s="284"/>
      <c r="F68" s="284"/>
      <c r="G68" s="284"/>
      <c r="H68" s="284"/>
      <c r="I68" s="284"/>
      <c r="J68" s="284"/>
      <c r="K68" s="284"/>
      <c r="L68" s="284"/>
      <c r="M68" s="284"/>
      <c r="N68" s="284"/>
      <c r="O68" s="284"/>
      <c r="P68" s="285" t="s">
        <v>3</v>
      </c>
      <c r="Q68" s="285" t="s">
        <v>3</v>
      </c>
      <c r="R68" s="284"/>
      <c r="S68" s="284"/>
      <c r="T68" s="284"/>
      <c r="U68" s="284"/>
      <c r="V68" s="302">
        <v>2</v>
      </c>
      <c r="W68" s="302">
        <v>4</v>
      </c>
      <c r="X68" s="277"/>
      <c r="Y68" s="287">
        <f t="shared" si="10"/>
        <v>0</v>
      </c>
      <c r="Z68" s="31"/>
    </row>
    <row r="69" spans="1:26" ht="15" customHeight="1" x14ac:dyDescent="0.25">
      <c r="A69" s="173">
        <v>62</v>
      </c>
      <c r="B69" s="796" t="s">
        <v>529</v>
      </c>
      <c r="C69" s="796" t="s">
        <v>471</v>
      </c>
      <c r="D69" s="216" t="s">
        <v>541</v>
      </c>
      <c r="E69" s="285" t="s">
        <v>3</v>
      </c>
      <c r="F69" s="284"/>
      <c r="G69" s="284"/>
      <c r="H69" s="284"/>
      <c r="I69" s="284"/>
      <c r="J69" s="284"/>
      <c r="K69" s="284"/>
      <c r="L69" s="284"/>
      <c r="M69" s="284"/>
      <c r="N69" s="284"/>
      <c r="O69" s="284"/>
      <c r="P69" s="285"/>
      <c r="Q69" s="285"/>
      <c r="R69" s="284"/>
      <c r="S69" s="284"/>
      <c r="T69" s="284"/>
      <c r="U69" s="284"/>
      <c r="V69" s="285">
        <v>365</v>
      </c>
      <c r="W69" s="285">
        <v>1</v>
      </c>
      <c r="X69" s="364"/>
      <c r="Y69" s="365"/>
      <c r="Z69" s="31"/>
    </row>
    <row r="70" spans="1:26" ht="15" customHeight="1" x14ac:dyDescent="0.25">
      <c r="A70" s="173">
        <v>63</v>
      </c>
      <c r="B70" s="796"/>
      <c r="C70" s="796"/>
      <c r="D70" s="216" t="s">
        <v>542</v>
      </c>
      <c r="E70" s="284"/>
      <c r="F70" s="284"/>
      <c r="G70" s="284"/>
      <c r="H70" s="284"/>
      <c r="I70" s="284"/>
      <c r="J70" s="284"/>
      <c r="K70" s="284"/>
      <c r="L70" s="284"/>
      <c r="M70" s="284"/>
      <c r="N70" s="284"/>
      <c r="O70" s="284"/>
      <c r="P70" s="285" t="s">
        <v>3</v>
      </c>
      <c r="Q70" s="285" t="s">
        <v>3</v>
      </c>
      <c r="R70" s="284"/>
      <c r="S70" s="284"/>
      <c r="T70" s="284"/>
      <c r="U70" s="284"/>
      <c r="V70" s="302">
        <v>2</v>
      </c>
      <c r="W70" s="285">
        <v>1</v>
      </c>
      <c r="X70" s="277"/>
      <c r="Y70" s="287">
        <f t="shared" ref="Y70:Y74" si="11">V70*W70*ROUND(X70,2)</f>
        <v>0</v>
      </c>
      <c r="Z70" s="31"/>
    </row>
    <row r="71" spans="1:26" ht="26.25" customHeight="1" x14ac:dyDescent="0.25">
      <c r="A71" s="173">
        <v>64</v>
      </c>
      <c r="B71" s="796"/>
      <c r="C71" s="796"/>
      <c r="D71" s="429" t="s">
        <v>580</v>
      </c>
      <c r="E71" s="284"/>
      <c r="F71" s="284"/>
      <c r="G71" s="284"/>
      <c r="H71" s="284"/>
      <c r="I71" s="284"/>
      <c r="J71" s="284"/>
      <c r="K71" s="284"/>
      <c r="L71" s="284"/>
      <c r="M71" s="284"/>
      <c r="N71" s="284"/>
      <c r="O71" s="284"/>
      <c r="P71" s="285" t="s">
        <v>3</v>
      </c>
      <c r="Q71" s="285" t="s">
        <v>3</v>
      </c>
      <c r="R71" s="284"/>
      <c r="S71" s="284"/>
      <c r="T71" s="284"/>
      <c r="U71" s="284"/>
      <c r="V71" s="302">
        <v>2</v>
      </c>
      <c r="W71" s="285">
        <v>1</v>
      </c>
      <c r="X71" s="277"/>
      <c r="Y71" s="287">
        <f t="shared" si="11"/>
        <v>0</v>
      </c>
      <c r="Z71" s="31"/>
    </row>
    <row r="72" spans="1:26" ht="15" customHeight="1" x14ac:dyDescent="0.25">
      <c r="A72" s="173">
        <v>65</v>
      </c>
      <c r="B72" s="796"/>
      <c r="C72" s="796"/>
      <c r="D72" s="216" t="s">
        <v>581</v>
      </c>
      <c r="E72" s="284"/>
      <c r="F72" s="284"/>
      <c r="G72" s="284"/>
      <c r="H72" s="284"/>
      <c r="I72" s="284"/>
      <c r="J72" s="284"/>
      <c r="K72" s="284"/>
      <c r="L72" s="284"/>
      <c r="M72" s="284"/>
      <c r="N72" s="284"/>
      <c r="O72" s="284"/>
      <c r="P72" s="285" t="s">
        <v>3</v>
      </c>
      <c r="Q72" s="285" t="s">
        <v>3</v>
      </c>
      <c r="R72" s="284"/>
      <c r="S72" s="284"/>
      <c r="T72" s="284"/>
      <c r="U72" s="284"/>
      <c r="V72" s="302">
        <v>2</v>
      </c>
      <c r="W72" s="285">
        <v>1</v>
      </c>
      <c r="X72" s="277"/>
      <c r="Y72" s="287">
        <f t="shared" si="11"/>
        <v>0</v>
      </c>
      <c r="Z72" s="31"/>
    </row>
    <row r="73" spans="1:26" ht="15" customHeight="1" x14ac:dyDescent="0.25">
      <c r="A73" s="173">
        <v>66</v>
      </c>
      <c r="B73" s="796"/>
      <c r="C73" s="796"/>
      <c r="D73" s="216" t="s">
        <v>548</v>
      </c>
      <c r="E73" s="284"/>
      <c r="F73" s="284"/>
      <c r="G73" s="284"/>
      <c r="H73" s="284"/>
      <c r="I73" s="284"/>
      <c r="J73" s="284"/>
      <c r="K73" s="284"/>
      <c r="L73" s="284"/>
      <c r="M73" s="284"/>
      <c r="N73" s="284"/>
      <c r="O73" s="284"/>
      <c r="P73" s="285" t="s">
        <v>3</v>
      </c>
      <c r="Q73" s="285" t="s">
        <v>3</v>
      </c>
      <c r="R73" s="284"/>
      <c r="S73" s="284"/>
      <c r="T73" s="284"/>
      <c r="U73" s="284"/>
      <c r="V73" s="302">
        <v>2</v>
      </c>
      <c r="W73" s="285">
        <v>1</v>
      </c>
      <c r="X73" s="277"/>
      <c r="Y73" s="287">
        <f t="shared" si="11"/>
        <v>0</v>
      </c>
      <c r="Z73" s="31"/>
    </row>
    <row r="74" spans="1:26" ht="15" customHeight="1" thickBot="1" x14ac:dyDescent="0.3">
      <c r="A74" s="192">
        <v>67</v>
      </c>
      <c r="B74" s="814"/>
      <c r="C74" s="814"/>
      <c r="D74" s="369" t="s">
        <v>549</v>
      </c>
      <c r="E74" s="454"/>
      <c r="F74" s="454"/>
      <c r="G74" s="454"/>
      <c r="H74" s="454"/>
      <c r="I74" s="454"/>
      <c r="J74" s="454"/>
      <c r="K74" s="454"/>
      <c r="L74" s="454"/>
      <c r="M74" s="454"/>
      <c r="N74" s="454"/>
      <c r="O74" s="454"/>
      <c r="P74" s="454"/>
      <c r="Q74" s="455" t="s">
        <v>3</v>
      </c>
      <c r="R74" s="454"/>
      <c r="S74" s="454"/>
      <c r="T74" s="454"/>
      <c r="U74" s="454"/>
      <c r="V74" s="370">
        <v>1</v>
      </c>
      <c r="W74" s="455">
        <v>1</v>
      </c>
      <c r="X74" s="277"/>
      <c r="Y74" s="456">
        <f t="shared" si="11"/>
        <v>0</v>
      </c>
      <c r="Z74" s="31"/>
    </row>
    <row r="75" spans="1:26" ht="15" customHeight="1" thickTop="1" x14ac:dyDescent="0.25">
      <c r="A75" s="174">
        <v>68</v>
      </c>
      <c r="B75" s="813" t="s">
        <v>917</v>
      </c>
      <c r="C75" s="813" t="s">
        <v>918</v>
      </c>
      <c r="D75" s="307" t="s">
        <v>512</v>
      </c>
      <c r="E75" s="308"/>
      <c r="F75" s="308"/>
      <c r="G75" s="308"/>
      <c r="H75" s="308"/>
      <c r="I75" s="308"/>
      <c r="J75" s="308"/>
      <c r="K75" s="308"/>
      <c r="L75" s="308"/>
      <c r="M75" s="308"/>
      <c r="N75" s="308"/>
      <c r="O75" s="308"/>
      <c r="P75" s="309" t="s">
        <v>3</v>
      </c>
      <c r="Q75" s="309" t="s">
        <v>3</v>
      </c>
      <c r="R75" s="308"/>
      <c r="S75" s="308"/>
      <c r="T75" s="308"/>
      <c r="U75" s="308"/>
      <c r="V75" s="453">
        <v>2</v>
      </c>
      <c r="W75" s="453">
        <v>4</v>
      </c>
      <c r="X75" s="277"/>
      <c r="Y75" s="318">
        <f t="shared" ref="Y75:Y82" si="12">V75*W75*ROUND(X75,2)</f>
        <v>0</v>
      </c>
      <c r="Z75" s="31"/>
    </row>
    <row r="76" spans="1:26" ht="15" customHeight="1" x14ac:dyDescent="0.25">
      <c r="A76" s="173">
        <v>69</v>
      </c>
      <c r="B76" s="796"/>
      <c r="C76" s="796"/>
      <c r="D76" s="216" t="s">
        <v>65</v>
      </c>
      <c r="E76" s="284"/>
      <c r="F76" s="284"/>
      <c r="G76" s="284"/>
      <c r="H76" s="284"/>
      <c r="I76" s="284"/>
      <c r="J76" s="284"/>
      <c r="K76" s="284"/>
      <c r="L76" s="284"/>
      <c r="M76" s="284"/>
      <c r="N76" s="284"/>
      <c r="O76" s="284"/>
      <c r="P76" s="285" t="s">
        <v>3</v>
      </c>
      <c r="Q76" s="285" t="s">
        <v>3</v>
      </c>
      <c r="R76" s="284"/>
      <c r="S76" s="284"/>
      <c r="T76" s="284"/>
      <c r="U76" s="284"/>
      <c r="V76" s="302">
        <v>2</v>
      </c>
      <c r="W76" s="302">
        <v>4</v>
      </c>
      <c r="X76" s="277"/>
      <c r="Y76" s="287">
        <f t="shared" si="12"/>
        <v>0</v>
      </c>
      <c r="Z76" s="31"/>
    </row>
    <row r="77" spans="1:26" ht="26.25" customHeight="1" x14ac:dyDescent="0.25">
      <c r="A77" s="173">
        <v>70</v>
      </c>
      <c r="B77" s="796"/>
      <c r="C77" s="796"/>
      <c r="D77" s="216" t="s">
        <v>536</v>
      </c>
      <c r="E77" s="284"/>
      <c r="F77" s="284"/>
      <c r="G77" s="284"/>
      <c r="H77" s="284"/>
      <c r="I77" s="284"/>
      <c r="J77" s="284"/>
      <c r="K77" s="284"/>
      <c r="L77" s="284"/>
      <c r="M77" s="284"/>
      <c r="N77" s="284"/>
      <c r="O77" s="284"/>
      <c r="P77" s="285" t="s">
        <v>3</v>
      </c>
      <c r="Q77" s="285" t="s">
        <v>3</v>
      </c>
      <c r="R77" s="284"/>
      <c r="S77" s="284"/>
      <c r="T77" s="284"/>
      <c r="U77" s="284"/>
      <c r="V77" s="302">
        <v>2</v>
      </c>
      <c r="W77" s="302">
        <v>4</v>
      </c>
      <c r="X77" s="277"/>
      <c r="Y77" s="287">
        <f t="shared" si="12"/>
        <v>0</v>
      </c>
      <c r="Z77" s="31"/>
    </row>
    <row r="78" spans="1:26" ht="26.25" customHeight="1" x14ac:dyDescent="0.25">
      <c r="A78" s="173">
        <v>71</v>
      </c>
      <c r="B78" s="796"/>
      <c r="C78" s="796"/>
      <c r="D78" s="216" t="s">
        <v>537</v>
      </c>
      <c r="E78" s="284"/>
      <c r="F78" s="284"/>
      <c r="G78" s="284"/>
      <c r="H78" s="284"/>
      <c r="I78" s="284"/>
      <c r="J78" s="284"/>
      <c r="K78" s="284"/>
      <c r="L78" s="284"/>
      <c r="M78" s="284"/>
      <c r="N78" s="284"/>
      <c r="O78" s="284"/>
      <c r="P78" s="285" t="s">
        <v>3</v>
      </c>
      <c r="Q78" s="285" t="s">
        <v>3</v>
      </c>
      <c r="R78" s="284"/>
      <c r="S78" s="284"/>
      <c r="T78" s="284"/>
      <c r="U78" s="284"/>
      <c r="V78" s="302">
        <v>2</v>
      </c>
      <c r="W78" s="302">
        <v>4</v>
      </c>
      <c r="X78" s="277"/>
      <c r="Y78" s="287">
        <f t="shared" si="12"/>
        <v>0</v>
      </c>
      <c r="Z78" s="31"/>
    </row>
    <row r="79" spans="1:26" ht="52.5" customHeight="1" x14ac:dyDescent="0.25">
      <c r="A79" s="173">
        <v>72</v>
      </c>
      <c r="B79" s="796"/>
      <c r="C79" s="796"/>
      <c r="D79" s="216" t="s">
        <v>538</v>
      </c>
      <c r="E79" s="284"/>
      <c r="F79" s="284"/>
      <c r="G79" s="284"/>
      <c r="H79" s="284"/>
      <c r="I79" s="284"/>
      <c r="J79" s="284"/>
      <c r="K79" s="284"/>
      <c r="L79" s="284"/>
      <c r="M79" s="284"/>
      <c r="N79" s="284"/>
      <c r="O79" s="284"/>
      <c r="P79" s="285" t="s">
        <v>3</v>
      </c>
      <c r="Q79" s="285" t="s">
        <v>3</v>
      </c>
      <c r="R79" s="284"/>
      <c r="S79" s="284"/>
      <c r="T79" s="284"/>
      <c r="U79" s="284"/>
      <c r="V79" s="302">
        <v>2</v>
      </c>
      <c r="W79" s="302">
        <v>4</v>
      </c>
      <c r="X79" s="277"/>
      <c r="Y79" s="287">
        <f t="shared" si="12"/>
        <v>0</v>
      </c>
      <c r="Z79" s="31"/>
    </row>
    <row r="80" spans="1:26" ht="15" customHeight="1" x14ac:dyDescent="0.25">
      <c r="A80" s="173">
        <v>73</v>
      </c>
      <c r="B80" s="796"/>
      <c r="C80" s="796"/>
      <c r="D80" s="216" t="s">
        <v>66</v>
      </c>
      <c r="E80" s="284"/>
      <c r="F80" s="284"/>
      <c r="G80" s="284"/>
      <c r="H80" s="284"/>
      <c r="I80" s="284"/>
      <c r="J80" s="284"/>
      <c r="K80" s="284"/>
      <c r="L80" s="284"/>
      <c r="M80" s="284"/>
      <c r="N80" s="284"/>
      <c r="O80" s="284"/>
      <c r="P80" s="285" t="s">
        <v>3</v>
      </c>
      <c r="Q80" s="285" t="s">
        <v>3</v>
      </c>
      <c r="R80" s="284"/>
      <c r="S80" s="284"/>
      <c r="T80" s="284"/>
      <c r="U80" s="284"/>
      <c r="V80" s="302">
        <v>2</v>
      </c>
      <c r="W80" s="302">
        <v>4</v>
      </c>
      <c r="X80" s="277"/>
      <c r="Y80" s="287">
        <f t="shared" si="12"/>
        <v>0</v>
      </c>
      <c r="Z80" s="31"/>
    </row>
    <row r="81" spans="1:26" ht="15" customHeight="1" x14ac:dyDescent="0.25">
      <c r="A81" s="173">
        <v>74</v>
      </c>
      <c r="B81" s="796"/>
      <c r="C81" s="796"/>
      <c r="D81" s="216" t="s">
        <v>514</v>
      </c>
      <c r="E81" s="284"/>
      <c r="F81" s="284"/>
      <c r="G81" s="284"/>
      <c r="H81" s="284"/>
      <c r="I81" s="284"/>
      <c r="J81" s="284"/>
      <c r="K81" s="284"/>
      <c r="L81" s="284"/>
      <c r="M81" s="284"/>
      <c r="N81" s="284"/>
      <c r="O81" s="284"/>
      <c r="P81" s="285" t="s">
        <v>3</v>
      </c>
      <c r="Q81" s="285" t="s">
        <v>3</v>
      </c>
      <c r="R81" s="284"/>
      <c r="S81" s="284"/>
      <c r="T81" s="284"/>
      <c r="U81" s="284"/>
      <c r="V81" s="302">
        <v>2</v>
      </c>
      <c r="W81" s="302">
        <v>4</v>
      </c>
      <c r="X81" s="277"/>
      <c r="Y81" s="287">
        <f t="shared" si="12"/>
        <v>0</v>
      </c>
      <c r="Z81" s="31"/>
    </row>
    <row r="82" spans="1:26" ht="15" customHeight="1" x14ac:dyDescent="0.25">
      <c r="A82" s="173">
        <v>75</v>
      </c>
      <c r="B82" s="796"/>
      <c r="C82" s="796"/>
      <c r="D82" s="216" t="s">
        <v>515</v>
      </c>
      <c r="E82" s="284"/>
      <c r="F82" s="284"/>
      <c r="G82" s="284"/>
      <c r="H82" s="284"/>
      <c r="I82" s="284"/>
      <c r="J82" s="284"/>
      <c r="K82" s="284"/>
      <c r="L82" s="284"/>
      <c r="M82" s="284"/>
      <c r="N82" s="284"/>
      <c r="O82" s="284"/>
      <c r="P82" s="285" t="s">
        <v>3</v>
      </c>
      <c r="Q82" s="285" t="s">
        <v>3</v>
      </c>
      <c r="R82" s="284"/>
      <c r="S82" s="284"/>
      <c r="T82" s="284"/>
      <c r="U82" s="284"/>
      <c r="V82" s="302">
        <v>2</v>
      </c>
      <c r="W82" s="302">
        <v>4</v>
      </c>
      <c r="X82" s="277"/>
      <c r="Y82" s="287">
        <f t="shared" si="12"/>
        <v>0</v>
      </c>
      <c r="Z82" s="31"/>
    </row>
    <row r="83" spans="1:26" ht="26.25" customHeight="1" x14ac:dyDescent="0.25">
      <c r="A83" s="173">
        <v>76</v>
      </c>
      <c r="B83" s="796"/>
      <c r="C83" s="796"/>
      <c r="D83" s="216" t="s">
        <v>71</v>
      </c>
      <c r="E83" s="284"/>
      <c r="F83" s="284"/>
      <c r="G83" s="284"/>
      <c r="H83" s="284"/>
      <c r="I83" s="284"/>
      <c r="J83" s="284"/>
      <c r="K83" s="284"/>
      <c r="L83" s="284"/>
      <c r="M83" s="284"/>
      <c r="N83" s="284"/>
      <c r="O83" s="284"/>
      <c r="P83" s="285" t="s">
        <v>3</v>
      </c>
      <c r="Q83" s="285" t="s">
        <v>3</v>
      </c>
      <c r="R83" s="284"/>
      <c r="S83" s="284"/>
      <c r="T83" s="284"/>
      <c r="U83" s="284"/>
      <c r="V83" s="302">
        <v>2</v>
      </c>
      <c r="W83" s="302">
        <v>4</v>
      </c>
      <c r="X83" s="277"/>
      <c r="Y83" s="287">
        <f t="shared" ref="Y83:Y116" si="13">V83*W83*ROUND(X83,2)</f>
        <v>0</v>
      </c>
      <c r="Z83" s="31"/>
    </row>
    <row r="84" spans="1:26" ht="15" customHeight="1" x14ac:dyDescent="0.25">
      <c r="A84" s="173">
        <v>77</v>
      </c>
      <c r="B84" s="796" t="s">
        <v>919</v>
      </c>
      <c r="C84" s="796" t="s">
        <v>920</v>
      </c>
      <c r="D84" s="216" t="s">
        <v>512</v>
      </c>
      <c r="E84" s="284"/>
      <c r="F84" s="284"/>
      <c r="G84" s="284"/>
      <c r="H84" s="284"/>
      <c r="I84" s="284"/>
      <c r="J84" s="284"/>
      <c r="K84" s="284"/>
      <c r="L84" s="284"/>
      <c r="M84" s="284"/>
      <c r="N84" s="284"/>
      <c r="O84" s="284"/>
      <c r="P84" s="285" t="s">
        <v>3</v>
      </c>
      <c r="Q84" s="285" t="s">
        <v>3</v>
      </c>
      <c r="R84" s="284"/>
      <c r="S84" s="284"/>
      <c r="T84" s="284"/>
      <c r="U84" s="284"/>
      <c r="V84" s="302">
        <v>2</v>
      </c>
      <c r="W84" s="302">
        <v>7</v>
      </c>
      <c r="X84" s="277"/>
      <c r="Y84" s="287">
        <f t="shared" si="13"/>
        <v>0</v>
      </c>
      <c r="Z84" s="31"/>
    </row>
    <row r="85" spans="1:26" ht="15" customHeight="1" x14ac:dyDescent="0.25">
      <c r="A85" s="173">
        <v>78</v>
      </c>
      <c r="B85" s="796"/>
      <c r="C85" s="796"/>
      <c r="D85" s="216" t="s">
        <v>65</v>
      </c>
      <c r="E85" s="284"/>
      <c r="F85" s="284"/>
      <c r="G85" s="284"/>
      <c r="H85" s="284"/>
      <c r="I85" s="284"/>
      <c r="J85" s="284"/>
      <c r="K85" s="284"/>
      <c r="L85" s="284"/>
      <c r="M85" s="284"/>
      <c r="N85" s="284"/>
      <c r="O85" s="284"/>
      <c r="P85" s="285" t="s">
        <v>3</v>
      </c>
      <c r="Q85" s="285" t="s">
        <v>3</v>
      </c>
      <c r="R85" s="284"/>
      <c r="S85" s="284"/>
      <c r="T85" s="284"/>
      <c r="U85" s="284"/>
      <c r="V85" s="302">
        <v>2</v>
      </c>
      <c r="W85" s="302">
        <v>7</v>
      </c>
      <c r="X85" s="277"/>
      <c r="Y85" s="287">
        <f t="shared" si="13"/>
        <v>0</v>
      </c>
      <c r="Z85" s="31"/>
    </row>
    <row r="86" spans="1:26" ht="26.25" customHeight="1" x14ac:dyDescent="0.25">
      <c r="A86" s="173">
        <v>79</v>
      </c>
      <c r="B86" s="796"/>
      <c r="C86" s="796"/>
      <c r="D86" s="216" t="s">
        <v>536</v>
      </c>
      <c r="E86" s="284"/>
      <c r="F86" s="284"/>
      <c r="G86" s="284"/>
      <c r="H86" s="284"/>
      <c r="I86" s="284"/>
      <c r="J86" s="284"/>
      <c r="K86" s="284"/>
      <c r="L86" s="284"/>
      <c r="M86" s="284"/>
      <c r="N86" s="284"/>
      <c r="O86" s="284"/>
      <c r="P86" s="285" t="s">
        <v>3</v>
      </c>
      <c r="Q86" s="285" t="s">
        <v>3</v>
      </c>
      <c r="R86" s="284"/>
      <c r="S86" s="284"/>
      <c r="T86" s="284"/>
      <c r="U86" s="284"/>
      <c r="V86" s="302">
        <v>2</v>
      </c>
      <c r="W86" s="302">
        <v>7</v>
      </c>
      <c r="X86" s="277"/>
      <c r="Y86" s="287">
        <f t="shared" si="13"/>
        <v>0</v>
      </c>
      <c r="Z86" s="31"/>
    </row>
    <row r="87" spans="1:26" ht="26.25" customHeight="1" x14ac:dyDescent="0.25">
      <c r="A87" s="173">
        <v>80</v>
      </c>
      <c r="B87" s="796"/>
      <c r="C87" s="796"/>
      <c r="D87" s="216" t="s">
        <v>537</v>
      </c>
      <c r="E87" s="284"/>
      <c r="F87" s="284"/>
      <c r="G87" s="284"/>
      <c r="H87" s="284"/>
      <c r="I87" s="284"/>
      <c r="J87" s="284"/>
      <c r="K87" s="284"/>
      <c r="L87" s="284"/>
      <c r="M87" s="284"/>
      <c r="N87" s="284"/>
      <c r="O87" s="284"/>
      <c r="P87" s="285" t="s">
        <v>3</v>
      </c>
      <c r="Q87" s="285" t="s">
        <v>3</v>
      </c>
      <c r="R87" s="284"/>
      <c r="S87" s="284"/>
      <c r="T87" s="284"/>
      <c r="U87" s="284"/>
      <c r="V87" s="302">
        <v>2</v>
      </c>
      <c r="W87" s="302">
        <v>7</v>
      </c>
      <c r="X87" s="277"/>
      <c r="Y87" s="287">
        <f t="shared" si="13"/>
        <v>0</v>
      </c>
      <c r="Z87" s="31"/>
    </row>
    <row r="88" spans="1:26" ht="52.5" customHeight="1" x14ac:dyDescent="0.25">
      <c r="A88" s="173">
        <v>81</v>
      </c>
      <c r="B88" s="796"/>
      <c r="C88" s="796"/>
      <c r="D88" s="216" t="s">
        <v>538</v>
      </c>
      <c r="E88" s="284"/>
      <c r="F88" s="284"/>
      <c r="G88" s="284"/>
      <c r="H88" s="284"/>
      <c r="I88" s="284"/>
      <c r="J88" s="284"/>
      <c r="K88" s="284"/>
      <c r="L88" s="284"/>
      <c r="M88" s="284"/>
      <c r="N88" s="284"/>
      <c r="O88" s="284"/>
      <c r="P88" s="285" t="s">
        <v>3</v>
      </c>
      <c r="Q88" s="285" t="s">
        <v>3</v>
      </c>
      <c r="R88" s="284"/>
      <c r="S88" s="284"/>
      <c r="T88" s="284"/>
      <c r="U88" s="284"/>
      <c r="V88" s="302">
        <v>2</v>
      </c>
      <c r="W88" s="302">
        <v>7</v>
      </c>
      <c r="X88" s="277"/>
      <c r="Y88" s="287">
        <f t="shared" si="13"/>
        <v>0</v>
      </c>
      <c r="Z88" s="31"/>
    </row>
    <row r="89" spans="1:26" ht="26.25" customHeight="1" x14ac:dyDescent="0.25">
      <c r="A89" s="173">
        <v>82</v>
      </c>
      <c r="B89" s="796"/>
      <c r="C89" s="796"/>
      <c r="D89" s="216" t="s">
        <v>513</v>
      </c>
      <c r="E89" s="284"/>
      <c r="F89" s="284"/>
      <c r="G89" s="284"/>
      <c r="H89" s="284"/>
      <c r="I89" s="284"/>
      <c r="J89" s="284"/>
      <c r="K89" s="284"/>
      <c r="L89" s="284"/>
      <c r="M89" s="284"/>
      <c r="N89" s="284"/>
      <c r="O89" s="284"/>
      <c r="P89" s="285" t="s">
        <v>3</v>
      </c>
      <c r="Q89" s="285" t="s">
        <v>3</v>
      </c>
      <c r="R89" s="284"/>
      <c r="S89" s="284"/>
      <c r="T89" s="284"/>
      <c r="U89" s="284"/>
      <c r="V89" s="302">
        <v>2</v>
      </c>
      <c r="W89" s="302">
        <v>7</v>
      </c>
      <c r="X89" s="277"/>
      <c r="Y89" s="287">
        <f t="shared" si="13"/>
        <v>0</v>
      </c>
      <c r="Z89" s="31"/>
    </row>
    <row r="90" spans="1:26" ht="15" customHeight="1" x14ac:dyDescent="0.25">
      <c r="A90" s="173">
        <v>83</v>
      </c>
      <c r="B90" s="796"/>
      <c r="C90" s="796"/>
      <c r="D90" s="216" t="s">
        <v>514</v>
      </c>
      <c r="E90" s="284"/>
      <c r="F90" s="284"/>
      <c r="G90" s="284"/>
      <c r="H90" s="284"/>
      <c r="I90" s="284"/>
      <c r="J90" s="284"/>
      <c r="K90" s="284"/>
      <c r="L90" s="284"/>
      <c r="M90" s="284"/>
      <c r="N90" s="284"/>
      <c r="O90" s="284"/>
      <c r="P90" s="285" t="s">
        <v>3</v>
      </c>
      <c r="Q90" s="285" t="s">
        <v>3</v>
      </c>
      <c r="R90" s="284"/>
      <c r="S90" s="284"/>
      <c r="T90" s="284"/>
      <c r="U90" s="284"/>
      <c r="V90" s="302">
        <v>2</v>
      </c>
      <c r="W90" s="302">
        <v>7</v>
      </c>
      <c r="X90" s="277"/>
      <c r="Y90" s="287">
        <f t="shared" si="13"/>
        <v>0</v>
      </c>
      <c r="Z90" s="31"/>
    </row>
    <row r="91" spans="1:26" ht="15" customHeight="1" x14ac:dyDescent="0.25">
      <c r="A91" s="173">
        <v>84</v>
      </c>
      <c r="B91" s="796"/>
      <c r="C91" s="796"/>
      <c r="D91" s="216" t="s">
        <v>515</v>
      </c>
      <c r="E91" s="284"/>
      <c r="F91" s="284"/>
      <c r="G91" s="284"/>
      <c r="H91" s="284"/>
      <c r="I91" s="284"/>
      <c r="J91" s="284"/>
      <c r="K91" s="284"/>
      <c r="L91" s="284"/>
      <c r="M91" s="284"/>
      <c r="N91" s="284"/>
      <c r="O91" s="284"/>
      <c r="P91" s="285" t="s">
        <v>3</v>
      </c>
      <c r="Q91" s="285" t="s">
        <v>3</v>
      </c>
      <c r="R91" s="284"/>
      <c r="S91" s="284"/>
      <c r="T91" s="284"/>
      <c r="U91" s="284"/>
      <c r="V91" s="302">
        <v>2</v>
      </c>
      <c r="W91" s="302">
        <v>7</v>
      </c>
      <c r="X91" s="277"/>
      <c r="Y91" s="287">
        <f t="shared" si="13"/>
        <v>0</v>
      </c>
      <c r="Z91" s="31"/>
    </row>
    <row r="92" spans="1:26" ht="15" customHeight="1" x14ac:dyDescent="0.25">
      <c r="A92" s="173">
        <v>85</v>
      </c>
      <c r="B92" s="796"/>
      <c r="C92" s="796"/>
      <c r="D92" s="216" t="s">
        <v>523</v>
      </c>
      <c r="E92" s="284"/>
      <c r="F92" s="284"/>
      <c r="G92" s="284"/>
      <c r="H92" s="284"/>
      <c r="I92" s="284"/>
      <c r="J92" s="284"/>
      <c r="K92" s="284"/>
      <c r="L92" s="284"/>
      <c r="M92" s="284"/>
      <c r="N92" s="284"/>
      <c r="O92" s="284"/>
      <c r="P92" s="285" t="s">
        <v>3</v>
      </c>
      <c r="Q92" s="285" t="s">
        <v>3</v>
      </c>
      <c r="R92" s="284"/>
      <c r="S92" s="284"/>
      <c r="T92" s="284"/>
      <c r="U92" s="284"/>
      <c r="V92" s="302">
        <v>2</v>
      </c>
      <c r="W92" s="302">
        <v>7</v>
      </c>
      <c r="X92" s="277"/>
      <c r="Y92" s="287">
        <f t="shared" si="13"/>
        <v>0</v>
      </c>
      <c r="Z92" s="31"/>
    </row>
    <row r="93" spans="1:26" ht="15" customHeight="1" x14ac:dyDescent="0.25">
      <c r="A93" s="173">
        <v>86</v>
      </c>
      <c r="B93" s="796"/>
      <c r="C93" s="796"/>
      <c r="D93" s="216" t="s">
        <v>72</v>
      </c>
      <c r="E93" s="284"/>
      <c r="F93" s="284"/>
      <c r="G93" s="284"/>
      <c r="H93" s="284"/>
      <c r="I93" s="284"/>
      <c r="J93" s="284"/>
      <c r="K93" s="284"/>
      <c r="L93" s="284"/>
      <c r="M93" s="284"/>
      <c r="N93" s="284"/>
      <c r="O93" s="284"/>
      <c r="P93" s="285" t="s">
        <v>3</v>
      </c>
      <c r="Q93" s="285" t="s">
        <v>3</v>
      </c>
      <c r="R93" s="284"/>
      <c r="S93" s="284"/>
      <c r="T93" s="284"/>
      <c r="U93" s="284"/>
      <c r="V93" s="302">
        <v>2</v>
      </c>
      <c r="W93" s="302">
        <v>7</v>
      </c>
      <c r="X93" s="277"/>
      <c r="Y93" s="287">
        <f t="shared" si="13"/>
        <v>0</v>
      </c>
      <c r="Z93" s="31"/>
    </row>
    <row r="94" spans="1:26" ht="15" customHeight="1" x14ac:dyDescent="0.25">
      <c r="A94" s="173">
        <v>87</v>
      </c>
      <c r="B94" s="796" t="s">
        <v>921</v>
      </c>
      <c r="C94" s="796" t="s">
        <v>519</v>
      </c>
      <c r="D94" s="216" t="s">
        <v>512</v>
      </c>
      <c r="E94" s="284"/>
      <c r="F94" s="284"/>
      <c r="G94" s="284"/>
      <c r="H94" s="284"/>
      <c r="I94" s="284"/>
      <c r="J94" s="284"/>
      <c r="K94" s="284"/>
      <c r="L94" s="284"/>
      <c r="M94" s="284"/>
      <c r="N94" s="284"/>
      <c r="O94" s="284"/>
      <c r="P94" s="285" t="s">
        <v>3</v>
      </c>
      <c r="Q94" s="285" t="s">
        <v>3</v>
      </c>
      <c r="R94" s="284"/>
      <c r="S94" s="284"/>
      <c r="T94" s="284"/>
      <c r="U94" s="284"/>
      <c r="V94" s="302">
        <v>2</v>
      </c>
      <c r="W94" s="302">
        <v>4</v>
      </c>
      <c r="X94" s="277"/>
      <c r="Y94" s="287">
        <f t="shared" si="13"/>
        <v>0</v>
      </c>
      <c r="Z94" s="31"/>
    </row>
    <row r="95" spans="1:26" ht="15" customHeight="1" x14ac:dyDescent="0.25">
      <c r="A95" s="173">
        <v>88</v>
      </c>
      <c r="B95" s="796"/>
      <c r="C95" s="796"/>
      <c r="D95" s="216" t="s">
        <v>517</v>
      </c>
      <c r="E95" s="284"/>
      <c r="F95" s="284"/>
      <c r="G95" s="284"/>
      <c r="H95" s="284"/>
      <c r="I95" s="284"/>
      <c r="J95" s="284"/>
      <c r="K95" s="284"/>
      <c r="L95" s="284"/>
      <c r="M95" s="284"/>
      <c r="N95" s="284"/>
      <c r="O95" s="284"/>
      <c r="P95" s="285" t="s">
        <v>3</v>
      </c>
      <c r="Q95" s="285" t="s">
        <v>3</v>
      </c>
      <c r="R95" s="284"/>
      <c r="S95" s="284"/>
      <c r="T95" s="284"/>
      <c r="U95" s="284"/>
      <c r="V95" s="302">
        <v>2</v>
      </c>
      <c r="W95" s="302">
        <v>4</v>
      </c>
      <c r="X95" s="277"/>
      <c r="Y95" s="287">
        <f t="shared" si="13"/>
        <v>0</v>
      </c>
      <c r="Z95" s="31"/>
    </row>
    <row r="96" spans="1:26" ht="26.25" customHeight="1" x14ac:dyDescent="0.25">
      <c r="A96" s="173">
        <v>89</v>
      </c>
      <c r="B96" s="796"/>
      <c r="C96" s="796"/>
      <c r="D96" s="216" t="s">
        <v>537</v>
      </c>
      <c r="E96" s="284"/>
      <c r="F96" s="284"/>
      <c r="G96" s="284"/>
      <c r="H96" s="284"/>
      <c r="I96" s="284"/>
      <c r="J96" s="284"/>
      <c r="K96" s="284"/>
      <c r="L96" s="284"/>
      <c r="M96" s="284"/>
      <c r="N96" s="284"/>
      <c r="O96" s="284"/>
      <c r="P96" s="285" t="s">
        <v>3</v>
      </c>
      <c r="Q96" s="285" t="s">
        <v>3</v>
      </c>
      <c r="R96" s="284"/>
      <c r="S96" s="284"/>
      <c r="T96" s="284"/>
      <c r="U96" s="284"/>
      <c r="V96" s="302">
        <v>2</v>
      </c>
      <c r="W96" s="302">
        <v>4</v>
      </c>
      <c r="X96" s="277"/>
      <c r="Y96" s="287">
        <f t="shared" si="13"/>
        <v>0</v>
      </c>
      <c r="Z96" s="31"/>
    </row>
    <row r="97" spans="1:26" ht="52.5" customHeight="1" x14ac:dyDescent="0.25">
      <c r="A97" s="173">
        <v>90</v>
      </c>
      <c r="B97" s="796"/>
      <c r="C97" s="796"/>
      <c r="D97" s="216" t="s">
        <v>538</v>
      </c>
      <c r="E97" s="284"/>
      <c r="F97" s="284"/>
      <c r="G97" s="284"/>
      <c r="H97" s="284"/>
      <c r="I97" s="284"/>
      <c r="J97" s="284"/>
      <c r="K97" s="284"/>
      <c r="L97" s="284"/>
      <c r="M97" s="284"/>
      <c r="N97" s="284"/>
      <c r="O97" s="284"/>
      <c r="P97" s="285" t="s">
        <v>3</v>
      </c>
      <c r="Q97" s="285" t="s">
        <v>3</v>
      </c>
      <c r="R97" s="284"/>
      <c r="S97" s="284"/>
      <c r="T97" s="284"/>
      <c r="U97" s="284"/>
      <c r="V97" s="302">
        <v>2</v>
      </c>
      <c r="W97" s="302">
        <v>4</v>
      </c>
      <c r="X97" s="277"/>
      <c r="Y97" s="287">
        <f t="shared" si="13"/>
        <v>0</v>
      </c>
      <c r="Z97" s="31"/>
    </row>
    <row r="98" spans="1:26" ht="15" customHeight="1" x14ac:dyDescent="0.25">
      <c r="A98" s="173">
        <v>91</v>
      </c>
      <c r="B98" s="796"/>
      <c r="C98" s="796"/>
      <c r="D98" s="216" t="s">
        <v>520</v>
      </c>
      <c r="E98" s="284"/>
      <c r="F98" s="284"/>
      <c r="G98" s="284"/>
      <c r="H98" s="284"/>
      <c r="I98" s="284"/>
      <c r="J98" s="284"/>
      <c r="K98" s="284"/>
      <c r="L98" s="284"/>
      <c r="M98" s="284"/>
      <c r="N98" s="284"/>
      <c r="O98" s="284"/>
      <c r="P98" s="285" t="s">
        <v>3</v>
      </c>
      <c r="Q98" s="285" t="s">
        <v>3</v>
      </c>
      <c r="R98" s="284"/>
      <c r="S98" s="284"/>
      <c r="T98" s="284"/>
      <c r="U98" s="284"/>
      <c r="V98" s="302">
        <v>2</v>
      </c>
      <c r="W98" s="302">
        <v>4</v>
      </c>
      <c r="X98" s="277"/>
      <c r="Y98" s="287">
        <f t="shared" si="13"/>
        <v>0</v>
      </c>
      <c r="Z98" s="31"/>
    </row>
    <row r="99" spans="1:26" ht="15" customHeight="1" x14ac:dyDescent="0.25">
      <c r="A99" s="173">
        <v>92</v>
      </c>
      <c r="B99" s="796"/>
      <c r="C99" s="796"/>
      <c r="D99" s="216" t="s">
        <v>521</v>
      </c>
      <c r="E99" s="284"/>
      <c r="F99" s="284"/>
      <c r="G99" s="284"/>
      <c r="H99" s="284"/>
      <c r="I99" s="284"/>
      <c r="J99" s="284"/>
      <c r="K99" s="284"/>
      <c r="L99" s="284"/>
      <c r="M99" s="284"/>
      <c r="N99" s="284"/>
      <c r="O99" s="284"/>
      <c r="P99" s="285" t="s">
        <v>3</v>
      </c>
      <c r="Q99" s="285" t="s">
        <v>3</v>
      </c>
      <c r="R99" s="284"/>
      <c r="S99" s="284"/>
      <c r="T99" s="284"/>
      <c r="U99" s="284"/>
      <c r="V99" s="302">
        <v>2</v>
      </c>
      <c r="W99" s="302">
        <v>4</v>
      </c>
      <c r="X99" s="277"/>
      <c r="Y99" s="287">
        <f t="shared" si="13"/>
        <v>0</v>
      </c>
      <c r="Z99" s="31"/>
    </row>
    <row r="100" spans="1:26" ht="15" customHeight="1" x14ac:dyDescent="0.25">
      <c r="A100" s="173">
        <v>93</v>
      </c>
      <c r="B100" s="796"/>
      <c r="C100" s="796"/>
      <c r="D100" s="216" t="s">
        <v>72</v>
      </c>
      <c r="E100" s="284"/>
      <c r="F100" s="284"/>
      <c r="G100" s="284"/>
      <c r="H100" s="284"/>
      <c r="I100" s="284"/>
      <c r="J100" s="284"/>
      <c r="K100" s="284"/>
      <c r="L100" s="284"/>
      <c r="M100" s="284"/>
      <c r="N100" s="284"/>
      <c r="O100" s="284"/>
      <c r="P100" s="285" t="s">
        <v>3</v>
      </c>
      <c r="Q100" s="285" t="s">
        <v>3</v>
      </c>
      <c r="R100" s="284"/>
      <c r="S100" s="284"/>
      <c r="T100" s="284"/>
      <c r="U100" s="284"/>
      <c r="V100" s="302">
        <v>2</v>
      </c>
      <c r="W100" s="302">
        <v>4</v>
      </c>
      <c r="X100" s="277"/>
      <c r="Y100" s="287">
        <f t="shared" si="13"/>
        <v>0</v>
      </c>
      <c r="Z100" s="31"/>
    </row>
    <row r="101" spans="1:26" ht="15" customHeight="1" x14ac:dyDescent="0.25">
      <c r="A101" s="173">
        <v>94</v>
      </c>
      <c r="B101" s="796" t="s">
        <v>922</v>
      </c>
      <c r="C101" s="799" t="s">
        <v>929</v>
      </c>
      <c r="D101" s="216" t="s">
        <v>512</v>
      </c>
      <c r="E101" s="284"/>
      <c r="F101" s="284"/>
      <c r="G101" s="284"/>
      <c r="H101" s="284"/>
      <c r="I101" s="284"/>
      <c r="J101" s="284"/>
      <c r="K101" s="284"/>
      <c r="L101" s="284"/>
      <c r="M101" s="284"/>
      <c r="N101" s="284"/>
      <c r="O101" s="284"/>
      <c r="P101" s="285" t="s">
        <v>3</v>
      </c>
      <c r="Q101" s="285" t="s">
        <v>3</v>
      </c>
      <c r="R101" s="284"/>
      <c r="S101" s="284"/>
      <c r="T101" s="284"/>
      <c r="U101" s="284"/>
      <c r="V101" s="302">
        <v>2</v>
      </c>
      <c r="W101" s="302">
        <v>2</v>
      </c>
      <c r="X101" s="277"/>
      <c r="Y101" s="287">
        <f t="shared" si="13"/>
        <v>0</v>
      </c>
      <c r="Z101" s="31"/>
    </row>
    <row r="102" spans="1:26" ht="15" customHeight="1" x14ac:dyDescent="0.25">
      <c r="A102" s="173">
        <v>95</v>
      </c>
      <c r="B102" s="796"/>
      <c r="C102" s="799"/>
      <c r="D102" s="216" t="s">
        <v>65</v>
      </c>
      <c r="E102" s="284"/>
      <c r="F102" s="284"/>
      <c r="G102" s="284"/>
      <c r="H102" s="284"/>
      <c r="I102" s="284"/>
      <c r="J102" s="284"/>
      <c r="K102" s="284"/>
      <c r="L102" s="284"/>
      <c r="M102" s="284"/>
      <c r="N102" s="284"/>
      <c r="O102" s="284"/>
      <c r="P102" s="285" t="s">
        <v>3</v>
      </c>
      <c r="Q102" s="285" t="s">
        <v>3</v>
      </c>
      <c r="R102" s="284"/>
      <c r="S102" s="284"/>
      <c r="T102" s="284"/>
      <c r="U102" s="284"/>
      <c r="V102" s="302">
        <v>2</v>
      </c>
      <c r="W102" s="302">
        <v>2</v>
      </c>
      <c r="X102" s="277"/>
      <c r="Y102" s="287">
        <f t="shared" si="13"/>
        <v>0</v>
      </c>
      <c r="Z102" s="31"/>
    </row>
    <row r="103" spans="1:26" ht="26.25" customHeight="1" x14ac:dyDescent="0.25">
      <c r="A103" s="173">
        <v>96</v>
      </c>
      <c r="B103" s="796"/>
      <c r="C103" s="799"/>
      <c r="D103" s="216" t="s">
        <v>536</v>
      </c>
      <c r="E103" s="284"/>
      <c r="F103" s="284"/>
      <c r="G103" s="284"/>
      <c r="H103" s="284"/>
      <c r="I103" s="284"/>
      <c r="J103" s="284"/>
      <c r="K103" s="284"/>
      <c r="L103" s="284"/>
      <c r="M103" s="284"/>
      <c r="N103" s="284"/>
      <c r="O103" s="284"/>
      <c r="P103" s="285" t="s">
        <v>3</v>
      </c>
      <c r="Q103" s="285" t="s">
        <v>3</v>
      </c>
      <c r="R103" s="284"/>
      <c r="S103" s="284"/>
      <c r="T103" s="284"/>
      <c r="U103" s="284"/>
      <c r="V103" s="302">
        <v>2</v>
      </c>
      <c r="W103" s="302">
        <v>2</v>
      </c>
      <c r="X103" s="277"/>
      <c r="Y103" s="287">
        <f t="shared" si="13"/>
        <v>0</v>
      </c>
      <c r="Z103" s="31"/>
    </row>
    <row r="104" spans="1:26" ht="26.25" customHeight="1" x14ac:dyDescent="0.25">
      <c r="A104" s="173">
        <v>97</v>
      </c>
      <c r="B104" s="796"/>
      <c r="C104" s="799"/>
      <c r="D104" s="216" t="s">
        <v>537</v>
      </c>
      <c r="E104" s="284"/>
      <c r="F104" s="284"/>
      <c r="G104" s="284"/>
      <c r="H104" s="284"/>
      <c r="I104" s="284"/>
      <c r="J104" s="284"/>
      <c r="K104" s="284"/>
      <c r="L104" s="284"/>
      <c r="M104" s="284"/>
      <c r="N104" s="284"/>
      <c r="O104" s="284"/>
      <c r="P104" s="285" t="s">
        <v>3</v>
      </c>
      <c r="Q104" s="285" t="s">
        <v>3</v>
      </c>
      <c r="R104" s="284"/>
      <c r="S104" s="284"/>
      <c r="T104" s="284"/>
      <c r="U104" s="284"/>
      <c r="V104" s="302">
        <v>2</v>
      </c>
      <c r="W104" s="302">
        <v>2</v>
      </c>
      <c r="X104" s="277"/>
      <c r="Y104" s="287">
        <f t="shared" si="13"/>
        <v>0</v>
      </c>
      <c r="Z104" s="31"/>
    </row>
    <row r="105" spans="1:26" ht="52.5" customHeight="1" x14ac:dyDescent="0.25">
      <c r="A105" s="173">
        <v>98</v>
      </c>
      <c r="B105" s="796"/>
      <c r="C105" s="799"/>
      <c r="D105" s="216" t="s">
        <v>538</v>
      </c>
      <c r="E105" s="284"/>
      <c r="F105" s="284"/>
      <c r="G105" s="284"/>
      <c r="H105" s="284"/>
      <c r="I105" s="284"/>
      <c r="J105" s="284"/>
      <c r="K105" s="284"/>
      <c r="L105" s="284"/>
      <c r="M105" s="284"/>
      <c r="N105" s="284"/>
      <c r="O105" s="284"/>
      <c r="P105" s="285" t="s">
        <v>3</v>
      </c>
      <c r="Q105" s="285" t="s">
        <v>3</v>
      </c>
      <c r="R105" s="284"/>
      <c r="S105" s="284"/>
      <c r="T105" s="284"/>
      <c r="U105" s="284"/>
      <c r="V105" s="302">
        <v>2</v>
      </c>
      <c r="W105" s="302">
        <v>2</v>
      </c>
      <c r="X105" s="277"/>
      <c r="Y105" s="287">
        <f t="shared" si="13"/>
        <v>0</v>
      </c>
      <c r="Z105" s="31"/>
    </row>
    <row r="106" spans="1:26" ht="15" customHeight="1" x14ac:dyDescent="0.25">
      <c r="A106" s="173">
        <v>99</v>
      </c>
      <c r="B106" s="796"/>
      <c r="C106" s="799"/>
      <c r="D106" s="216" t="s">
        <v>66</v>
      </c>
      <c r="E106" s="284"/>
      <c r="F106" s="284"/>
      <c r="G106" s="284"/>
      <c r="H106" s="284"/>
      <c r="I106" s="284"/>
      <c r="J106" s="284"/>
      <c r="K106" s="284"/>
      <c r="L106" s="284"/>
      <c r="M106" s="284"/>
      <c r="N106" s="284"/>
      <c r="O106" s="284"/>
      <c r="P106" s="285" t="s">
        <v>3</v>
      </c>
      <c r="Q106" s="285" t="s">
        <v>3</v>
      </c>
      <c r="R106" s="284"/>
      <c r="S106" s="284"/>
      <c r="T106" s="284"/>
      <c r="U106" s="284"/>
      <c r="V106" s="302">
        <v>2</v>
      </c>
      <c r="W106" s="302">
        <v>2</v>
      </c>
      <c r="X106" s="277"/>
      <c r="Y106" s="287">
        <f t="shared" si="13"/>
        <v>0</v>
      </c>
      <c r="Z106" s="31"/>
    </row>
    <row r="107" spans="1:26" ht="15" customHeight="1" x14ac:dyDescent="0.25">
      <c r="A107" s="173">
        <v>100</v>
      </c>
      <c r="B107" s="796"/>
      <c r="C107" s="799"/>
      <c r="D107" s="216" t="s">
        <v>514</v>
      </c>
      <c r="E107" s="284"/>
      <c r="F107" s="284"/>
      <c r="G107" s="284"/>
      <c r="H107" s="284"/>
      <c r="I107" s="284"/>
      <c r="J107" s="284"/>
      <c r="K107" s="284"/>
      <c r="L107" s="284"/>
      <c r="M107" s="284"/>
      <c r="N107" s="284"/>
      <c r="O107" s="284"/>
      <c r="P107" s="285" t="s">
        <v>3</v>
      </c>
      <c r="Q107" s="285" t="s">
        <v>3</v>
      </c>
      <c r="R107" s="284"/>
      <c r="S107" s="284"/>
      <c r="T107" s="284"/>
      <c r="U107" s="284"/>
      <c r="V107" s="302">
        <v>2</v>
      </c>
      <c r="W107" s="302">
        <v>2</v>
      </c>
      <c r="X107" s="277"/>
      <c r="Y107" s="287">
        <f t="shared" si="13"/>
        <v>0</v>
      </c>
      <c r="Z107" s="31"/>
    </row>
    <row r="108" spans="1:26" ht="15" customHeight="1" x14ac:dyDescent="0.25">
      <c r="A108" s="173">
        <v>101</v>
      </c>
      <c r="B108" s="796"/>
      <c r="C108" s="799"/>
      <c r="D108" s="216" t="s">
        <v>515</v>
      </c>
      <c r="E108" s="284"/>
      <c r="F108" s="284"/>
      <c r="G108" s="284"/>
      <c r="H108" s="284"/>
      <c r="I108" s="284"/>
      <c r="J108" s="284"/>
      <c r="K108" s="284"/>
      <c r="L108" s="284"/>
      <c r="M108" s="284"/>
      <c r="N108" s="284"/>
      <c r="O108" s="284"/>
      <c r="P108" s="285" t="s">
        <v>3</v>
      </c>
      <c r="Q108" s="285" t="s">
        <v>3</v>
      </c>
      <c r="R108" s="284"/>
      <c r="S108" s="284"/>
      <c r="T108" s="284"/>
      <c r="U108" s="284"/>
      <c r="V108" s="302">
        <v>2</v>
      </c>
      <c r="W108" s="302">
        <v>2</v>
      </c>
      <c r="X108" s="277"/>
      <c r="Y108" s="287">
        <f t="shared" si="13"/>
        <v>0</v>
      </c>
      <c r="Z108" s="31"/>
    </row>
    <row r="109" spans="1:26" ht="26.25" customHeight="1" x14ac:dyDescent="0.25">
      <c r="A109" s="173">
        <v>102</v>
      </c>
      <c r="B109" s="796"/>
      <c r="C109" s="799"/>
      <c r="D109" s="216" t="s">
        <v>71</v>
      </c>
      <c r="E109" s="284"/>
      <c r="F109" s="284"/>
      <c r="G109" s="284"/>
      <c r="H109" s="284"/>
      <c r="I109" s="284"/>
      <c r="J109" s="284"/>
      <c r="K109" s="284"/>
      <c r="L109" s="284"/>
      <c r="M109" s="284"/>
      <c r="N109" s="284"/>
      <c r="O109" s="284"/>
      <c r="P109" s="285" t="s">
        <v>3</v>
      </c>
      <c r="Q109" s="285" t="s">
        <v>3</v>
      </c>
      <c r="R109" s="284"/>
      <c r="S109" s="284"/>
      <c r="T109" s="284"/>
      <c r="U109" s="284"/>
      <c r="V109" s="302">
        <v>2</v>
      </c>
      <c r="W109" s="302">
        <v>2</v>
      </c>
      <c r="X109" s="277"/>
      <c r="Y109" s="287">
        <f t="shared" si="13"/>
        <v>0</v>
      </c>
      <c r="Z109" s="31"/>
    </row>
    <row r="110" spans="1:26" ht="15" customHeight="1" x14ac:dyDescent="0.25">
      <c r="A110" s="173">
        <v>103</v>
      </c>
      <c r="B110" s="796" t="s">
        <v>923</v>
      </c>
      <c r="C110" s="796" t="s">
        <v>924</v>
      </c>
      <c r="D110" s="216" t="s">
        <v>925</v>
      </c>
      <c r="E110" s="284"/>
      <c r="F110" s="284"/>
      <c r="G110" s="284"/>
      <c r="H110" s="284"/>
      <c r="I110" s="284"/>
      <c r="J110" s="284"/>
      <c r="K110" s="284"/>
      <c r="L110" s="284"/>
      <c r="M110" s="284"/>
      <c r="N110" s="284"/>
      <c r="O110" s="284"/>
      <c r="P110" s="285" t="s">
        <v>3</v>
      </c>
      <c r="Q110" s="285" t="s">
        <v>3</v>
      </c>
      <c r="R110" s="284"/>
      <c r="S110" s="284"/>
      <c r="T110" s="284"/>
      <c r="U110" s="284"/>
      <c r="V110" s="302">
        <v>2</v>
      </c>
      <c r="W110" s="302">
        <v>4</v>
      </c>
      <c r="X110" s="277"/>
      <c r="Y110" s="287">
        <f t="shared" si="13"/>
        <v>0</v>
      </c>
      <c r="Z110" s="31"/>
    </row>
    <row r="111" spans="1:26" ht="15" customHeight="1" x14ac:dyDescent="0.25">
      <c r="A111" s="173">
        <v>104</v>
      </c>
      <c r="B111" s="796"/>
      <c r="C111" s="796"/>
      <c r="D111" s="216" t="s">
        <v>926</v>
      </c>
      <c r="E111" s="284"/>
      <c r="F111" s="284"/>
      <c r="G111" s="284"/>
      <c r="H111" s="284"/>
      <c r="I111" s="284"/>
      <c r="J111" s="284"/>
      <c r="K111" s="284"/>
      <c r="L111" s="284"/>
      <c r="M111" s="284"/>
      <c r="N111" s="284"/>
      <c r="O111" s="284"/>
      <c r="P111" s="285" t="s">
        <v>3</v>
      </c>
      <c r="Q111" s="285" t="s">
        <v>3</v>
      </c>
      <c r="R111" s="284"/>
      <c r="S111" s="284"/>
      <c r="T111" s="284"/>
      <c r="U111" s="284"/>
      <c r="V111" s="302">
        <v>2</v>
      </c>
      <c r="W111" s="302">
        <v>4</v>
      </c>
      <c r="X111" s="277"/>
      <c r="Y111" s="287">
        <f t="shared" si="13"/>
        <v>0</v>
      </c>
      <c r="Z111" s="31"/>
    </row>
    <row r="112" spans="1:26" ht="15" customHeight="1" x14ac:dyDescent="0.25">
      <c r="A112" s="173">
        <v>105</v>
      </c>
      <c r="B112" s="796"/>
      <c r="C112" s="796"/>
      <c r="D112" s="216" t="s">
        <v>5</v>
      </c>
      <c r="E112" s="284"/>
      <c r="F112" s="284"/>
      <c r="G112" s="284"/>
      <c r="H112" s="284"/>
      <c r="I112" s="284"/>
      <c r="J112" s="284"/>
      <c r="K112" s="284"/>
      <c r="L112" s="284"/>
      <c r="M112" s="284"/>
      <c r="N112" s="284"/>
      <c r="O112" s="284"/>
      <c r="P112" s="285" t="s">
        <v>3</v>
      </c>
      <c r="Q112" s="285" t="s">
        <v>3</v>
      </c>
      <c r="R112" s="284"/>
      <c r="S112" s="284"/>
      <c r="T112" s="284"/>
      <c r="U112" s="284"/>
      <c r="V112" s="302">
        <v>2</v>
      </c>
      <c r="W112" s="302">
        <v>4</v>
      </c>
      <c r="X112" s="277"/>
      <c r="Y112" s="287">
        <f t="shared" si="13"/>
        <v>0</v>
      </c>
      <c r="Z112" s="31"/>
    </row>
    <row r="113" spans="1:27" ht="15" customHeight="1" x14ac:dyDescent="0.25">
      <c r="A113" s="173">
        <v>106</v>
      </c>
      <c r="B113" s="796"/>
      <c r="C113" s="796"/>
      <c r="D113" s="216" t="s">
        <v>927</v>
      </c>
      <c r="E113" s="284"/>
      <c r="F113" s="284"/>
      <c r="G113" s="284"/>
      <c r="H113" s="284"/>
      <c r="I113" s="284"/>
      <c r="J113" s="284"/>
      <c r="K113" s="284"/>
      <c r="L113" s="284"/>
      <c r="M113" s="284"/>
      <c r="N113" s="284"/>
      <c r="O113" s="284"/>
      <c r="P113" s="285" t="s">
        <v>3</v>
      </c>
      <c r="Q113" s="285" t="s">
        <v>3</v>
      </c>
      <c r="R113" s="284"/>
      <c r="S113" s="284"/>
      <c r="T113" s="284"/>
      <c r="U113" s="284"/>
      <c r="V113" s="302">
        <v>2</v>
      </c>
      <c r="W113" s="302">
        <v>4</v>
      </c>
      <c r="X113" s="277"/>
      <c r="Y113" s="287">
        <f t="shared" si="13"/>
        <v>0</v>
      </c>
      <c r="Z113" s="31"/>
    </row>
    <row r="114" spans="1:27" ht="15" customHeight="1" x14ac:dyDescent="0.25">
      <c r="A114" s="173">
        <v>107</v>
      </c>
      <c r="B114" s="796" t="s">
        <v>928</v>
      </c>
      <c r="C114" s="796" t="s">
        <v>932</v>
      </c>
      <c r="D114" s="216" t="s">
        <v>925</v>
      </c>
      <c r="E114" s="284"/>
      <c r="F114" s="284"/>
      <c r="G114" s="284"/>
      <c r="H114" s="284"/>
      <c r="I114" s="284"/>
      <c r="J114" s="284"/>
      <c r="K114" s="284"/>
      <c r="L114" s="284"/>
      <c r="M114" s="284"/>
      <c r="N114" s="284"/>
      <c r="O114" s="284"/>
      <c r="P114" s="285" t="s">
        <v>3</v>
      </c>
      <c r="Q114" s="285" t="s">
        <v>3</v>
      </c>
      <c r="R114" s="284"/>
      <c r="S114" s="284"/>
      <c r="T114" s="284"/>
      <c r="U114" s="284"/>
      <c r="V114" s="302">
        <v>2</v>
      </c>
      <c r="W114" s="302">
        <v>3</v>
      </c>
      <c r="X114" s="277"/>
      <c r="Y114" s="287">
        <f t="shared" si="13"/>
        <v>0</v>
      </c>
      <c r="Z114" s="31"/>
    </row>
    <row r="115" spans="1:27" ht="15" customHeight="1" x14ac:dyDescent="0.25">
      <c r="A115" s="173">
        <v>108</v>
      </c>
      <c r="B115" s="796"/>
      <c r="C115" s="796"/>
      <c r="D115" s="216" t="s">
        <v>926</v>
      </c>
      <c r="E115" s="284"/>
      <c r="F115" s="284"/>
      <c r="G115" s="284"/>
      <c r="H115" s="284"/>
      <c r="I115" s="284"/>
      <c r="J115" s="284"/>
      <c r="K115" s="284"/>
      <c r="L115" s="284"/>
      <c r="M115" s="284"/>
      <c r="N115" s="284"/>
      <c r="O115" s="284"/>
      <c r="P115" s="285" t="s">
        <v>3</v>
      </c>
      <c r="Q115" s="285" t="s">
        <v>3</v>
      </c>
      <c r="R115" s="284"/>
      <c r="S115" s="284"/>
      <c r="T115" s="284"/>
      <c r="U115" s="284"/>
      <c r="V115" s="302">
        <v>2</v>
      </c>
      <c r="W115" s="302">
        <v>3</v>
      </c>
      <c r="X115" s="277"/>
      <c r="Y115" s="287">
        <f t="shared" si="13"/>
        <v>0</v>
      </c>
      <c r="Z115" s="31"/>
    </row>
    <row r="116" spans="1:27" ht="15" customHeight="1" x14ac:dyDescent="0.25">
      <c r="A116" s="173">
        <v>109</v>
      </c>
      <c r="B116" s="796"/>
      <c r="C116" s="796"/>
      <c r="D116" s="216" t="s">
        <v>5</v>
      </c>
      <c r="E116" s="284"/>
      <c r="F116" s="284"/>
      <c r="G116" s="284"/>
      <c r="H116" s="284"/>
      <c r="I116" s="284"/>
      <c r="J116" s="284"/>
      <c r="K116" s="284"/>
      <c r="L116" s="284"/>
      <c r="M116" s="284"/>
      <c r="N116" s="284"/>
      <c r="O116" s="284"/>
      <c r="P116" s="285" t="s">
        <v>3</v>
      </c>
      <c r="Q116" s="285" t="s">
        <v>3</v>
      </c>
      <c r="R116" s="284"/>
      <c r="S116" s="284"/>
      <c r="T116" s="284"/>
      <c r="U116" s="284"/>
      <c r="V116" s="302">
        <v>2</v>
      </c>
      <c r="W116" s="302">
        <v>3</v>
      </c>
      <c r="X116" s="277"/>
      <c r="Y116" s="287">
        <f t="shared" si="13"/>
        <v>0</v>
      </c>
      <c r="Z116" s="31"/>
    </row>
    <row r="117" spans="1:27" ht="15" customHeight="1" thickBot="1" x14ac:dyDescent="0.3">
      <c r="A117" s="65">
        <v>110</v>
      </c>
      <c r="B117" s="797"/>
      <c r="C117" s="797"/>
      <c r="D117" s="304" t="s">
        <v>927</v>
      </c>
      <c r="E117" s="291"/>
      <c r="F117" s="291"/>
      <c r="G117" s="291"/>
      <c r="H117" s="291"/>
      <c r="I117" s="291"/>
      <c r="J117" s="291"/>
      <c r="K117" s="291"/>
      <c r="L117" s="291"/>
      <c r="M117" s="291"/>
      <c r="N117" s="291"/>
      <c r="O117" s="291"/>
      <c r="P117" s="292" t="s">
        <v>3</v>
      </c>
      <c r="Q117" s="292" t="s">
        <v>3</v>
      </c>
      <c r="R117" s="291"/>
      <c r="S117" s="291"/>
      <c r="T117" s="291"/>
      <c r="U117" s="291"/>
      <c r="V117" s="306">
        <v>2</v>
      </c>
      <c r="W117" s="306">
        <v>3</v>
      </c>
      <c r="X117" s="277"/>
      <c r="Y117" s="294">
        <f t="shared" ref="Y117" si="14">V117*W117*ROUND(X117,2)</f>
        <v>0</v>
      </c>
      <c r="Z117" s="31"/>
    </row>
    <row r="118" spans="1:27" ht="15" customHeight="1" thickTop="1" x14ac:dyDescent="0.25">
      <c r="A118" s="361"/>
      <c r="B118" s="800" t="s">
        <v>2290</v>
      </c>
      <c r="C118" s="801"/>
      <c r="D118" s="801"/>
      <c r="E118" s="362"/>
      <c r="F118" s="362"/>
      <c r="G118" s="362"/>
      <c r="H118" s="362"/>
      <c r="I118" s="362"/>
      <c r="J118" s="362"/>
      <c r="K118" s="362"/>
      <c r="L118" s="362"/>
      <c r="M118" s="362"/>
      <c r="N118" s="362"/>
      <c r="O118" s="362"/>
      <c r="P118" s="362"/>
      <c r="Q118" s="362"/>
      <c r="R118" s="362"/>
      <c r="S118" s="362"/>
      <c r="T118" s="362"/>
      <c r="U118" s="362"/>
      <c r="V118" s="362"/>
      <c r="W118" s="362"/>
      <c r="X118" s="362"/>
      <c r="Y118" s="363"/>
      <c r="Z118" s="31"/>
    </row>
    <row r="119" spans="1:27" ht="39.200000000000003" customHeight="1" thickBot="1" x14ac:dyDescent="0.3">
      <c r="A119" s="65">
        <v>111</v>
      </c>
      <c r="B119" s="450"/>
      <c r="C119" s="451" t="s">
        <v>2289</v>
      </c>
      <c r="D119" s="452" t="s">
        <v>2291</v>
      </c>
      <c r="E119" s="291"/>
      <c r="F119" s="291"/>
      <c r="G119" s="291"/>
      <c r="H119" s="291"/>
      <c r="I119" s="291"/>
      <c r="J119" s="291"/>
      <c r="K119" s="291"/>
      <c r="L119" s="291"/>
      <c r="M119" s="291"/>
      <c r="N119" s="291"/>
      <c r="O119" s="291"/>
      <c r="P119" s="292" t="s">
        <v>3</v>
      </c>
      <c r="Q119" s="292" t="s">
        <v>3</v>
      </c>
      <c r="R119" s="291"/>
      <c r="S119" s="291"/>
      <c r="T119" s="291"/>
      <c r="U119" s="291"/>
      <c r="V119" s="306">
        <v>2</v>
      </c>
      <c r="W119" s="292">
        <v>1</v>
      </c>
      <c r="X119" s="278"/>
      <c r="Y119" s="294">
        <f>V119*W119*ROUND(X119,2)</f>
        <v>0</v>
      </c>
      <c r="Z119" s="31"/>
    </row>
    <row r="120" spans="1:27" ht="15" customHeight="1" thickTop="1" thickBot="1" x14ac:dyDescent="0.3">
      <c r="X120" s="16" t="s">
        <v>4</v>
      </c>
      <c r="Y120" s="17">
        <f>SUM(Y9,Y12,Y14:Y22,Y24:Y34,Y36:Y41,Y43:Y51,Y53:Y62,Y64:Y68,Y70:Y117,Y119)</f>
        <v>0</v>
      </c>
      <c r="AA120" s="31"/>
    </row>
    <row r="121" spans="1:27" ht="13.5" thickTop="1" x14ac:dyDescent="0.25"/>
    <row r="122" spans="1:27" x14ac:dyDescent="0.25">
      <c r="A122" s="432"/>
      <c r="B122" s="81"/>
    </row>
    <row r="123" spans="1:27" x14ac:dyDescent="0.25">
      <c r="A123" s="432"/>
      <c r="B123" s="81"/>
    </row>
  </sheetData>
  <sheetProtection algorithmName="SHA-512" hashValue="zhnLcwqTG21UpZsvENPx69AuMDvXWB5DNqPTiRDRsWTwk8gVEYCy6fwziMzhP81GZzHcj9LszYU+azMnozs8aA==" saltValue="rkv/tk9QLk99hGxj66oeSg==" spinCount="100000" sheet="1" objects="1" scenarios="1"/>
  <mergeCells count="43">
    <mergeCell ref="B118:D118"/>
    <mergeCell ref="A5:A7"/>
    <mergeCell ref="B5:B7"/>
    <mergeCell ref="C5:C7"/>
    <mergeCell ref="D5:D7"/>
    <mergeCell ref="B75:B83"/>
    <mergeCell ref="C75:C83"/>
    <mergeCell ref="B69:B74"/>
    <mergeCell ref="C69:C74"/>
    <mergeCell ref="B63:B68"/>
    <mergeCell ref="C63:C68"/>
    <mergeCell ref="B8:B12"/>
    <mergeCell ref="B42:B51"/>
    <mergeCell ref="C42:C51"/>
    <mergeCell ref="C8:C12"/>
    <mergeCell ref="B52:B62"/>
    <mergeCell ref="E5:J6"/>
    <mergeCell ref="A1:E1"/>
    <mergeCell ref="F1:Y1"/>
    <mergeCell ref="A2:Y2"/>
    <mergeCell ref="A3:Y3"/>
    <mergeCell ref="A4:Y4"/>
    <mergeCell ref="K5:O6"/>
    <mergeCell ref="P5:W6"/>
    <mergeCell ref="X5:X7"/>
    <mergeCell ref="Y5:Y7"/>
    <mergeCell ref="C52:C62"/>
    <mergeCell ref="B13:B22"/>
    <mergeCell ref="C13:C22"/>
    <mergeCell ref="B23:B34"/>
    <mergeCell ref="C23:C34"/>
    <mergeCell ref="B35:B41"/>
    <mergeCell ref="C35:C41"/>
    <mergeCell ref="B114:B117"/>
    <mergeCell ref="C114:C117"/>
    <mergeCell ref="B84:B93"/>
    <mergeCell ref="C84:C93"/>
    <mergeCell ref="B94:B100"/>
    <mergeCell ref="C94:C100"/>
    <mergeCell ref="B101:B109"/>
    <mergeCell ref="C101:C109"/>
    <mergeCell ref="B110:B113"/>
    <mergeCell ref="C110:C113"/>
  </mergeCells>
  <printOptions horizontalCentered="1"/>
  <pageMargins left="0.39370078740157483" right="0.39370078740157483" top="0.39370078740157483" bottom="0.39370078740157483" header="0.19685039370078741" footer="0.19685039370078741"/>
  <pageSetup paperSize="9" scale="53" fitToHeight="4"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59999389629810485"/>
  </sheetPr>
  <dimension ref="A1:AA69"/>
  <sheetViews>
    <sheetView view="pageLayout" zoomScale="80" zoomScaleNormal="90" zoomScalePageLayoutView="80" workbookViewId="0">
      <selection activeCell="M71" sqref="M71"/>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1354</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933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thickTop="1" x14ac:dyDescent="0.25">
      <c r="A8" s="174">
        <v>1</v>
      </c>
      <c r="B8" s="449" t="s">
        <v>603</v>
      </c>
      <c r="C8" s="337" t="s">
        <v>939</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5.5" x14ac:dyDescent="0.25">
      <c r="A9" s="173">
        <v>2</v>
      </c>
      <c r="B9" s="426" t="s">
        <v>603</v>
      </c>
      <c r="C9" s="429" t="s">
        <v>939</v>
      </c>
      <c r="D9" s="216" t="s">
        <v>554</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26.25" customHeight="1" x14ac:dyDescent="0.25">
      <c r="A10" s="173">
        <v>3</v>
      </c>
      <c r="B10" s="890" t="s">
        <v>603</v>
      </c>
      <c r="C10" s="796" t="s">
        <v>2552</v>
      </c>
      <c r="D10" s="216" t="s">
        <v>2553</v>
      </c>
      <c r="E10" s="284"/>
      <c r="F10" s="284"/>
      <c r="G10" s="284"/>
      <c r="H10" s="284"/>
      <c r="I10" s="284"/>
      <c r="J10" s="284"/>
      <c r="K10" s="284"/>
      <c r="L10" s="284"/>
      <c r="M10" s="284"/>
      <c r="N10" s="284"/>
      <c r="O10" s="284"/>
      <c r="P10" s="285" t="s">
        <v>3</v>
      </c>
      <c r="Q10" s="285" t="s">
        <v>3</v>
      </c>
      <c r="R10" s="284"/>
      <c r="S10" s="284"/>
      <c r="T10" s="284"/>
      <c r="U10" s="284"/>
      <c r="V10" s="302">
        <v>2</v>
      </c>
      <c r="W10" s="285">
        <v>1</v>
      </c>
      <c r="X10" s="277"/>
      <c r="Y10" s="287">
        <f>V10*W10*ROUND(X10,2)</f>
        <v>0</v>
      </c>
    </row>
    <row r="11" spans="1:27" ht="15" customHeight="1" x14ac:dyDescent="0.25">
      <c r="A11" s="173">
        <v>4</v>
      </c>
      <c r="B11" s="891"/>
      <c r="C11" s="796"/>
      <c r="D11" s="216" t="s">
        <v>625</v>
      </c>
      <c r="E11" s="284"/>
      <c r="F11" s="284"/>
      <c r="G11" s="284"/>
      <c r="H11" s="284"/>
      <c r="I11" s="284"/>
      <c r="J11" s="284"/>
      <c r="K11" s="284"/>
      <c r="L11" s="284"/>
      <c r="M11" s="284"/>
      <c r="N11" s="284"/>
      <c r="O11" s="284"/>
      <c r="P11" s="285" t="s">
        <v>3</v>
      </c>
      <c r="Q11" s="285" t="s">
        <v>3</v>
      </c>
      <c r="R11" s="284"/>
      <c r="S11" s="284"/>
      <c r="T11" s="284"/>
      <c r="U11" s="284"/>
      <c r="V11" s="302">
        <v>2</v>
      </c>
      <c r="W11" s="285">
        <v>1</v>
      </c>
      <c r="X11" s="277"/>
      <c r="Y11" s="287">
        <f>V11*W11*ROUND(X11,2)</f>
        <v>0</v>
      </c>
      <c r="Z11" s="31"/>
      <c r="AA11" s="31"/>
    </row>
    <row r="12" spans="1:27" ht="26.25" customHeight="1" x14ac:dyDescent="0.25">
      <c r="A12" s="173">
        <v>5</v>
      </c>
      <c r="B12" s="891"/>
      <c r="C12" s="796"/>
      <c r="D12" s="216" t="s">
        <v>637</v>
      </c>
      <c r="E12" s="285"/>
      <c r="F12" s="284" t="s">
        <v>3</v>
      </c>
      <c r="G12" s="284"/>
      <c r="H12" s="284"/>
      <c r="I12" s="284"/>
      <c r="J12" s="284"/>
      <c r="K12" s="284"/>
      <c r="L12" s="284"/>
      <c r="M12" s="284"/>
      <c r="N12" s="284"/>
      <c r="O12" s="284"/>
      <c r="P12" s="285"/>
      <c r="Q12" s="285"/>
      <c r="R12" s="284"/>
      <c r="S12" s="284"/>
      <c r="T12" s="284"/>
      <c r="U12" s="284"/>
      <c r="V12" s="285">
        <v>52</v>
      </c>
      <c r="W12" s="285">
        <v>1</v>
      </c>
      <c r="X12" s="364"/>
      <c r="Y12" s="365"/>
      <c r="Z12" s="31"/>
      <c r="AA12" s="31"/>
    </row>
    <row r="13" spans="1:27" ht="15" customHeight="1" x14ac:dyDescent="0.25">
      <c r="A13" s="173">
        <v>6</v>
      </c>
      <c r="B13" s="891"/>
      <c r="C13" s="796"/>
      <c r="D13" s="216" t="s">
        <v>626</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ref="Y13:Y15" si="0">V13*W13*ROUND(X13,2)</f>
        <v>0</v>
      </c>
      <c r="Z13" s="31"/>
    </row>
    <row r="14" spans="1:27" ht="15" customHeight="1" x14ac:dyDescent="0.25">
      <c r="A14" s="173">
        <v>7</v>
      </c>
      <c r="B14" s="891"/>
      <c r="C14" s="796"/>
      <c r="D14" s="216" t="s">
        <v>2547</v>
      </c>
      <c r="E14" s="284"/>
      <c r="F14" s="284"/>
      <c r="G14" s="284"/>
      <c r="H14" s="284"/>
      <c r="I14" s="284"/>
      <c r="J14" s="284"/>
      <c r="K14" s="284"/>
      <c r="L14" s="284"/>
      <c r="M14" s="284"/>
      <c r="N14" s="284"/>
      <c r="O14" s="284"/>
      <c r="P14" s="285" t="s">
        <v>3</v>
      </c>
      <c r="Q14" s="285" t="s">
        <v>3</v>
      </c>
      <c r="R14" s="284"/>
      <c r="S14" s="284"/>
      <c r="T14" s="284"/>
      <c r="U14" s="284"/>
      <c r="V14" s="302">
        <v>2</v>
      </c>
      <c r="W14" s="285">
        <v>1</v>
      </c>
      <c r="X14" s="277"/>
      <c r="Y14" s="287">
        <f t="shared" si="0"/>
        <v>0</v>
      </c>
      <c r="Z14" s="31"/>
    </row>
    <row r="15" spans="1:27" ht="15" customHeight="1" x14ac:dyDescent="0.25">
      <c r="A15" s="173">
        <v>8</v>
      </c>
      <c r="B15" s="891"/>
      <c r="C15" s="796"/>
      <c r="D15" s="216" t="s">
        <v>628</v>
      </c>
      <c r="E15" s="284"/>
      <c r="F15" s="284"/>
      <c r="G15" s="284"/>
      <c r="H15" s="284"/>
      <c r="I15" s="284"/>
      <c r="J15" s="284"/>
      <c r="K15" s="284"/>
      <c r="L15" s="284"/>
      <c r="M15" s="284"/>
      <c r="N15" s="284"/>
      <c r="O15" s="284"/>
      <c r="P15" s="285" t="s">
        <v>3</v>
      </c>
      <c r="Q15" s="285" t="s">
        <v>3</v>
      </c>
      <c r="R15" s="284"/>
      <c r="S15" s="284"/>
      <c r="T15" s="284"/>
      <c r="U15" s="284"/>
      <c r="V15" s="302">
        <v>2</v>
      </c>
      <c r="W15" s="285">
        <v>1</v>
      </c>
      <c r="X15" s="277"/>
      <c r="Y15" s="287">
        <f t="shared" si="0"/>
        <v>0</v>
      </c>
      <c r="Z15" s="31"/>
    </row>
    <row r="16" spans="1:27" ht="15" customHeight="1" x14ac:dyDescent="0.25">
      <c r="A16" s="173">
        <v>9</v>
      </c>
      <c r="B16" s="891"/>
      <c r="C16" s="796"/>
      <c r="D16" s="216" t="s">
        <v>2528</v>
      </c>
      <c r="E16" s="284"/>
      <c r="F16" s="284"/>
      <c r="G16" s="284"/>
      <c r="H16" s="284"/>
      <c r="I16" s="284"/>
      <c r="J16" s="284"/>
      <c r="K16" s="284"/>
      <c r="L16" s="284"/>
      <c r="M16" s="284"/>
      <c r="N16" s="284"/>
      <c r="O16" s="284"/>
      <c r="P16" s="285" t="s">
        <v>3</v>
      </c>
      <c r="Q16" s="285" t="s">
        <v>3</v>
      </c>
      <c r="R16" s="284"/>
      <c r="S16" s="284"/>
      <c r="T16" s="284"/>
      <c r="U16" s="284"/>
      <c r="V16" s="302">
        <v>2</v>
      </c>
      <c r="W16" s="285">
        <v>1</v>
      </c>
      <c r="X16" s="277"/>
      <c r="Y16" s="287">
        <f t="shared" ref="Y16:Y32" si="1">V16*W16*ROUND(X16,2)</f>
        <v>0</v>
      </c>
      <c r="Z16" s="31"/>
    </row>
    <row r="17" spans="1:26" ht="15" customHeight="1" x14ac:dyDescent="0.25">
      <c r="A17" s="173">
        <v>10</v>
      </c>
      <c r="B17" s="891"/>
      <c r="C17" s="796"/>
      <c r="D17" s="216" t="s">
        <v>630</v>
      </c>
      <c r="E17" s="284"/>
      <c r="F17" s="284"/>
      <c r="G17" s="284"/>
      <c r="H17" s="284"/>
      <c r="I17" s="284"/>
      <c r="J17" s="284"/>
      <c r="K17" s="284"/>
      <c r="L17" s="284"/>
      <c r="M17" s="284"/>
      <c r="N17" s="284"/>
      <c r="O17" s="284"/>
      <c r="P17" s="285" t="s">
        <v>3</v>
      </c>
      <c r="Q17" s="285" t="s">
        <v>3</v>
      </c>
      <c r="R17" s="284"/>
      <c r="S17" s="284"/>
      <c r="T17" s="284"/>
      <c r="U17" s="284"/>
      <c r="V17" s="302">
        <v>2</v>
      </c>
      <c r="W17" s="285">
        <v>1</v>
      </c>
      <c r="X17" s="277"/>
      <c r="Y17" s="287">
        <f t="shared" si="1"/>
        <v>0</v>
      </c>
      <c r="Z17" s="31"/>
    </row>
    <row r="18" spans="1:26" ht="24" customHeight="1" x14ac:dyDescent="0.25">
      <c r="A18" s="173">
        <v>11</v>
      </c>
      <c r="B18" s="891"/>
      <c r="C18" s="796"/>
      <c r="D18" s="216" t="s">
        <v>2548</v>
      </c>
      <c r="E18" s="284"/>
      <c r="F18" s="284"/>
      <c r="G18" s="284"/>
      <c r="H18" s="284"/>
      <c r="I18" s="284"/>
      <c r="J18" s="284"/>
      <c r="K18" s="284"/>
      <c r="L18" s="284"/>
      <c r="M18" s="284"/>
      <c r="N18" s="284"/>
      <c r="O18" s="284"/>
      <c r="P18" s="746" t="s">
        <v>3</v>
      </c>
      <c r="Q18" s="746" t="s">
        <v>3</v>
      </c>
      <c r="R18" s="284"/>
      <c r="S18" s="284"/>
      <c r="T18" s="284"/>
      <c r="U18" s="284"/>
      <c r="V18" s="302">
        <v>2</v>
      </c>
      <c r="W18" s="746">
        <v>1</v>
      </c>
      <c r="X18" s="277"/>
      <c r="Y18" s="287">
        <f t="shared" si="1"/>
        <v>0</v>
      </c>
      <c r="Z18" s="31"/>
    </row>
    <row r="19" spans="1:26" ht="15" customHeight="1" x14ac:dyDescent="0.25">
      <c r="A19" s="173">
        <v>12</v>
      </c>
      <c r="B19" s="891"/>
      <c r="C19" s="796"/>
      <c r="D19" s="216" t="s">
        <v>2554</v>
      </c>
      <c r="E19" s="284"/>
      <c r="F19" s="284"/>
      <c r="G19" s="284"/>
      <c r="H19" s="284"/>
      <c r="I19" s="284"/>
      <c r="J19" s="284"/>
      <c r="K19" s="284"/>
      <c r="L19" s="284"/>
      <c r="M19" s="284"/>
      <c r="N19" s="284"/>
      <c r="O19" s="284"/>
      <c r="P19" s="746" t="s">
        <v>3</v>
      </c>
      <c r="Q19" s="746" t="s">
        <v>3</v>
      </c>
      <c r="R19" s="284"/>
      <c r="S19" s="284"/>
      <c r="T19" s="284"/>
      <c r="U19" s="284"/>
      <c r="V19" s="302">
        <v>2</v>
      </c>
      <c r="W19" s="746">
        <v>1</v>
      </c>
      <c r="X19" s="277"/>
      <c r="Y19" s="287">
        <f t="shared" si="1"/>
        <v>0</v>
      </c>
      <c r="Z19" s="31"/>
    </row>
    <row r="20" spans="1:26" ht="15" customHeight="1" x14ac:dyDescent="0.25">
      <c r="A20" s="173">
        <v>13</v>
      </c>
      <c r="B20" s="891"/>
      <c r="C20" s="796"/>
      <c r="D20" s="216" t="s">
        <v>631</v>
      </c>
      <c r="E20" s="284"/>
      <c r="F20" s="284"/>
      <c r="G20" s="284"/>
      <c r="H20" s="284"/>
      <c r="I20" s="284"/>
      <c r="J20" s="284"/>
      <c r="K20" s="284"/>
      <c r="L20" s="284"/>
      <c r="M20" s="284"/>
      <c r="N20" s="284"/>
      <c r="O20" s="284"/>
      <c r="P20" s="746" t="s">
        <v>3</v>
      </c>
      <c r="Q20" s="746" t="s">
        <v>3</v>
      </c>
      <c r="R20" s="284"/>
      <c r="S20" s="284"/>
      <c r="T20" s="284"/>
      <c r="U20" s="284"/>
      <c r="V20" s="302">
        <v>2</v>
      </c>
      <c r="W20" s="746">
        <v>1</v>
      </c>
      <c r="X20" s="277"/>
      <c r="Y20" s="287">
        <f t="shared" si="1"/>
        <v>0</v>
      </c>
      <c r="Z20" s="31"/>
    </row>
    <row r="21" spans="1:26" ht="15" customHeight="1" x14ac:dyDescent="0.25">
      <c r="A21" s="173">
        <v>14</v>
      </c>
      <c r="B21" s="891"/>
      <c r="C21" s="796"/>
      <c r="D21" s="216" t="s">
        <v>632</v>
      </c>
      <c r="E21" s="284"/>
      <c r="F21" s="284"/>
      <c r="G21" s="284"/>
      <c r="H21" s="284"/>
      <c r="I21" s="284"/>
      <c r="J21" s="284"/>
      <c r="K21" s="284"/>
      <c r="L21" s="284"/>
      <c r="M21" s="284"/>
      <c r="N21" s="284"/>
      <c r="O21" s="284"/>
      <c r="P21" s="746" t="s">
        <v>3</v>
      </c>
      <c r="Q21" s="746" t="s">
        <v>3</v>
      </c>
      <c r="R21" s="284"/>
      <c r="S21" s="284"/>
      <c r="T21" s="284"/>
      <c r="U21" s="284"/>
      <c r="V21" s="302">
        <v>2</v>
      </c>
      <c r="W21" s="746">
        <v>1</v>
      </c>
      <c r="X21" s="277"/>
      <c r="Y21" s="287">
        <f t="shared" si="1"/>
        <v>0</v>
      </c>
      <c r="Z21" s="31"/>
    </row>
    <row r="22" spans="1:26" ht="15" customHeight="1" x14ac:dyDescent="0.25">
      <c r="A22" s="173">
        <v>15</v>
      </c>
      <c r="B22" s="891"/>
      <c r="C22" s="796"/>
      <c r="D22" s="216" t="s">
        <v>2531</v>
      </c>
      <c r="E22" s="284"/>
      <c r="F22" s="284"/>
      <c r="G22" s="284"/>
      <c r="H22" s="284"/>
      <c r="I22" s="284"/>
      <c r="J22" s="284"/>
      <c r="K22" s="284"/>
      <c r="L22" s="284"/>
      <c r="M22" s="284"/>
      <c r="N22" s="284"/>
      <c r="O22" s="284"/>
      <c r="P22" s="746" t="s">
        <v>3</v>
      </c>
      <c r="Q22" s="746" t="s">
        <v>3</v>
      </c>
      <c r="R22" s="284"/>
      <c r="S22" s="284"/>
      <c r="T22" s="284"/>
      <c r="U22" s="284"/>
      <c r="V22" s="302">
        <v>2</v>
      </c>
      <c r="W22" s="746">
        <v>1</v>
      </c>
      <c r="X22" s="277"/>
      <c r="Y22" s="287">
        <f t="shared" si="1"/>
        <v>0</v>
      </c>
      <c r="Z22" s="31"/>
    </row>
    <row r="23" spans="1:26" ht="15" customHeight="1" x14ac:dyDescent="0.25">
      <c r="A23" s="173">
        <v>16</v>
      </c>
      <c r="B23" s="891"/>
      <c r="C23" s="796"/>
      <c r="D23" s="216" t="s">
        <v>2532</v>
      </c>
      <c r="E23" s="284"/>
      <c r="F23" s="284"/>
      <c r="G23" s="284"/>
      <c r="H23" s="284"/>
      <c r="I23" s="284"/>
      <c r="J23" s="284"/>
      <c r="K23" s="284"/>
      <c r="L23" s="284"/>
      <c r="M23" s="284"/>
      <c r="N23" s="284"/>
      <c r="O23" s="284"/>
      <c r="P23" s="746" t="s">
        <v>3</v>
      </c>
      <c r="Q23" s="746" t="s">
        <v>3</v>
      </c>
      <c r="R23" s="284"/>
      <c r="S23" s="284"/>
      <c r="T23" s="284"/>
      <c r="U23" s="284"/>
      <c r="V23" s="302">
        <v>2</v>
      </c>
      <c r="W23" s="746">
        <v>1</v>
      </c>
      <c r="X23" s="277"/>
      <c r="Y23" s="287">
        <f t="shared" si="1"/>
        <v>0</v>
      </c>
      <c r="Z23" s="31"/>
    </row>
    <row r="24" spans="1:26" ht="15" customHeight="1" x14ac:dyDescent="0.25">
      <c r="A24" s="173">
        <v>17</v>
      </c>
      <c r="B24" s="891"/>
      <c r="C24" s="796"/>
      <c r="D24" s="216" t="s">
        <v>2533</v>
      </c>
      <c r="E24" s="284"/>
      <c r="F24" s="284"/>
      <c r="G24" s="284"/>
      <c r="H24" s="284"/>
      <c r="I24" s="284"/>
      <c r="J24" s="284"/>
      <c r="K24" s="284"/>
      <c r="L24" s="284"/>
      <c r="M24" s="284"/>
      <c r="N24" s="284"/>
      <c r="O24" s="284"/>
      <c r="P24" s="746" t="s">
        <v>3</v>
      </c>
      <c r="Q24" s="746" t="s">
        <v>3</v>
      </c>
      <c r="R24" s="284"/>
      <c r="S24" s="284"/>
      <c r="T24" s="284"/>
      <c r="U24" s="284"/>
      <c r="V24" s="302">
        <v>2</v>
      </c>
      <c r="W24" s="746">
        <v>1</v>
      </c>
      <c r="X24" s="277"/>
      <c r="Y24" s="287">
        <f t="shared" si="1"/>
        <v>0</v>
      </c>
      <c r="Z24" s="31"/>
    </row>
    <row r="25" spans="1:26" ht="15" customHeight="1" x14ac:dyDescent="0.25">
      <c r="A25" s="173">
        <v>18</v>
      </c>
      <c r="B25" s="891"/>
      <c r="C25" s="796"/>
      <c r="D25" s="216" t="s">
        <v>634</v>
      </c>
      <c r="E25" s="284"/>
      <c r="F25" s="284"/>
      <c r="G25" s="284"/>
      <c r="H25" s="284"/>
      <c r="I25" s="284"/>
      <c r="J25" s="284"/>
      <c r="K25" s="284"/>
      <c r="L25" s="284"/>
      <c r="M25" s="284"/>
      <c r="N25" s="284"/>
      <c r="O25" s="284"/>
      <c r="P25" s="746" t="s">
        <v>3</v>
      </c>
      <c r="Q25" s="746" t="s">
        <v>3</v>
      </c>
      <c r="R25" s="284"/>
      <c r="S25" s="284"/>
      <c r="T25" s="284"/>
      <c r="U25" s="284"/>
      <c r="V25" s="302">
        <v>2</v>
      </c>
      <c r="W25" s="746">
        <v>1</v>
      </c>
      <c r="X25" s="277"/>
      <c r="Y25" s="287">
        <f t="shared" si="1"/>
        <v>0</v>
      </c>
      <c r="Z25" s="31"/>
    </row>
    <row r="26" spans="1:26" ht="15" customHeight="1" x14ac:dyDescent="0.25">
      <c r="A26" s="173">
        <v>19</v>
      </c>
      <c r="B26" s="891"/>
      <c r="C26" s="796"/>
      <c r="D26" s="216" t="s">
        <v>2554</v>
      </c>
      <c r="E26" s="284"/>
      <c r="F26" s="284"/>
      <c r="G26" s="284"/>
      <c r="H26" s="284"/>
      <c r="I26" s="284"/>
      <c r="J26" s="284"/>
      <c r="K26" s="284"/>
      <c r="L26" s="284"/>
      <c r="M26" s="284"/>
      <c r="N26" s="284"/>
      <c r="O26" s="284"/>
      <c r="P26" s="746" t="s">
        <v>3</v>
      </c>
      <c r="Q26" s="746" t="s">
        <v>3</v>
      </c>
      <c r="R26" s="284"/>
      <c r="S26" s="284"/>
      <c r="T26" s="284"/>
      <c r="U26" s="284"/>
      <c r="V26" s="302">
        <v>2</v>
      </c>
      <c r="W26" s="746">
        <v>1</v>
      </c>
      <c r="X26" s="277"/>
      <c r="Y26" s="287">
        <f t="shared" si="1"/>
        <v>0</v>
      </c>
      <c r="Z26" s="31"/>
    </row>
    <row r="27" spans="1:26" ht="15" customHeight="1" x14ac:dyDescent="0.25">
      <c r="A27" s="173">
        <v>20</v>
      </c>
      <c r="B27" s="891"/>
      <c r="C27" s="796"/>
      <c r="D27" s="216" t="s">
        <v>2536</v>
      </c>
      <c r="E27" s="284"/>
      <c r="F27" s="284"/>
      <c r="G27" s="284"/>
      <c r="H27" s="284"/>
      <c r="I27" s="284"/>
      <c r="J27" s="284"/>
      <c r="K27" s="284"/>
      <c r="L27" s="284"/>
      <c r="M27" s="284"/>
      <c r="N27" s="284"/>
      <c r="O27" s="284"/>
      <c r="P27" s="746" t="s">
        <v>3</v>
      </c>
      <c r="Q27" s="746" t="s">
        <v>3</v>
      </c>
      <c r="R27" s="284"/>
      <c r="S27" s="284"/>
      <c r="T27" s="284"/>
      <c r="U27" s="284"/>
      <c r="V27" s="302">
        <v>2</v>
      </c>
      <c r="W27" s="746">
        <v>1</v>
      </c>
      <c r="X27" s="277"/>
      <c r="Y27" s="287">
        <f t="shared" si="1"/>
        <v>0</v>
      </c>
      <c r="Z27" s="31"/>
    </row>
    <row r="28" spans="1:26" ht="15" customHeight="1" x14ac:dyDescent="0.25">
      <c r="A28" s="173">
        <v>21</v>
      </c>
      <c r="B28" s="891"/>
      <c r="C28" s="796"/>
      <c r="D28" s="216" t="s">
        <v>2537</v>
      </c>
      <c r="E28" s="284"/>
      <c r="F28" s="284"/>
      <c r="G28" s="284"/>
      <c r="H28" s="284"/>
      <c r="I28" s="284"/>
      <c r="J28" s="284"/>
      <c r="K28" s="284"/>
      <c r="L28" s="284"/>
      <c r="M28" s="284"/>
      <c r="N28" s="284"/>
      <c r="O28" s="284"/>
      <c r="P28" s="746" t="s">
        <v>3</v>
      </c>
      <c r="Q28" s="746" t="s">
        <v>3</v>
      </c>
      <c r="R28" s="284"/>
      <c r="S28" s="284"/>
      <c r="T28" s="284"/>
      <c r="U28" s="284"/>
      <c r="V28" s="302">
        <v>2</v>
      </c>
      <c r="W28" s="746">
        <v>1</v>
      </c>
      <c r="X28" s="277"/>
      <c r="Y28" s="287">
        <f t="shared" si="1"/>
        <v>0</v>
      </c>
      <c r="Z28" s="31"/>
    </row>
    <row r="29" spans="1:26" ht="15" customHeight="1" x14ac:dyDescent="0.25">
      <c r="A29" s="173">
        <v>22</v>
      </c>
      <c r="B29" s="891"/>
      <c r="C29" s="796"/>
      <c r="D29" s="216" t="s">
        <v>2538</v>
      </c>
      <c r="E29" s="284"/>
      <c r="F29" s="284"/>
      <c r="G29" s="284"/>
      <c r="H29" s="284"/>
      <c r="I29" s="284"/>
      <c r="J29" s="284"/>
      <c r="K29" s="284"/>
      <c r="L29" s="284"/>
      <c r="M29" s="284"/>
      <c r="N29" s="284"/>
      <c r="O29" s="284"/>
      <c r="P29" s="746" t="s">
        <v>3</v>
      </c>
      <c r="Q29" s="746" t="s">
        <v>3</v>
      </c>
      <c r="R29" s="284"/>
      <c r="S29" s="284"/>
      <c r="T29" s="284"/>
      <c r="U29" s="284"/>
      <c r="V29" s="302">
        <v>2</v>
      </c>
      <c r="W29" s="746">
        <v>1</v>
      </c>
      <c r="X29" s="277"/>
      <c r="Y29" s="287">
        <f t="shared" si="1"/>
        <v>0</v>
      </c>
      <c r="Z29" s="31"/>
    </row>
    <row r="30" spans="1:26" ht="15" customHeight="1" x14ac:dyDescent="0.25">
      <c r="A30" s="173">
        <v>23</v>
      </c>
      <c r="B30" s="891"/>
      <c r="C30" s="796"/>
      <c r="D30" s="216" t="s">
        <v>2539</v>
      </c>
      <c r="E30" s="284"/>
      <c r="F30" s="284"/>
      <c r="G30" s="284"/>
      <c r="H30" s="284"/>
      <c r="I30" s="284"/>
      <c r="J30" s="284"/>
      <c r="K30" s="284"/>
      <c r="L30" s="284"/>
      <c r="M30" s="284"/>
      <c r="N30" s="284"/>
      <c r="O30" s="284"/>
      <c r="P30" s="746" t="s">
        <v>3</v>
      </c>
      <c r="Q30" s="746" t="s">
        <v>3</v>
      </c>
      <c r="R30" s="284"/>
      <c r="S30" s="284"/>
      <c r="T30" s="284"/>
      <c r="U30" s="284"/>
      <c r="V30" s="302">
        <v>2</v>
      </c>
      <c r="W30" s="746">
        <v>1</v>
      </c>
      <c r="X30" s="277"/>
      <c r="Y30" s="287">
        <f t="shared" si="1"/>
        <v>0</v>
      </c>
      <c r="Z30" s="31"/>
    </row>
    <row r="31" spans="1:26" ht="15" customHeight="1" x14ac:dyDescent="0.25">
      <c r="A31" s="173">
        <v>24</v>
      </c>
      <c r="B31" s="891"/>
      <c r="C31" s="796"/>
      <c r="D31" s="216" t="s">
        <v>2555</v>
      </c>
      <c r="E31" s="284"/>
      <c r="F31" s="284"/>
      <c r="G31" s="284"/>
      <c r="H31" s="284"/>
      <c r="I31" s="284"/>
      <c r="J31" s="284"/>
      <c r="K31" s="284"/>
      <c r="L31" s="284"/>
      <c r="M31" s="284"/>
      <c r="N31" s="284"/>
      <c r="O31" s="284"/>
      <c r="P31" s="746" t="s">
        <v>3</v>
      </c>
      <c r="Q31" s="746" t="s">
        <v>3</v>
      </c>
      <c r="R31" s="284"/>
      <c r="S31" s="284"/>
      <c r="T31" s="284"/>
      <c r="U31" s="284"/>
      <c r="V31" s="302">
        <v>2</v>
      </c>
      <c r="W31" s="746">
        <v>1</v>
      </c>
      <c r="X31" s="277"/>
      <c r="Y31" s="287">
        <f t="shared" si="1"/>
        <v>0</v>
      </c>
      <c r="Z31" s="31"/>
    </row>
    <row r="32" spans="1:26" ht="15" customHeight="1" x14ac:dyDescent="0.25">
      <c r="A32" s="173">
        <v>25</v>
      </c>
      <c r="B32" s="891"/>
      <c r="C32" s="796"/>
      <c r="D32" s="216" t="s">
        <v>2541</v>
      </c>
      <c r="E32" s="284"/>
      <c r="F32" s="284"/>
      <c r="G32" s="284"/>
      <c r="H32" s="284"/>
      <c r="I32" s="284"/>
      <c r="J32" s="284"/>
      <c r="K32" s="284"/>
      <c r="L32" s="284"/>
      <c r="M32" s="284"/>
      <c r="N32" s="284"/>
      <c r="O32" s="284"/>
      <c r="P32" s="746" t="s">
        <v>3</v>
      </c>
      <c r="Q32" s="746" t="s">
        <v>3</v>
      </c>
      <c r="R32" s="284"/>
      <c r="S32" s="284"/>
      <c r="T32" s="284"/>
      <c r="U32" s="284"/>
      <c r="V32" s="302">
        <v>2</v>
      </c>
      <c r="W32" s="746">
        <v>1</v>
      </c>
      <c r="X32" s="277"/>
      <c r="Y32" s="287">
        <f t="shared" si="1"/>
        <v>0</v>
      </c>
      <c r="Z32" s="31"/>
    </row>
    <row r="33" spans="1:26" x14ac:dyDescent="0.25">
      <c r="A33" s="173">
        <v>26</v>
      </c>
      <c r="B33" s="892"/>
      <c r="C33" s="796"/>
      <c r="D33" s="216" t="s">
        <v>2549</v>
      </c>
      <c r="E33" s="284"/>
      <c r="F33" s="284"/>
      <c r="G33" s="284"/>
      <c r="H33" s="284"/>
      <c r="I33" s="284"/>
      <c r="J33" s="284"/>
      <c r="K33" s="284"/>
      <c r="L33" s="284"/>
      <c r="M33" s="284"/>
      <c r="N33" s="284"/>
      <c r="O33" s="284"/>
      <c r="P33" s="285" t="s">
        <v>3</v>
      </c>
      <c r="Q33" s="285" t="s">
        <v>3</v>
      </c>
      <c r="R33" s="284"/>
      <c r="S33" s="284"/>
      <c r="T33" s="284"/>
      <c r="U33" s="284"/>
      <c r="V33" s="302">
        <v>2</v>
      </c>
      <c r="W33" s="285">
        <v>1</v>
      </c>
      <c r="X33" s="277"/>
      <c r="Y33" s="287">
        <f t="shared" ref="Y33:Y35" si="2">V33*W33*ROUND(X33,2)</f>
        <v>0</v>
      </c>
      <c r="Z33" s="31"/>
    </row>
    <row r="34" spans="1:26" ht="15" customHeight="1" x14ac:dyDescent="0.25">
      <c r="A34" s="173">
        <v>27</v>
      </c>
      <c r="B34" s="796" t="s">
        <v>934</v>
      </c>
      <c r="C34" s="796" t="s">
        <v>935</v>
      </c>
      <c r="D34" s="216" t="s">
        <v>607</v>
      </c>
      <c r="E34" s="285" t="s">
        <v>3</v>
      </c>
      <c r="F34" s="284"/>
      <c r="G34" s="284"/>
      <c r="H34" s="284"/>
      <c r="I34" s="284"/>
      <c r="J34" s="284"/>
      <c r="K34" s="284"/>
      <c r="L34" s="284"/>
      <c r="M34" s="284"/>
      <c r="N34" s="284"/>
      <c r="O34" s="284"/>
      <c r="P34" s="285"/>
      <c r="Q34" s="285"/>
      <c r="R34" s="284"/>
      <c r="S34" s="284"/>
      <c r="T34" s="284"/>
      <c r="U34" s="284"/>
      <c r="V34" s="285">
        <v>365</v>
      </c>
      <c r="W34" s="302">
        <v>2</v>
      </c>
      <c r="X34" s="364"/>
      <c r="Y34" s="365"/>
      <c r="Z34" s="31"/>
    </row>
    <row r="35" spans="1:26" ht="15" customHeight="1" x14ac:dyDescent="0.25">
      <c r="A35" s="173">
        <v>28</v>
      </c>
      <c r="B35" s="796"/>
      <c r="C35" s="796"/>
      <c r="D35" s="216" t="s">
        <v>608</v>
      </c>
      <c r="E35" s="284"/>
      <c r="F35" s="284"/>
      <c r="G35" s="284"/>
      <c r="H35" s="284"/>
      <c r="I35" s="284"/>
      <c r="J35" s="284"/>
      <c r="K35" s="284"/>
      <c r="L35" s="284"/>
      <c r="M35" s="284"/>
      <c r="N35" s="284"/>
      <c r="O35" s="284"/>
      <c r="P35" s="285" t="s">
        <v>3</v>
      </c>
      <c r="Q35" s="285" t="s">
        <v>3</v>
      </c>
      <c r="R35" s="284"/>
      <c r="S35" s="284"/>
      <c r="T35" s="284"/>
      <c r="U35" s="284"/>
      <c r="V35" s="302">
        <v>2</v>
      </c>
      <c r="W35" s="302">
        <v>2</v>
      </c>
      <c r="X35" s="277"/>
      <c r="Y35" s="287">
        <f t="shared" si="2"/>
        <v>0</v>
      </c>
      <c r="Z35" s="31"/>
    </row>
    <row r="36" spans="1:26" ht="26.25" customHeight="1" x14ac:dyDescent="0.25">
      <c r="A36" s="173">
        <v>29</v>
      </c>
      <c r="B36" s="796"/>
      <c r="C36" s="796"/>
      <c r="D36" s="216" t="s">
        <v>609</v>
      </c>
      <c r="E36" s="284"/>
      <c r="F36" s="284"/>
      <c r="G36" s="284"/>
      <c r="H36" s="284"/>
      <c r="I36" s="284"/>
      <c r="J36" s="284"/>
      <c r="K36" s="284"/>
      <c r="L36" s="284"/>
      <c r="M36" s="284"/>
      <c r="N36" s="284"/>
      <c r="O36" s="284"/>
      <c r="P36" s="285" t="s">
        <v>3</v>
      </c>
      <c r="Q36" s="285" t="s">
        <v>3</v>
      </c>
      <c r="R36" s="284"/>
      <c r="S36" s="284"/>
      <c r="T36" s="284"/>
      <c r="U36" s="284"/>
      <c r="V36" s="302">
        <v>2</v>
      </c>
      <c r="W36" s="302">
        <v>2</v>
      </c>
      <c r="X36" s="277"/>
      <c r="Y36" s="287">
        <f t="shared" ref="Y36" si="3">V36*W36*ROUND(X36,2)</f>
        <v>0</v>
      </c>
      <c r="Z36" s="31"/>
    </row>
    <row r="37" spans="1:26" ht="15" customHeight="1" x14ac:dyDescent="0.25">
      <c r="A37" s="173">
        <v>30</v>
      </c>
      <c r="B37" s="796"/>
      <c r="C37" s="796"/>
      <c r="D37" s="216" t="s">
        <v>610</v>
      </c>
      <c r="E37" s="284"/>
      <c r="F37" s="284"/>
      <c r="G37" s="284"/>
      <c r="H37" s="284"/>
      <c r="I37" s="284"/>
      <c r="J37" s="284"/>
      <c r="K37" s="284"/>
      <c r="L37" s="284"/>
      <c r="M37" s="284"/>
      <c r="N37" s="284"/>
      <c r="O37" s="284"/>
      <c r="P37" s="285" t="s">
        <v>3</v>
      </c>
      <c r="Q37" s="285" t="s">
        <v>3</v>
      </c>
      <c r="R37" s="284"/>
      <c r="S37" s="284"/>
      <c r="T37" s="284"/>
      <c r="U37" s="284"/>
      <c r="V37" s="302">
        <v>2</v>
      </c>
      <c r="W37" s="302">
        <v>2</v>
      </c>
      <c r="X37" s="277"/>
      <c r="Y37" s="287">
        <f>V37*W37*ROUND(X37,2)</f>
        <v>0</v>
      </c>
      <c r="Z37" s="31"/>
    </row>
    <row r="38" spans="1:26" s="415" customFormat="1" ht="15" customHeight="1" x14ac:dyDescent="0.25">
      <c r="A38" s="173">
        <v>31</v>
      </c>
      <c r="B38" s="796"/>
      <c r="C38" s="796"/>
      <c r="D38" s="216" t="s">
        <v>611</v>
      </c>
      <c r="E38" s="284"/>
      <c r="F38" s="284"/>
      <c r="G38" s="284"/>
      <c r="H38" s="284"/>
      <c r="I38" s="284"/>
      <c r="J38" s="284"/>
      <c r="K38" s="284"/>
      <c r="L38" s="284"/>
      <c r="M38" s="284"/>
      <c r="N38" s="284"/>
      <c r="O38" s="284"/>
      <c r="P38" s="285" t="s">
        <v>3</v>
      </c>
      <c r="Q38" s="285" t="s">
        <v>3</v>
      </c>
      <c r="R38" s="284"/>
      <c r="S38" s="284"/>
      <c r="T38" s="284"/>
      <c r="U38" s="284"/>
      <c r="V38" s="302">
        <v>2</v>
      </c>
      <c r="W38" s="302">
        <v>2</v>
      </c>
      <c r="X38" s="277"/>
      <c r="Y38" s="287">
        <f t="shared" ref="Y38:Y41" si="4">V38*W38*ROUND(X38,2)</f>
        <v>0</v>
      </c>
      <c r="Z38" s="31"/>
    </row>
    <row r="39" spans="1:26" ht="15" customHeight="1" x14ac:dyDescent="0.25">
      <c r="A39" s="173">
        <v>32</v>
      </c>
      <c r="B39" s="796"/>
      <c r="C39" s="796"/>
      <c r="D39" s="216" t="s">
        <v>612</v>
      </c>
      <c r="E39" s="284"/>
      <c r="F39" s="284"/>
      <c r="G39" s="284"/>
      <c r="H39" s="284"/>
      <c r="I39" s="284"/>
      <c r="J39" s="284"/>
      <c r="K39" s="284"/>
      <c r="L39" s="284"/>
      <c r="M39" s="284"/>
      <c r="N39" s="284"/>
      <c r="O39" s="284"/>
      <c r="P39" s="285" t="s">
        <v>3</v>
      </c>
      <c r="Q39" s="285" t="s">
        <v>3</v>
      </c>
      <c r="R39" s="284"/>
      <c r="S39" s="284"/>
      <c r="T39" s="284"/>
      <c r="U39" s="284"/>
      <c r="V39" s="302">
        <v>2</v>
      </c>
      <c r="W39" s="302">
        <v>2</v>
      </c>
      <c r="X39" s="277"/>
      <c r="Y39" s="287">
        <f t="shared" si="4"/>
        <v>0</v>
      </c>
      <c r="Z39" s="31"/>
    </row>
    <row r="40" spans="1:26" ht="15" customHeight="1" x14ac:dyDescent="0.25">
      <c r="A40" s="173">
        <v>33</v>
      </c>
      <c r="B40" s="796"/>
      <c r="C40" s="796"/>
      <c r="D40" s="216" t="s">
        <v>613</v>
      </c>
      <c r="E40" s="284"/>
      <c r="F40" s="284"/>
      <c r="G40" s="284"/>
      <c r="H40" s="284"/>
      <c r="I40" s="284"/>
      <c r="J40" s="284"/>
      <c r="K40" s="284"/>
      <c r="L40" s="284"/>
      <c r="M40" s="284"/>
      <c r="N40" s="284"/>
      <c r="O40" s="284"/>
      <c r="P40" s="285" t="s">
        <v>3</v>
      </c>
      <c r="Q40" s="285" t="s">
        <v>3</v>
      </c>
      <c r="R40" s="284"/>
      <c r="S40" s="284"/>
      <c r="T40" s="284"/>
      <c r="U40" s="284"/>
      <c r="V40" s="302">
        <v>2</v>
      </c>
      <c r="W40" s="302">
        <v>2</v>
      </c>
      <c r="X40" s="277"/>
      <c r="Y40" s="287">
        <f t="shared" si="4"/>
        <v>0</v>
      </c>
      <c r="Z40" s="31"/>
    </row>
    <row r="41" spans="1:26" ht="15" customHeight="1" x14ac:dyDescent="0.25">
      <c r="A41" s="173">
        <v>34</v>
      </c>
      <c r="B41" s="796"/>
      <c r="C41" s="796"/>
      <c r="D41" s="216" t="s">
        <v>614</v>
      </c>
      <c r="E41" s="284"/>
      <c r="F41" s="284"/>
      <c r="G41" s="284"/>
      <c r="H41" s="284"/>
      <c r="I41" s="284"/>
      <c r="J41" s="284"/>
      <c r="K41" s="284"/>
      <c r="L41" s="284"/>
      <c r="M41" s="284"/>
      <c r="N41" s="284"/>
      <c r="O41" s="284"/>
      <c r="P41" s="285" t="s">
        <v>3</v>
      </c>
      <c r="Q41" s="285" t="s">
        <v>3</v>
      </c>
      <c r="R41" s="284"/>
      <c r="S41" s="284"/>
      <c r="T41" s="284"/>
      <c r="U41" s="284"/>
      <c r="V41" s="302">
        <v>2</v>
      </c>
      <c r="W41" s="302">
        <v>2</v>
      </c>
      <c r="X41" s="277"/>
      <c r="Y41" s="287">
        <f t="shared" si="4"/>
        <v>0</v>
      </c>
      <c r="Z41" s="31"/>
    </row>
    <row r="42" spans="1:26" ht="15" customHeight="1" x14ac:dyDescent="0.25">
      <c r="A42" s="173">
        <v>35</v>
      </c>
      <c r="B42" s="796" t="s">
        <v>2432</v>
      </c>
      <c r="C42" s="796" t="s">
        <v>936</v>
      </c>
      <c r="D42" s="216" t="s">
        <v>937</v>
      </c>
      <c r="E42" s="285"/>
      <c r="F42" s="284" t="s">
        <v>2431</v>
      </c>
      <c r="G42" s="284"/>
      <c r="H42" s="284"/>
      <c r="I42" s="284"/>
      <c r="J42" s="284"/>
      <c r="K42" s="284"/>
      <c r="L42" s="284"/>
      <c r="M42" s="284"/>
      <c r="N42" s="284"/>
      <c r="O42" s="284"/>
      <c r="P42" s="285"/>
      <c r="Q42" s="285"/>
      <c r="R42" s="284"/>
      <c r="S42" s="284"/>
      <c r="T42" s="284"/>
      <c r="U42" s="284"/>
      <c r="V42" s="285">
        <v>52</v>
      </c>
      <c r="W42" s="302">
        <v>1</v>
      </c>
      <c r="X42" s="364"/>
      <c r="Y42" s="365"/>
      <c r="Z42" s="31"/>
    </row>
    <row r="43" spans="1:26" ht="15" customHeight="1" x14ac:dyDescent="0.25">
      <c r="A43" s="173">
        <v>36</v>
      </c>
      <c r="B43" s="796"/>
      <c r="C43" s="796"/>
      <c r="D43" s="216" t="s">
        <v>473</v>
      </c>
      <c r="E43" s="284"/>
      <c r="F43" s="284"/>
      <c r="G43" s="284"/>
      <c r="H43" s="284"/>
      <c r="I43" s="284"/>
      <c r="J43" s="284"/>
      <c r="K43" s="284"/>
      <c r="L43" s="284"/>
      <c r="M43" s="284"/>
      <c r="N43" s="284"/>
      <c r="O43" s="284"/>
      <c r="P43" s="285" t="s">
        <v>3</v>
      </c>
      <c r="Q43" s="285" t="s">
        <v>3</v>
      </c>
      <c r="R43" s="284"/>
      <c r="S43" s="284"/>
      <c r="T43" s="284"/>
      <c r="U43" s="284"/>
      <c r="V43" s="302">
        <v>2</v>
      </c>
      <c r="W43" s="302">
        <v>1</v>
      </c>
      <c r="X43" s="277"/>
      <c r="Y43" s="287">
        <f>V43*W43*ROUND(X43,2)</f>
        <v>0</v>
      </c>
      <c r="Z43" s="31"/>
    </row>
    <row r="44" spans="1:26" ht="15" customHeight="1" x14ac:dyDescent="0.25">
      <c r="A44" s="173">
        <v>37</v>
      </c>
      <c r="B44" s="796"/>
      <c r="C44" s="796"/>
      <c r="D44" s="216" t="s">
        <v>938</v>
      </c>
      <c r="E44" s="284"/>
      <c r="F44" s="284"/>
      <c r="G44" s="284"/>
      <c r="H44" s="284"/>
      <c r="I44" s="284"/>
      <c r="J44" s="284"/>
      <c r="K44" s="284"/>
      <c r="L44" s="284"/>
      <c r="M44" s="284"/>
      <c r="N44" s="284"/>
      <c r="O44" s="284"/>
      <c r="P44" s="285" t="s">
        <v>3</v>
      </c>
      <c r="Q44" s="285" t="s">
        <v>3</v>
      </c>
      <c r="R44" s="284"/>
      <c r="S44" s="284"/>
      <c r="T44" s="284"/>
      <c r="U44" s="284"/>
      <c r="V44" s="302">
        <v>2</v>
      </c>
      <c r="W44" s="302">
        <v>1</v>
      </c>
      <c r="X44" s="277"/>
      <c r="Y44" s="287">
        <f t="shared" ref="Y44:Y48" si="5">V44*W44*ROUND(X44,2)</f>
        <v>0</v>
      </c>
      <c r="Z44" s="31"/>
    </row>
    <row r="45" spans="1:26" ht="15" customHeight="1" x14ac:dyDescent="0.25">
      <c r="A45" s="173">
        <v>38</v>
      </c>
      <c r="B45" s="796"/>
      <c r="C45" s="796"/>
      <c r="D45" s="216" t="s">
        <v>618</v>
      </c>
      <c r="E45" s="284"/>
      <c r="F45" s="284"/>
      <c r="G45" s="284"/>
      <c r="H45" s="284"/>
      <c r="I45" s="284"/>
      <c r="J45" s="284"/>
      <c r="K45" s="284"/>
      <c r="L45" s="284"/>
      <c r="M45" s="284"/>
      <c r="N45" s="284"/>
      <c r="O45" s="284"/>
      <c r="P45" s="285" t="s">
        <v>3</v>
      </c>
      <c r="Q45" s="285" t="s">
        <v>3</v>
      </c>
      <c r="R45" s="284"/>
      <c r="S45" s="284"/>
      <c r="T45" s="284"/>
      <c r="U45" s="284"/>
      <c r="V45" s="302">
        <v>2</v>
      </c>
      <c r="W45" s="302">
        <v>1</v>
      </c>
      <c r="X45" s="277"/>
      <c r="Y45" s="287">
        <f t="shared" si="5"/>
        <v>0</v>
      </c>
      <c r="Z45" s="31"/>
    </row>
    <row r="46" spans="1:26" ht="15" customHeight="1" x14ac:dyDescent="0.25">
      <c r="A46" s="173">
        <v>39</v>
      </c>
      <c r="B46" s="796"/>
      <c r="C46" s="796"/>
      <c r="D46" s="216" t="s">
        <v>474</v>
      </c>
      <c r="E46" s="284"/>
      <c r="F46" s="284"/>
      <c r="G46" s="284"/>
      <c r="H46" s="284"/>
      <c r="I46" s="284"/>
      <c r="J46" s="284"/>
      <c r="K46" s="284"/>
      <c r="L46" s="284"/>
      <c r="M46" s="284"/>
      <c r="N46" s="284"/>
      <c r="O46" s="284"/>
      <c r="P46" s="285" t="s">
        <v>3</v>
      </c>
      <c r="Q46" s="285" t="s">
        <v>3</v>
      </c>
      <c r="R46" s="284"/>
      <c r="S46" s="284"/>
      <c r="T46" s="284"/>
      <c r="U46" s="284"/>
      <c r="V46" s="302">
        <v>2</v>
      </c>
      <c r="W46" s="302">
        <v>1</v>
      </c>
      <c r="X46" s="277"/>
      <c r="Y46" s="287">
        <f t="shared" si="5"/>
        <v>0</v>
      </c>
      <c r="Z46" s="31"/>
    </row>
    <row r="47" spans="1:26" ht="15" customHeight="1" x14ac:dyDescent="0.25">
      <c r="A47" s="173">
        <v>40</v>
      </c>
      <c r="B47" s="796"/>
      <c r="C47" s="796"/>
      <c r="D47" s="216" t="s">
        <v>501</v>
      </c>
      <c r="E47" s="284"/>
      <c r="F47" s="284"/>
      <c r="G47" s="284"/>
      <c r="H47" s="284"/>
      <c r="I47" s="284"/>
      <c r="J47" s="284"/>
      <c r="K47" s="284"/>
      <c r="L47" s="284"/>
      <c r="M47" s="284"/>
      <c r="N47" s="284"/>
      <c r="O47" s="284"/>
      <c r="P47" s="285" t="s">
        <v>3</v>
      </c>
      <c r="Q47" s="285" t="s">
        <v>3</v>
      </c>
      <c r="R47" s="284"/>
      <c r="S47" s="284"/>
      <c r="T47" s="284"/>
      <c r="U47" s="284"/>
      <c r="V47" s="302">
        <v>2</v>
      </c>
      <c r="W47" s="302">
        <v>1</v>
      </c>
      <c r="X47" s="277"/>
      <c r="Y47" s="287">
        <f t="shared" si="5"/>
        <v>0</v>
      </c>
      <c r="Z47" s="31"/>
    </row>
    <row r="48" spans="1:26" ht="15" customHeight="1" x14ac:dyDescent="0.25">
      <c r="A48" s="173">
        <v>41</v>
      </c>
      <c r="B48" s="796"/>
      <c r="C48" s="796"/>
      <c r="D48" s="216" t="s">
        <v>53</v>
      </c>
      <c r="E48" s="284"/>
      <c r="F48" s="284"/>
      <c r="G48" s="284"/>
      <c r="H48" s="284"/>
      <c r="I48" s="284"/>
      <c r="J48" s="284"/>
      <c r="K48" s="284"/>
      <c r="L48" s="284"/>
      <c r="M48" s="284"/>
      <c r="N48" s="284"/>
      <c r="O48" s="284"/>
      <c r="P48" s="285" t="s">
        <v>3</v>
      </c>
      <c r="Q48" s="285" t="s">
        <v>3</v>
      </c>
      <c r="R48" s="284"/>
      <c r="S48" s="284"/>
      <c r="T48" s="284"/>
      <c r="U48" s="284"/>
      <c r="V48" s="302">
        <v>2</v>
      </c>
      <c r="W48" s="302">
        <v>1</v>
      </c>
      <c r="X48" s="277"/>
      <c r="Y48" s="287">
        <f t="shared" si="5"/>
        <v>0</v>
      </c>
      <c r="Z48" s="31"/>
    </row>
    <row r="49" spans="1:26" ht="15" customHeight="1" x14ac:dyDescent="0.25">
      <c r="A49" s="173">
        <v>42</v>
      </c>
      <c r="B49" s="796"/>
      <c r="C49" s="796"/>
      <c r="D49" s="216" t="s">
        <v>619</v>
      </c>
      <c r="E49" s="284"/>
      <c r="F49" s="284"/>
      <c r="G49" s="284"/>
      <c r="H49" s="284"/>
      <c r="I49" s="284"/>
      <c r="J49" s="284"/>
      <c r="K49" s="284"/>
      <c r="L49" s="284"/>
      <c r="M49" s="284"/>
      <c r="N49" s="284"/>
      <c r="O49" s="284"/>
      <c r="P49" s="285" t="s">
        <v>3</v>
      </c>
      <c r="Q49" s="285" t="s">
        <v>3</v>
      </c>
      <c r="R49" s="284"/>
      <c r="S49" s="284"/>
      <c r="T49" s="284"/>
      <c r="U49" s="284"/>
      <c r="V49" s="302">
        <v>2</v>
      </c>
      <c r="W49" s="302">
        <v>1</v>
      </c>
      <c r="X49" s="277"/>
      <c r="Y49" s="287">
        <f t="shared" ref="Y49:Y53" si="6">V49*W49*ROUND(X49,2)</f>
        <v>0</v>
      </c>
      <c r="Z49" s="31"/>
    </row>
    <row r="50" spans="1:26" ht="15" customHeight="1" x14ac:dyDescent="0.25">
      <c r="A50" s="173">
        <v>43</v>
      </c>
      <c r="B50" s="796"/>
      <c r="C50" s="796"/>
      <c r="D50" s="216" t="s">
        <v>31</v>
      </c>
      <c r="E50" s="284"/>
      <c r="F50" s="284"/>
      <c r="G50" s="284"/>
      <c r="H50" s="284"/>
      <c r="I50" s="284"/>
      <c r="J50" s="284"/>
      <c r="K50" s="284"/>
      <c r="L50" s="284"/>
      <c r="M50" s="284"/>
      <c r="N50" s="284"/>
      <c r="O50" s="284"/>
      <c r="P50" s="285" t="s">
        <v>3</v>
      </c>
      <c r="Q50" s="285" t="s">
        <v>3</v>
      </c>
      <c r="R50" s="284"/>
      <c r="S50" s="284"/>
      <c r="T50" s="284"/>
      <c r="U50" s="284"/>
      <c r="V50" s="302">
        <v>2</v>
      </c>
      <c r="W50" s="302">
        <v>1</v>
      </c>
      <c r="X50" s="277"/>
      <c r="Y50" s="287">
        <f t="shared" si="6"/>
        <v>0</v>
      </c>
      <c r="Z50" s="31"/>
    </row>
    <row r="51" spans="1:26" ht="15" customHeight="1" x14ac:dyDescent="0.25">
      <c r="A51" s="173">
        <v>44</v>
      </c>
      <c r="B51" s="796"/>
      <c r="C51" s="796"/>
      <c r="D51" s="216" t="s">
        <v>940</v>
      </c>
      <c r="E51" s="284"/>
      <c r="F51" s="284"/>
      <c r="G51" s="284"/>
      <c r="H51" s="284"/>
      <c r="I51" s="284"/>
      <c r="J51" s="284"/>
      <c r="K51" s="284"/>
      <c r="L51" s="284"/>
      <c r="M51" s="284"/>
      <c r="N51" s="284"/>
      <c r="O51" s="284"/>
      <c r="P51" s="285" t="s">
        <v>3</v>
      </c>
      <c r="Q51" s="285" t="s">
        <v>3</v>
      </c>
      <c r="R51" s="284"/>
      <c r="S51" s="284"/>
      <c r="T51" s="284"/>
      <c r="U51" s="284"/>
      <c r="V51" s="302">
        <v>2</v>
      </c>
      <c r="W51" s="302">
        <v>1</v>
      </c>
      <c r="X51" s="277"/>
      <c r="Y51" s="287">
        <f t="shared" si="6"/>
        <v>0</v>
      </c>
      <c r="Z51" s="31"/>
    </row>
    <row r="52" spans="1:26" ht="15" customHeight="1" x14ac:dyDescent="0.25">
      <c r="A52" s="173">
        <v>45</v>
      </c>
      <c r="B52" s="796"/>
      <c r="C52" s="796"/>
      <c r="D52" s="216" t="s">
        <v>621</v>
      </c>
      <c r="E52" s="284"/>
      <c r="F52" s="284"/>
      <c r="G52" s="284"/>
      <c r="H52" s="284"/>
      <c r="I52" s="284"/>
      <c r="J52" s="284"/>
      <c r="K52" s="284"/>
      <c r="L52" s="284"/>
      <c r="M52" s="284"/>
      <c r="N52" s="284"/>
      <c r="O52" s="284"/>
      <c r="P52" s="285" t="s">
        <v>3</v>
      </c>
      <c r="Q52" s="285" t="s">
        <v>3</v>
      </c>
      <c r="R52" s="284"/>
      <c r="S52" s="284"/>
      <c r="T52" s="284"/>
      <c r="U52" s="284"/>
      <c r="V52" s="302">
        <v>2</v>
      </c>
      <c r="W52" s="302">
        <v>1</v>
      </c>
      <c r="X52" s="277"/>
      <c r="Y52" s="287">
        <f t="shared" si="6"/>
        <v>0</v>
      </c>
      <c r="Z52" s="31"/>
    </row>
    <row r="53" spans="1:26" ht="15" customHeight="1" x14ac:dyDescent="0.25">
      <c r="A53" s="173">
        <v>46</v>
      </c>
      <c r="B53" s="795" t="s">
        <v>603</v>
      </c>
      <c r="C53" s="795" t="s">
        <v>624</v>
      </c>
      <c r="D53" s="474" t="s">
        <v>625</v>
      </c>
      <c r="E53" s="475"/>
      <c r="F53" s="475"/>
      <c r="G53" s="475"/>
      <c r="H53" s="475"/>
      <c r="I53" s="475"/>
      <c r="J53" s="475"/>
      <c r="K53" s="475"/>
      <c r="L53" s="475"/>
      <c r="M53" s="476"/>
      <c r="N53" s="477"/>
      <c r="O53" s="477"/>
      <c r="P53" s="478" t="s">
        <v>3</v>
      </c>
      <c r="Q53" s="478" t="s">
        <v>3</v>
      </c>
      <c r="R53" s="477"/>
      <c r="S53" s="477"/>
      <c r="T53" s="477"/>
      <c r="U53" s="477"/>
      <c r="V53" s="479">
        <v>2</v>
      </c>
      <c r="W53" s="480">
        <v>2</v>
      </c>
      <c r="X53" s="277"/>
      <c r="Y53" s="481">
        <f t="shared" si="6"/>
        <v>0</v>
      </c>
      <c r="Z53" s="31"/>
    </row>
    <row r="54" spans="1:26" ht="15" customHeight="1" x14ac:dyDescent="0.25">
      <c r="A54" s="173">
        <v>47</v>
      </c>
      <c r="B54" s="796"/>
      <c r="C54" s="796"/>
      <c r="D54" s="216" t="s">
        <v>626</v>
      </c>
      <c r="E54" s="284"/>
      <c r="F54" s="284"/>
      <c r="G54" s="284"/>
      <c r="H54" s="284"/>
      <c r="I54" s="284"/>
      <c r="J54" s="284"/>
      <c r="K54" s="284"/>
      <c r="L54" s="284"/>
      <c r="M54" s="482"/>
      <c r="N54" s="483"/>
      <c r="O54" s="483"/>
      <c r="P54" s="484" t="s">
        <v>3</v>
      </c>
      <c r="Q54" s="484" t="s">
        <v>3</v>
      </c>
      <c r="R54" s="483"/>
      <c r="S54" s="483"/>
      <c r="T54" s="483"/>
      <c r="U54" s="483"/>
      <c r="V54" s="485">
        <v>2</v>
      </c>
      <c r="W54" s="486">
        <v>2</v>
      </c>
      <c r="X54" s="277"/>
      <c r="Y54" s="287">
        <f>V54*W54*ROUND(X54,2)</f>
        <v>0</v>
      </c>
      <c r="Z54" s="31"/>
    </row>
    <row r="55" spans="1:26" ht="15" customHeight="1" x14ac:dyDescent="0.25">
      <c r="A55" s="173">
        <v>48</v>
      </c>
      <c r="B55" s="796"/>
      <c r="C55" s="796"/>
      <c r="D55" s="216" t="s">
        <v>627</v>
      </c>
      <c r="E55" s="284"/>
      <c r="F55" s="284"/>
      <c r="G55" s="284"/>
      <c r="H55" s="284"/>
      <c r="I55" s="284"/>
      <c r="J55" s="284"/>
      <c r="K55" s="284"/>
      <c r="L55" s="284"/>
      <c r="M55" s="482"/>
      <c r="N55" s="483"/>
      <c r="O55" s="483"/>
      <c r="P55" s="484" t="s">
        <v>3</v>
      </c>
      <c r="Q55" s="484" t="s">
        <v>3</v>
      </c>
      <c r="R55" s="483"/>
      <c r="S55" s="483"/>
      <c r="T55" s="483"/>
      <c r="U55" s="483"/>
      <c r="V55" s="485">
        <v>2</v>
      </c>
      <c r="W55" s="486">
        <v>2</v>
      </c>
      <c r="X55" s="277"/>
      <c r="Y55" s="287">
        <f t="shared" ref="Y55:Y58" si="7">V55*W55*ROUND(X55,2)</f>
        <v>0</v>
      </c>
      <c r="Z55" s="31"/>
    </row>
    <row r="56" spans="1:26" ht="15" customHeight="1" x14ac:dyDescent="0.25">
      <c r="A56" s="173">
        <v>49</v>
      </c>
      <c r="B56" s="796"/>
      <c r="C56" s="796"/>
      <c r="D56" s="216" t="s">
        <v>628</v>
      </c>
      <c r="E56" s="284"/>
      <c r="F56" s="284"/>
      <c r="G56" s="284"/>
      <c r="H56" s="284"/>
      <c r="I56" s="284"/>
      <c r="J56" s="284"/>
      <c r="K56" s="284"/>
      <c r="L56" s="284"/>
      <c r="M56" s="482"/>
      <c r="N56" s="483"/>
      <c r="O56" s="483"/>
      <c r="P56" s="484" t="s">
        <v>3</v>
      </c>
      <c r="Q56" s="484" t="s">
        <v>3</v>
      </c>
      <c r="R56" s="483"/>
      <c r="S56" s="483"/>
      <c r="T56" s="483"/>
      <c r="U56" s="483"/>
      <c r="V56" s="485">
        <v>2</v>
      </c>
      <c r="W56" s="486">
        <v>2</v>
      </c>
      <c r="X56" s="277"/>
      <c r="Y56" s="287">
        <f t="shared" si="7"/>
        <v>0</v>
      </c>
      <c r="Z56" s="31"/>
    </row>
    <row r="57" spans="1:26" ht="15" customHeight="1" x14ac:dyDescent="0.25">
      <c r="A57" s="173">
        <v>50</v>
      </c>
      <c r="B57" s="796"/>
      <c r="C57" s="796"/>
      <c r="D57" s="216" t="s">
        <v>629</v>
      </c>
      <c r="E57" s="284"/>
      <c r="F57" s="284"/>
      <c r="G57" s="284"/>
      <c r="H57" s="284"/>
      <c r="I57" s="284"/>
      <c r="J57" s="284"/>
      <c r="K57" s="284"/>
      <c r="L57" s="284"/>
      <c r="M57" s="482"/>
      <c r="N57" s="483"/>
      <c r="O57" s="483"/>
      <c r="P57" s="484" t="s">
        <v>3</v>
      </c>
      <c r="Q57" s="484" t="s">
        <v>3</v>
      </c>
      <c r="R57" s="483"/>
      <c r="S57" s="483"/>
      <c r="T57" s="483"/>
      <c r="U57" s="483"/>
      <c r="V57" s="485">
        <v>2</v>
      </c>
      <c r="W57" s="486">
        <v>2</v>
      </c>
      <c r="X57" s="277"/>
      <c r="Y57" s="287">
        <f t="shared" si="7"/>
        <v>0</v>
      </c>
      <c r="Z57" s="31"/>
    </row>
    <row r="58" spans="1:26" ht="15" customHeight="1" x14ac:dyDescent="0.25">
      <c r="A58" s="173">
        <v>51</v>
      </c>
      <c r="B58" s="796"/>
      <c r="C58" s="796"/>
      <c r="D58" s="216" t="s">
        <v>630</v>
      </c>
      <c r="E58" s="284"/>
      <c r="F58" s="284"/>
      <c r="G58" s="284"/>
      <c r="H58" s="284"/>
      <c r="I58" s="284"/>
      <c r="J58" s="284"/>
      <c r="K58" s="284"/>
      <c r="L58" s="284"/>
      <c r="M58" s="482"/>
      <c r="N58" s="483"/>
      <c r="O58" s="483"/>
      <c r="P58" s="484" t="s">
        <v>3</v>
      </c>
      <c r="Q58" s="484" t="s">
        <v>3</v>
      </c>
      <c r="R58" s="483"/>
      <c r="S58" s="483"/>
      <c r="T58" s="483"/>
      <c r="U58" s="483"/>
      <c r="V58" s="485">
        <v>2</v>
      </c>
      <c r="W58" s="486">
        <v>2</v>
      </c>
      <c r="X58" s="277"/>
      <c r="Y58" s="287">
        <f t="shared" si="7"/>
        <v>0</v>
      </c>
      <c r="Z58" s="31"/>
    </row>
    <row r="59" spans="1:26" ht="15" customHeight="1" x14ac:dyDescent="0.25">
      <c r="A59" s="173">
        <v>52</v>
      </c>
      <c r="B59" s="796"/>
      <c r="C59" s="796"/>
      <c r="D59" s="216" t="s">
        <v>631</v>
      </c>
      <c r="E59" s="285"/>
      <c r="F59" s="284"/>
      <c r="G59" s="284"/>
      <c r="H59" s="284"/>
      <c r="I59" s="284"/>
      <c r="J59" s="284"/>
      <c r="K59" s="284"/>
      <c r="L59" s="284"/>
      <c r="M59" s="482"/>
      <c r="N59" s="483"/>
      <c r="O59" s="483"/>
      <c r="P59" s="484" t="s">
        <v>3</v>
      </c>
      <c r="Q59" s="484" t="s">
        <v>3</v>
      </c>
      <c r="R59" s="483"/>
      <c r="S59" s="483"/>
      <c r="T59" s="483"/>
      <c r="U59" s="483"/>
      <c r="V59" s="485">
        <v>2</v>
      </c>
      <c r="W59" s="486">
        <v>3</v>
      </c>
      <c r="X59" s="277"/>
      <c r="Y59" s="287">
        <f>V59*W59*ROUND(X59,2)</f>
        <v>0</v>
      </c>
      <c r="Z59" s="31"/>
    </row>
    <row r="60" spans="1:26" ht="15" customHeight="1" x14ac:dyDescent="0.25">
      <c r="A60" s="173">
        <v>53</v>
      </c>
      <c r="B60" s="796"/>
      <c r="C60" s="796"/>
      <c r="D60" s="216" t="s">
        <v>632</v>
      </c>
      <c r="E60" s="284"/>
      <c r="F60" s="284"/>
      <c r="G60" s="284"/>
      <c r="H60" s="284"/>
      <c r="I60" s="284"/>
      <c r="J60" s="284"/>
      <c r="K60" s="284"/>
      <c r="L60" s="284"/>
      <c r="M60" s="482"/>
      <c r="N60" s="483"/>
      <c r="O60" s="483"/>
      <c r="P60" s="484" t="s">
        <v>3</v>
      </c>
      <c r="Q60" s="484" t="s">
        <v>3</v>
      </c>
      <c r="R60" s="483"/>
      <c r="S60" s="483"/>
      <c r="T60" s="483"/>
      <c r="U60" s="483"/>
      <c r="V60" s="485">
        <v>2</v>
      </c>
      <c r="W60" s="486">
        <v>2</v>
      </c>
      <c r="X60" s="277"/>
      <c r="Y60" s="287">
        <f>V60*W60*ROUND(X60,2)</f>
        <v>0</v>
      </c>
      <c r="Z60" s="31"/>
    </row>
    <row r="61" spans="1:26" ht="15" customHeight="1" x14ac:dyDescent="0.25">
      <c r="A61" s="173">
        <v>54</v>
      </c>
      <c r="B61" s="796"/>
      <c r="C61" s="796"/>
      <c r="D61" s="216" t="s">
        <v>633</v>
      </c>
      <c r="E61" s="284"/>
      <c r="F61" s="284"/>
      <c r="G61" s="284"/>
      <c r="H61" s="284"/>
      <c r="I61" s="284"/>
      <c r="J61" s="284"/>
      <c r="K61" s="284"/>
      <c r="L61" s="284"/>
      <c r="M61" s="482"/>
      <c r="N61" s="483"/>
      <c r="O61" s="483"/>
      <c r="P61" s="484" t="s">
        <v>3</v>
      </c>
      <c r="Q61" s="484" t="s">
        <v>3</v>
      </c>
      <c r="R61" s="483"/>
      <c r="S61" s="483"/>
      <c r="T61" s="483"/>
      <c r="U61" s="483"/>
      <c r="V61" s="485">
        <v>2</v>
      </c>
      <c r="W61" s="486">
        <v>2</v>
      </c>
      <c r="X61" s="277"/>
      <c r="Y61" s="287">
        <f t="shared" ref="Y61:Y65" si="8">V61*W61*ROUND(X61,2)</f>
        <v>0</v>
      </c>
      <c r="Z61" s="31"/>
    </row>
    <row r="62" spans="1:26" ht="15" customHeight="1" x14ac:dyDescent="0.25">
      <c r="A62" s="173">
        <v>55</v>
      </c>
      <c r="B62" s="796" t="s">
        <v>603</v>
      </c>
      <c r="C62" s="796"/>
      <c r="D62" s="311" t="s">
        <v>2543</v>
      </c>
      <c r="E62" s="284"/>
      <c r="F62" s="284"/>
      <c r="G62" s="284"/>
      <c r="H62" s="284"/>
      <c r="I62" s="284"/>
      <c r="J62" s="284"/>
      <c r="K62" s="284"/>
      <c r="L62" s="284"/>
      <c r="M62" s="482"/>
      <c r="N62" s="483"/>
      <c r="O62" s="483"/>
      <c r="P62" s="484" t="s">
        <v>3</v>
      </c>
      <c r="Q62" s="484" t="s">
        <v>3</v>
      </c>
      <c r="R62" s="483"/>
      <c r="S62" s="483"/>
      <c r="T62" s="483"/>
      <c r="U62" s="483"/>
      <c r="V62" s="485">
        <v>2</v>
      </c>
      <c r="W62" s="486">
        <v>3</v>
      </c>
      <c r="X62" s="277"/>
      <c r="Y62" s="287">
        <f t="shared" si="8"/>
        <v>0</v>
      </c>
      <c r="Z62" s="31"/>
    </row>
    <row r="63" spans="1:26" ht="15" customHeight="1" x14ac:dyDescent="0.25">
      <c r="A63" s="173">
        <v>56</v>
      </c>
      <c r="B63" s="796"/>
      <c r="C63" s="796"/>
      <c r="D63" s="311" t="s">
        <v>2544</v>
      </c>
      <c r="E63" s="284"/>
      <c r="F63" s="284"/>
      <c r="G63" s="284"/>
      <c r="H63" s="284"/>
      <c r="I63" s="284"/>
      <c r="J63" s="284"/>
      <c r="K63" s="284"/>
      <c r="L63" s="284"/>
      <c r="M63" s="482"/>
      <c r="N63" s="483"/>
      <c r="O63" s="483"/>
      <c r="P63" s="484" t="s">
        <v>3</v>
      </c>
      <c r="Q63" s="484" t="s">
        <v>3</v>
      </c>
      <c r="R63" s="483"/>
      <c r="S63" s="483"/>
      <c r="T63" s="483"/>
      <c r="U63" s="483"/>
      <c r="V63" s="485">
        <v>2</v>
      </c>
      <c r="W63" s="486">
        <v>1</v>
      </c>
      <c r="X63" s="277"/>
      <c r="Y63" s="287">
        <f t="shared" si="8"/>
        <v>0</v>
      </c>
      <c r="Z63" s="31"/>
    </row>
    <row r="64" spans="1:26" ht="15" customHeight="1" x14ac:dyDescent="0.25">
      <c r="A64" s="173">
        <v>57</v>
      </c>
      <c r="B64" s="796"/>
      <c r="C64" s="796"/>
      <c r="D64" s="311" t="s">
        <v>2551</v>
      </c>
      <c r="E64" s="284"/>
      <c r="F64" s="284"/>
      <c r="G64" s="284"/>
      <c r="H64" s="284"/>
      <c r="I64" s="284"/>
      <c r="J64" s="284"/>
      <c r="K64" s="284"/>
      <c r="L64" s="284"/>
      <c r="M64" s="482"/>
      <c r="N64" s="483"/>
      <c r="O64" s="483"/>
      <c r="P64" s="484" t="s">
        <v>3</v>
      </c>
      <c r="Q64" s="484" t="s">
        <v>3</v>
      </c>
      <c r="R64" s="483"/>
      <c r="S64" s="483"/>
      <c r="T64" s="483"/>
      <c r="U64" s="483"/>
      <c r="V64" s="485">
        <v>2</v>
      </c>
      <c r="W64" s="486">
        <v>2</v>
      </c>
      <c r="X64" s="277"/>
      <c r="Y64" s="287">
        <f t="shared" si="8"/>
        <v>0</v>
      </c>
      <c r="Z64" s="31"/>
    </row>
    <row r="65" spans="1:27" ht="15" customHeight="1" thickBot="1" x14ac:dyDescent="0.3">
      <c r="A65" s="65">
        <v>58</v>
      </c>
      <c r="B65" s="797"/>
      <c r="C65" s="797"/>
      <c r="D65" s="290" t="s">
        <v>2550</v>
      </c>
      <c r="E65" s="291"/>
      <c r="F65" s="291"/>
      <c r="G65" s="291"/>
      <c r="H65" s="291"/>
      <c r="I65" s="291"/>
      <c r="J65" s="291"/>
      <c r="K65" s="291"/>
      <c r="L65" s="291"/>
      <c r="M65" s="487"/>
      <c r="N65" s="488"/>
      <c r="O65" s="488"/>
      <c r="P65" s="489" t="s">
        <v>3</v>
      </c>
      <c r="Q65" s="489" t="s">
        <v>3</v>
      </c>
      <c r="R65" s="488"/>
      <c r="S65" s="488"/>
      <c r="T65" s="488"/>
      <c r="U65" s="488"/>
      <c r="V65" s="490">
        <v>2</v>
      </c>
      <c r="W65" s="491">
        <v>2</v>
      </c>
      <c r="X65" s="277"/>
      <c r="Y65" s="294">
        <f t="shared" si="8"/>
        <v>0</v>
      </c>
      <c r="Z65" s="31"/>
    </row>
    <row r="66" spans="1:27" ht="15" customHeight="1" thickTop="1" thickBot="1" x14ac:dyDescent="0.3">
      <c r="X66" s="16" t="s">
        <v>4</v>
      </c>
      <c r="Y66" s="17">
        <f>SUM(Y9:Y11,Y13:Y33,Y35:Y41,Y43:Y65)</f>
        <v>0</v>
      </c>
      <c r="AA66" s="31"/>
    </row>
    <row r="67" spans="1:27" ht="13.5" thickTop="1" x14ac:dyDescent="0.25"/>
    <row r="68" spans="1:27" x14ac:dyDescent="0.25">
      <c r="A68" s="432"/>
      <c r="B68" s="81"/>
    </row>
    <row r="69" spans="1:27" x14ac:dyDescent="0.25">
      <c r="A69" s="432"/>
      <c r="B69" s="81"/>
    </row>
  </sheetData>
  <sheetProtection algorithmName="SHA-512" hashValue="l0z36QAn+2zpSQxH6iewAf6wJOpgMeDTDuyKGtbAsuujGFdwWYeBzAIFdEoRmQwZhKNOYnzrLKg6WykfCoz+2A==" saltValue="yfxUU8uy/q88PR52Dp6D3Q==" spinCount="100000" sheet="1" objects="1" scenarios="1"/>
  <mergeCells count="24">
    <mergeCell ref="K5:O6"/>
    <mergeCell ref="P5:W6"/>
    <mergeCell ref="X5:X7"/>
    <mergeCell ref="Y5:Y7"/>
    <mergeCell ref="A1:E1"/>
    <mergeCell ref="F1:Y1"/>
    <mergeCell ref="A2:Y2"/>
    <mergeCell ref="A3:Y3"/>
    <mergeCell ref="A4:Y4"/>
    <mergeCell ref="A5:A7"/>
    <mergeCell ref="B5:B7"/>
    <mergeCell ref="C5:C7"/>
    <mergeCell ref="D5:D7"/>
    <mergeCell ref="E5:J6"/>
    <mergeCell ref="B62:B65"/>
    <mergeCell ref="C62:C65"/>
    <mergeCell ref="B10:B33"/>
    <mergeCell ref="C10:C33"/>
    <mergeCell ref="B34:B41"/>
    <mergeCell ref="C34:C41"/>
    <mergeCell ref="B42:B52"/>
    <mergeCell ref="C42:C52"/>
    <mergeCell ref="B53:B61"/>
    <mergeCell ref="C53:C61"/>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A27"/>
  <sheetViews>
    <sheetView view="pageLayout" topLeftCell="H5" zoomScaleNormal="90" workbookViewId="0">
      <selection activeCell="X19" sqref="X19:X23"/>
    </sheetView>
  </sheetViews>
  <sheetFormatPr defaultColWidth="9.140625" defaultRowHeight="12.75" x14ac:dyDescent="0.25"/>
  <cols>
    <col min="1" max="1" width="5.7109375" style="748" customWidth="1"/>
    <col min="2" max="2" width="12.7109375" style="12" customWidth="1"/>
    <col min="3" max="3" width="20.7109375" style="12" customWidth="1"/>
    <col min="4" max="4" width="60.7109375" style="12" customWidth="1"/>
    <col min="5" max="10" width="3.7109375" style="748" customWidth="1"/>
    <col min="11" max="15" width="8.7109375" style="748" customWidth="1"/>
    <col min="16" max="23" width="7.7109375" style="748" customWidth="1"/>
    <col min="24" max="25" width="15.7109375" style="748" customWidth="1"/>
    <col min="26" max="16384" width="9.140625" style="12"/>
  </cols>
  <sheetData>
    <row r="1" spans="1:27" ht="54" customHeight="1" x14ac:dyDescent="0.25">
      <c r="A1" s="765"/>
      <c r="B1" s="765"/>
      <c r="C1" s="765"/>
      <c r="D1" s="765"/>
      <c r="E1" s="765"/>
      <c r="F1" s="766" t="s">
        <v>1329</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452</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52.5" customHeight="1" thickTop="1" x14ac:dyDescent="0.25">
      <c r="A8" s="174">
        <v>1</v>
      </c>
      <c r="B8" s="794" t="s">
        <v>453</v>
      </c>
      <c r="C8" s="751" t="s">
        <v>460</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52.5" customHeight="1" x14ac:dyDescent="0.25">
      <c r="A9" s="173">
        <v>2</v>
      </c>
      <c r="B9" s="798"/>
      <c r="C9" s="749" t="s">
        <v>460</v>
      </c>
      <c r="D9" s="216" t="s">
        <v>554</v>
      </c>
      <c r="E9" s="284"/>
      <c r="F9" s="284"/>
      <c r="G9" s="284"/>
      <c r="H9" s="284"/>
      <c r="I9" s="284"/>
      <c r="J9" s="284"/>
      <c r="K9" s="752">
        <v>1</v>
      </c>
      <c r="L9" s="752" t="s">
        <v>3</v>
      </c>
      <c r="M9" s="284"/>
      <c r="N9" s="302">
        <v>1</v>
      </c>
      <c r="O9" s="752">
        <v>1</v>
      </c>
      <c r="P9" s="284"/>
      <c r="Q9" s="284"/>
      <c r="R9" s="284"/>
      <c r="S9" s="284"/>
      <c r="T9" s="284"/>
      <c r="U9" s="284"/>
      <c r="V9" s="284"/>
      <c r="W9" s="284"/>
      <c r="X9" s="277"/>
      <c r="Y9" s="287">
        <f>N9*O9*ROUND(X9,2)</f>
        <v>0</v>
      </c>
    </row>
    <row r="10" spans="1:27" ht="15" customHeight="1" x14ac:dyDescent="0.25">
      <c r="A10" s="173">
        <v>3</v>
      </c>
      <c r="B10" s="798"/>
      <c r="C10" s="796" t="s">
        <v>461</v>
      </c>
      <c r="D10" s="216" t="s">
        <v>5</v>
      </c>
      <c r="E10" s="752" t="s">
        <v>3</v>
      </c>
      <c r="F10" s="284"/>
      <c r="G10" s="284"/>
      <c r="H10" s="284"/>
      <c r="I10" s="284"/>
      <c r="J10" s="284"/>
      <c r="K10" s="284"/>
      <c r="L10" s="284"/>
      <c r="M10" s="284"/>
      <c r="N10" s="284"/>
      <c r="O10" s="284"/>
      <c r="P10" s="752"/>
      <c r="Q10" s="752"/>
      <c r="R10" s="284"/>
      <c r="S10" s="284"/>
      <c r="T10" s="284"/>
      <c r="U10" s="284"/>
      <c r="V10" s="752">
        <v>365</v>
      </c>
      <c r="W10" s="302">
        <v>6</v>
      </c>
      <c r="X10" s="364"/>
      <c r="Y10" s="365"/>
    </row>
    <row r="11" spans="1:27" ht="15" customHeight="1" x14ac:dyDescent="0.25">
      <c r="A11" s="173">
        <v>4</v>
      </c>
      <c r="B11" s="798"/>
      <c r="C11" s="796"/>
      <c r="D11" s="216" t="s">
        <v>454</v>
      </c>
      <c r="E11" s="284"/>
      <c r="F11" s="284"/>
      <c r="G11" s="284"/>
      <c r="H11" s="284"/>
      <c r="I11" s="284"/>
      <c r="J11" s="284"/>
      <c r="K11" s="284"/>
      <c r="L11" s="284"/>
      <c r="M11" s="284"/>
      <c r="N11" s="284"/>
      <c r="O11" s="284"/>
      <c r="P11" s="752" t="s">
        <v>3</v>
      </c>
      <c r="Q11" s="752" t="s">
        <v>3</v>
      </c>
      <c r="R11" s="284"/>
      <c r="S11" s="284"/>
      <c r="T11" s="284"/>
      <c r="U11" s="284"/>
      <c r="V11" s="302">
        <v>2</v>
      </c>
      <c r="W11" s="302">
        <v>6</v>
      </c>
      <c r="X11" s="277"/>
      <c r="Y11" s="287">
        <f>V11*W11*ROUND(X11,2)</f>
        <v>0</v>
      </c>
      <c r="Z11" s="31"/>
      <c r="AA11" s="31"/>
    </row>
    <row r="12" spans="1:27" ht="15" customHeight="1" x14ac:dyDescent="0.25">
      <c r="A12" s="173">
        <v>5</v>
      </c>
      <c r="B12" s="798"/>
      <c r="C12" s="796"/>
      <c r="D12" s="216" t="s">
        <v>455</v>
      </c>
      <c r="E12" s="284"/>
      <c r="F12" s="284"/>
      <c r="G12" s="284"/>
      <c r="H12" s="284"/>
      <c r="I12" s="284"/>
      <c r="J12" s="284"/>
      <c r="K12" s="284"/>
      <c r="L12" s="284"/>
      <c r="M12" s="284"/>
      <c r="N12" s="284"/>
      <c r="O12" s="284"/>
      <c r="P12" s="752" t="s">
        <v>3</v>
      </c>
      <c r="Q12" s="752" t="s">
        <v>3</v>
      </c>
      <c r="R12" s="284"/>
      <c r="S12" s="284"/>
      <c r="T12" s="284"/>
      <c r="U12" s="284"/>
      <c r="V12" s="302">
        <v>2</v>
      </c>
      <c r="W12" s="302">
        <v>6</v>
      </c>
      <c r="X12" s="277"/>
      <c r="Y12" s="287">
        <f t="shared" ref="Y12:Y15" si="0">V12*W12*ROUND(X12,2)</f>
        <v>0</v>
      </c>
      <c r="Z12" s="31"/>
      <c r="AA12" s="31"/>
    </row>
    <row r="13" spans="1:27" ht="15" customHeight="1" x14ac:dyDescent="0.25">
      <c r="A13" s="173">
        <v>6</v>
      </c>
      <c r="B13" s="798"/>
      <c r="C13" s="796" t="s">
        <v>462</v>
      </c>
      <c r="D13" s="216" t="s">
        <v>5</v>
      </c>
      <c r="E13" s="752" t="s">
        <v>3</v>
      </c>
      <c r="F13" s="284"/>
      <c r="G13" s="284"/>
      <c r="H13" s="284"/>
      <c r="I13" s="284"/>
      <c r="J13" s="284"/>
      <c r="K13" s="284"/>
      <c r="L13" s="284"/>
      <c r="M13" s="284"/>
      <c r="N13" s="284"/>
      <c r="O13" s="284"/>
      <c r="P13" s="752"/>
      <c r="Q13" s="752"/>
      <c r="R13" s="284"/>
      <c r="S13" s="284"/>
      <c r="T13" s="284"/>
      <c r="U13" s="284"/>
      <c r="V13" s="752">
        <v>365</v>
      </c>
      <c r="W13" s="302">
        <v>6</v>
      </c>
      <c r="X13" s="364"/>
      <c r="Y13" s="365"/>
      <c r="Z13" s="31"/>
    </row>
    <row r="14" spans="1:27" ht="15" customHeight="1" x14ac:dyDescent="0.25">
      <c r="A14" s="173">
        <v>7</v>
      </c>
      <c r="B14" s="798"/>
      <c r="C14" s="799"/>
      <c r="D14" s="216" t="s">
        <v>454</v>
      </c>
      <c r="E14" s="284"/>
      <c r="F14" s="284"/>
      <c r="G14" s="284"/>
      <c r="H14" s="284"/>
      <c r="I14" s="284"/>
      <c r="J14" s="284"/>
      <c r="K14" s="284"/>
      <c r="L14" s="284"/>
      <c r="M14" s="284"/>
      <c r="N14" s="284"/>
      <c r="O14" s="284"/>
      <c r="P14" s="752" t="s">
        <v>3</v>
      </c>
      <c r="Q14" s="752" t="s">
        <v>3</v>
      </c>
      <c r="R14" s="284"/>
      <c r="S14" s="284"/>
      <c r="T14" s="284"/>
      <c r="U14" s="284"/>
      <c r="V14" s="302">
        <v>2</v>
      </c>
      <c r="W14" s="302">
        <v>6</v>
      </c>
      <c r="X14" s="277"/>
      <c r="Y14" s="287">
        <f t="shared" si="0"/>
        <v>0</v>
      </c>
      <c r="Z14" s="31"/>
    </row>
    <row r="15" spans="1:27" ht="15" customHeight="1" x14ac:dyDescent="0.25">
      <c r="A15" s="173">
        <v>8</v>
      </c>
      <c r="B15" s="798"/>
      <c r="C15" s="799"/>
      <c r="D15" s="216" t="s">
        <v>456</v>
      </c>
      <c r="E15" s="284"/>
      <c r="F15" s="284"/>
      <c r="G15" s="284"/>
      <c r="H15" s="284"/>
      <c r="I15" s="284"/>
      <c r="J15" s="284"/>
      <c r="K15" s="284"/>
      <c r="L15" s="284"/>
      <c r="M15" s="284"/>
      <c r="N15" s="284"/>
      <c r="O15" s="284"/>
      <c r="P15" s="752" t="s">
        <v>3</v>
      </c>
      <c r="Q15" s="752" t="s">
        <v>3</v>
      </c>
      <c r="R15" s="284"/>
      <c r="S15" s="284"/>
      <c r="T15" s="284"/>
      <c r="U15" s="284"/>
      <c r="V15" s="302">
        <v>2</v>
      </c>
      <c r="W15" s="302">
        <v>6</v>
      </c>
      <c r="X15" s="277"/>
      <c r="Y15" s="287">
        <f t="shared" si="0"/>
        <v>0</v>
      </c>
      <c r="Z15" s="31"/>
    </row>
    <row r="16" spans="1:27" ht="15" customHeight="1" x14ac:dyDescent="0.25">
      <c r="A16" s="173">
        <v>9</v>
      </c>
      <c r="B16" s="798"/>
      <c r="C16" s="799"/>
      <c r="D16" s="216" t="s">
        <v>2423</v>
      </c>
      <c r="E16" s="284"/>
      <c r="F16" s="284"/>
      <c r="G16" s="284"/>
      <c r="H16" s="284"/>
      <c r="I16" s="284"/>
      <c r="J16" s="284"/>
      <c r="K16" s="284"/>
      <c r="L16" s="284"/>
      <c r="M16" s="284"/>
      <c r="N16" s="284"/>
      <c r="O16" s="284"/>
      <c r="P16" s="284"/>
      <c r="Q16" s="752" t="s">
        <v>3</v>
      </c>
      <c r="R16" s="284"/>
      <c r="S16" s="284"/>
      <c r="T16" s="284"/>
      <c r="U16" s="284"/>
      <c r="V16" s="302">
        <v>1</v>
      </c>
      <c r="W16" s="302">
        <v>6</v>
      </c>
      <c r="X16" s="277"/>
      <c r="Y16" s="287">
        <f>V16*W16*ROUND(X16,2)</f>
        <v>0</v>
      </c>
      <c r="Z16" s="31"/>
    </row>
    <row r="17" spans="1:27" ht="15" customHeight="1" x14ac:dyDescent="0.25">
      <c r="A17" s="173">
        <v>10</v>
      </c>
      <c r="B17" s="798"/>
      <c r="C17" s="799"/>
      <c r="D17" s="216" t="s">
        <v>457</v>
      </c>
      <c r="E17" s="284"/>
      <c r="F17" s="284"/>
      <c r="G17" s="284"/>
      <c r="H17" s="284"/>
      <c r="I17" s="284"/>
      <c r="J17" s="284"/>
      <c r="K17" s="284"/>
      <c r="L17" s="284"/>
      <c r="M17" s="284"/>
      <c r="N17" s="284"/>
      <c r="O17" s="284"/>
      <c r="P17" s="752" t="s">
        <v>3</v>
      </c>
      <c r="Q17" s="752" t="s">
        <v>3</v>
      </c>
      <c r="R17" s="284"/>
      <c r="S17" s="284"/>
      <c r="T17" s="284"/>
      <c r="U17" s="284"/>
      <c r="V17" s="302">
        <v>2</v>
      </c>
      <c r="W17" s="302">
        <v>6</v>
      </c>
      <c r="X17" s="277"/>
      <c r="Y17" s="287">
        <f>V17*W17*ROUND(X17,2)</f>
        <v>0</v>
      </c>
      <c r="Z17" s="31"/>
    </row>
    <row r="18" spans="1:27" ht="15" customHeight="1" x14ac:dyDescent="0.25">
      <c r="A18" s="173">
        <v>11</v>
      </c>
      <c r="B18" s="798"/>
      <c r="C18" s="796" t="s">
        <v>463</v>
      </c>
      <c r="D18" s="216" t="s">
        <v>5</v>
      </c>
      <c r="E18" s="752" t="s">
        <v>3</v>
      </c>
      <c r="F18" s="284"/>
      <c r="G18" s="284"/>
      <c r="H18" s="284"/>
      <c r="I18" s="284"/>
      <c r="J18" s="284"/>
      <c r="K18" s="284"/>
      <c r="L18" s="284"/>
      <c r="M18" s="284"/>
      <c r="N18" s="284"/>
      <c r="O18" s="284"/>
      <c r="P18" s="752"/>
      <c r="Q18" s="752"/>
      <c r="R18" s="284"/>
      <c r="S18" s="284"/>
      <c r="T18" s="284"/>
      <c r="U18" s="284"/>
      <c r="V18" s="752">
        <v>365</v>
      </c>
      <c r="W18" s="302">
        <v>34</v>
      </c>
      <c r="X18" s="364"/>
      <c r="Y18" s="365"/>
      <c r="Z18" s="31"/>
    </row>
    <row r="19" spans="1:27" ht="15" customHeight="1" x14ac:dyDescent="0.25">
      <c r="A19" s="173">
        <v>12</v>
      </c>
      <c r="B19" s="798"/>
      <c r="C19" s="799"/>
      <c r="D19" s="216" t="s">
        <v>458</v>
      </c>
      <c r="E19" s="284"/>
      <c r="F19" s="284"/>
      <c r="G19" s="284"/>
      <c r="H19" s="284"/>
      <c r="I19" s="284"/>
      <c r="J19" s="284"/>
      <c r="K19" s="284"/>
      <c r="L19" s="284"/>
      <c r="M19" s="284"/>
      <c r="N19" s="284"/>
      <c r="O19" s="284"/>
      <c r="P19" s="752" t="s">
        <v>3</v>
      </c>
      <c r="Q19" s="752" t="s">
        <v>3</v>
      </c>
      <c r="R19" s="284"/>
      <c r="S19" s="284"/>
      <c r="T19" s="284"/>
      <c r="U19" s="284"/>
      <c r="V19" s="302">
        <v>2</v>
      </c>
      <c r="W19" s="302">
        <v>34</v>
      </c>
      <c r="X19" s="277"/>
      <c r="Y19" s="287">
        <f t="shared" ref="Y19:Y21" si="1">V19*W19*ROUND(X19,2)</f>
        <v>0</v>
      </c>
      <c r="Z19" s="31"/>
    </row>
    <row r="20" spans="1:27" ht="26.25" customHeight="1" x14ac:dyDescent="0.25">
      <c r="A20" s="173">
        <v>13</v>
      </c>
      <c r="B20" s="795"/>
      <c r="C20" s="799"/>
      <c r="D20" s="216" t="s">
        <v>459</v>
      </c>
      <c r="E20" s="284"/>
      <c r="F20" s="284"/>
      <c r="G20" s="284"/>
      <c r="H20" s="284"/>
      <c r="I20" s="284"/>
      <c r="J20" s="284"/>
      <c r="K20" s="284"/>
      <c r="L20" s="284"/>
      <c r="M20" s="284"/>
      <c r="N20" s="284"/>
      <c r="O20" s="284"/>
      <c r="P20" s="752" t="s">
        <v>3</v>
      </c>
      <c r="Q20" s="752" t="s">
        <v>3</v>
      </c>
      <c r="R20" s="284"/>
      <c r="S20" s="284"/>
      <c r="T20" s="284"/>
      <c r="U20" s="284"/>
      <c r="V20" s="302">
        <v>2</v>
      </c>
      <c r="W20" s="302">
        <v>34</v>
      </c>
      <c r="X20" s="277"/>
      <c r="Y20" s="287">
        <f t="shared" si="1"/>
        <v>0</v>
      </c>
      <c r="Z20" s="31"/>
    </row>
    <row r="21" spans="1:27" ht="26.25" customHeight="1" x14ac:dyDescent="0.25">
      <c r="A21" s="173">
        <v>14</v>
      </c>
      <c r="B21" s="796" t="s">
        <v>448</v>
      </c>
      <c r="C21" s="796" t="s">
        <v>445</v>
      </c>
      <c r="D21" s="216" t="s">
        <v>551</v>
      </c>
      <c r="E21" s="284"/>
      <c r="F21" s="284"/>
      <c r="G21" s="284"/>
      <c r="H21" s="284"/>
      <c r="I21" s="284"/>
      <c r="J21" s="284"/>
      <c r="K21" s="284"/>
      <c r="L21" s="284"/>
      <c r="M21" s="284"/>
      <c r="N21" s="284"/>
      <c r="O21" s="284"/>
      <c r="P21" s="752" t="s">
        <v>3</v>
      </c>
      <c r="Q21" s="752" t="s">
        <v>3</v>
      </c>
      <c r="R21" s="284"/>
      <c r="S21" s="284"/>
      <c r="T21" s="284"/>
      <c r="U21" s="284"/>
      <c r="V21" s="302">
        <v>2</v>
      </c>
      <c r="W21" s="752">
        <v>1</v>
      </c>
      <c r="X21" s="277"/>
      <c r="Y21" s="287">
        <f t="shared" si="1"/>
        <v>0</v>
      </c>
      <c r="Z21" s="31"/>
    </row>
    <row r="22" spans="1:27" ht="15" customHeight="1" x14ac:dyDescent="0.25">
      <c r="A22" s="173">
        <v>15</v>
      </c>
      <c r="B22" s="796"/>
      <c r="C22" s="796"/>
      <c r="D22" s="216" t="s">
        <v>553</v>
      </c>
      <c r="E22" s="284"/>
      <c r="F22" s="284"/>
      <c r="G22" s="284"/>
      <c r="H22" s="284"/>
      <c r="I22" s="284"/>
      <c r="J22" s="284"/>
      <c r="K22" s="284"/>
      <c r="L22" s="284"/>
      <c r="M22" s="284"/>
      <c r="N22" s="284"/>
      <c r="O22" s="284"/>
      <c r="P22" s="752" t="s">
        <v>3</v>
      </c>
      <c r="Q22" s="752" t="s">
        <v>3</v>
      </c>
      <c r="R22" s="284"/>
      <c r="S22" s="284"/>
      <c r="T22" s="284"/>
      <c r="U22" s="284"/>
      <c r="V22" s="302">
        <v>2</v>
      </c>
      <c r="W22" s="752">
        <v>1</v>
      </c>
      <c r="X22" s="277"/>
      <c r="Y22" s="287">
        <f>V22*W22*ROUND(X22,2)</f>
        <v>0</v>
      </c>
      <c r="Z22" s="31"/>
    </row>
    <row r="23" spans="1:27" ht="26.25" customHeight="1" thickBot="1" x14ac:dyDescent="0.3">
      <c r="A23" s="65">
        <v>16</v>
      </c>
      <c r="B23" s="797"/>
      <c r="C23" s="797"/>
      <c r="D23" s="750" t="s">
        <v>589</v>
      </c>
      <c r="E23" s="291"/>
      <c r="F23" s="291"/>
      <c r="G23" s="291"/>
      <c r="H23" s="291"/>
      <c r="I23" s="291"/>
      <c r="J23" s="291"/>
      <c r="K23" s="291"/>
      <c r="L23" s="291"/>
      <c r="M23" s="291"/>
      <c r="N23" s="291"/>
      <c r="O23" s="291"/>
      <c r="P23" s="292" t="s">
        <v>3</v>
      </c>
      <c r="Q23" s="292" t="s">
        <v>3</v>
      </c>
      <c r="R23" s="291"/>
      <c r="S23" s="291"/>
      <c r="T23" s="291"/>
      <c r="U23" s="291"/>
      <c r="V23" s="306">
        <v>2</v>
      </c>
      <c r="W23" s="292">
        <v>1</v>
      </c>
      <c r="X23" s="278"/>
      <c r="Y23" s="294">
        <f>V23*W23*ROUND(X23,2)</f>
        <v>0</v>
      </c>
      <c r="Z23" s="31"/>
    </row>
    <row r="24" spans="1:27" ht="15" customHeight="1" thickTop="1" thickBot="1" x14ac:dyDescent="0.3">
      <c r="X24" s="16" t="s">
        <v>4</v>
      </c>
      <c r="Y24" s="17">
        <f>SUM(Y9,Y11:Y12,Y14:Y17,Y19:Y23)</f>
        <v>0</v>
      </c>
      <c r="AA24" s="31"/>
    </row>
    <row r="25" spans="1:27" ht="13.5" thickTop="1" x14ac:dyDescent="0.25"/>
    <row r="26" spans="1:27" x14ac:dyDescent="0.25">
      <c r="A26" s="753"/>
      <c r="B26" s="81"/>
    </row>
    <row r="27" spans="1:27" x14ac:dyDescent="0.25">
      <c r="A27" s="753"/>
      <c r="B27" s="81"/>
    </row>
  </sheetData>
  <sheetProtection algorithmName="SHA-512" hashValue="sk4IFxwVBqfKCap04eeeu6IHUc/uhaBj47P+CQjs6IKumr7/oF5uwXfp+NJCLne+Ly9KXg1w9+RwTINbl6G5zw==" saltValue="AkLCPufg0vWIwF9SUOYLDQ==" spinCount="100000" sheet="1" objects="1" scenarios="1"/>
  <mergeCells count="20">
    <mergeCell ref="B21:B23"/>
    <mergeCell ref="C21:C23"/>
    <mergeCell ref="B8:B20"/>
    <mergeCell ref="C10:C12"/>
    <mergeCell ref="C13:C17"/>
    <mergeCell ref="C18:C20"/>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59999389629810485"/>
  </sheetPr>
  <dimension ref="A1:AA34"/>
  <sheetViews>
    <sheetView view="pageLayout" topLeftCell="I3"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1355</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947</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794" t="s">
        <v>636</v>
      </c>
      <c r="C8" s="449" t="s">
        <v>941</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15" customHeight="1" x14ac:dyDescent="0.25">
      <c r="A9" s="173">
        <v>2</v>
      </c>
      <c r="B9" s="798"/>
      <c r="C9" s="426" t="s">
        <v>941</v>
      </c>
      <c r="D9" s="216" t="s">
        <v>554</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15" customHeight="1" x14ac:dyDescent="0.25">
      <c r="A10" s="173">
        <v>3</v>
      </c>
      <c r="B10" s="798"/>
      <c r="C10" s="796" t="s">
        <v>942</v>
      </c>
      <c r="D10" s="216" t="s">
        <v>541</v>
      </c>
      <c r="E10" s="284"/>
      <c r="F10" s="285" t="s">
        <v>3</v>
      </c>
      <c r="G10" s="284"/>
      <c r="H10" s="284"/>
      <c r="I10" s="284"/>
      <c r="J10" s="284"/>
      <c r="K10" s="284"/>
      <c r="L10" s="284"/>
      <c r="M10" s="284"/>
      <c r="N10" s="284"/>
      <c r="O10" s="284"/>
      <c r="P10" s="285"/>
      <c r="Q10" s="285"/>
      <c r="R10" s="284"/>
      <c r="S10" s="284"/>
      <c r="T10" s="284"/>
      <c r="U10" s="284"/>
      <c r="V10" s="285">
        <v>52</v>
      </c>
      <c r="W10" s="285">
        <v>1</v>
      </c>
      <c r="X10" s="364"/>
      <c r="Y10" s="365"/>
    </row>
    <row r="11" spans="1:27" ht="15" customHeight="1" x14ac:dyDescent="0.25">
      <c r="A11" s="173">
        <v>4</v>
      </c>
      <c r="B11" s="798"/>
      <c r="C11" s="796"/>
      <c r="D11" s="216" t="s">
        <v>652</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15" customHeight="1" x14ac:dyDescent="0.25">
      <c r="A12" s="173">
        <v>5</v>
      </c>
      <c r="B12" s="798"/>
      <c r="C12" s="796"/>
      <c r="D12" s="216" t="s">
        <v>653</v>
      </c>
      <c r="E12" s="284"/>
      <c r="F12" s="285" t="s">
        <v>3</v>
      </c>
      <c r="G12" s="284"/>
      <c r="H12" s="284"/>
      <c r="I12" s="284"/>
      <c r="J12" s="284"/>
      <c r="K12" s="284"/>
      <c r="L12" s="284"/>
      <c r="M12" s="284"/>
      <c r="N12" s="284"/>
      <c r="O12" s="284"/>
      <c r="P12" s="285"/>
      <c r="Q12" s="285"/>
      <c r="R12" s="284"/>
      <c r="S12" s="284"/>
      <c r="T12" s="284"/>
      <c r="U12" s="284"/>
      <c r="V12" s="285">
        <v>52</v>
      </c>
      <c r="W12" s="285">
        <v>1</v>
      </c>
      <c r="X12" s="364"/>
      <c r="Y12" s="365"/>
      <c r="Z12" s="31"/>
      <c r="AA12" s="31"/>
    </row>
    <row r="13" spans="1:27" ht="15" customHeight="1" x14ac:dyDescent="0.25">
      <c r="A13" s="173">
        <v>6</v>
      </c>
      <c r="B13" s="798"/>
      <c r="C13" s="796"/>
      <c r="D13" s="216" t="s">
        <v>654</v>
      </c>
      <c r="E13" s="284"/>
      <c r="F13" s="285" t="s">
        <v>3</v>
      </c>
      <c r="G13" s="284"/>
      <c r="H13" s="284"/>
      <c r="I13" s="284"/>
      <c r="J13" s="284"/>
      <c r="K13" s="284"/>
      <c r="L13" s="284"/>
      <c r="M13" s="284"/>
      <c r="N13" s="284"/>
      <c r="O13" s="284"/>
      <c r="P13" s="285"/>
      <c r="Q13" s="285"/>
      <c r="R13" s="284"/>
      <c r="S13" s="284"/>
      <c r="T13" s="284"/>
      <c r="U13" s="284"/>
      <c r="V13" s="285">
        <v>52</v>
      </c>
      <c r="W13" s="285">
        <v>1</v>
      </c>
      <c r="X13" s="364"/>
      <c r="Y13" s="365"/>
      <c r="Z13" s="31"/>
    </row>
    <row r="14" spans="1:27" ht="15" customHeight="1" x14ac:dyDescent="0.25">
      <c r="A14" s="173">
        <v>7</v>
      </c>
      <c r="B14" s="798"/>
      <c r="C14" s="796" t="s">
        <v>943</v>
      </c>
      <c r="D14" s="216" t="s">
        <v>604</v>
      </c>
      <c r="E14" s="284"/>
      <c r="F14" s="284"/>
      <c r="G14" s="284"/>
      <c r="H14" s="284"/>
      <c r="I14" s="284"/>
      <c r="J14" s="284"/>
      <c r="K14" s="284"/>
      <c r="L14" s="284"/>
      <c r="M14" s="284"/>
      <c r="N14" s="284"/>
      <c r="O14" s="284"/>
      <c r="P14" s="285" t="s">
        <v>3</v>
      </c>
      <c r="Q14" s="285" t="s">
        <v>3</v>
      </c>
      <c r="R14" s="284"/>
      <c r="S14" s="284"/>
      <c r="T14" s="284"/>
      <c r="U14" s="284"/>
      <c r="V14" s="302">
        <v>2</v>
      </c>
      <c r="W14" s="302">
        <v>20</v>
      </c>
      <c r="X14" s="277"/>
      <c r="Y14" s="287">
        <f t="shared" ref="Y14:Y15" si="0">V14*W14*ROUND(X14,2)</f>
        <v>0</v>
      </c>
      <c r="Z14" s="31"/>
    </row>
    <row r="15" spans="1:27" ht="26.25" customHeight="1" x14ac:dyDescent="0.25">
      <c r="A15" s="173">
        <v>8</v>
      </c>
      <c r="B15" s="798"/>
      <c r="C15" s="796"/>
      <c r="D15" s="216" t="s">
        <v>655</v>
      </c>
      <c r="E15" s="284"/>
      <c r="F15" s="284"/>
      <c r="G15" s="284"/>
      <c r="H15" s="284"/>
      <c r="I15" s="284"/>
      <c r="J15" s="284"/>
      <c r="K15" s="284"/>
      <c r="L15" s="284"/>
      <c r="M15" s="284"/>
      <c r="N15" s="284"/>
      <c r="O15" s="284"/>
      <c r="P15" s="285" t="s">
        <v>3</v>
      </c>
      <c r="Q15" s="285" t="s">
        <v>3</v>
      </c>
      <c r="R15" s="284"/>
      <c r="S15" s="284"/>
      <c r="T15" s="284"/>
      <c r="U15" s="284"/>
      <c r="V15" s="302">
        <v>2</v>
      </c>
      <c r="W15" s="302">
        <v>20</v>
      </c>
      <c r="X15" s="277"/>
      <c r="Y15" s="287">
        <f t="shared" si="0"/>
        <v>0</v>
      </c>
      <c r="Z15" s="31"/>
    </row>
    <row r="16" spans="1:27" ht="15" customHeight="1" x14ac:dyDescent="0.25">
      <c r="A16" s="173">
        <v>9</v>
      </c>
      <c r="B16" s="798"/>
      <c r="C16" s="796"/>
      <c r="D16" s="216" t="s">
        <v>638</v>
      </c>
      <c r="E16" s="284"/>
      <c r="F16" s="284"/>
      <c r="G16" s="284"/>
      <c r="H16" s="284"/>
      <c r="I16" s="284"/>
      <c r="J16" s="284"/>
      <c r="K16" s="284"/>
      <c r="L16" s="284"/>
      <c r="M16" s="284"/>
      <c r="N16" s="284"/>
      <c r="O16" s="284"/>
      <c r="P16" s="285" t="s">
        <v>3</v>
      </c>
      <c r="Q16" s="285" t="s">
        <v>3</v>
      </c>
      <c r="R16" s="284"/>
      <c r="S16" s="284"/>
      <c r="T16" s="284"/>
      <c r="U16" s="284"/>
      <c r="V16" s="302">
        <v>2</v>
      </c>
      <c r="W16" s="302">
        <v>20</v>
      </c>
      <c r="X16" s="277"/>
      <c r="Y16" s="287">
        <f t="shared" ref="Y16" si="1">V16*W16*ROUND(X16,2)</f>
        <v>0</v>
      </c>
      <c r="Z16" s="31"/>
    </row>
    <row r="17" spans="1:27" ht="15" customHeight="1" x14ac:dyDescent="0.25">
      <c r="A17" s="173">
        <v>10</v>
      </c>
      <c r="B17" s="798"/>
      <c r="C17" s="796"/>
      <c r="D17" s="216" t="s">
        <v>639</v>
      </c>
      <c r="E17" s="284"/>
      <c r="F17" s="284"/>
      <c r="G17" s="284"/>
      <c r="H17" s="284"/>
      <c r="I17" s="284"/>
      <c r="J17" s="284"/>
      <c r="K17" s="284"/>
      <c r="L17" s="284"/>
      <c r="M17" s="284"/>
      <c r="N17" s="284"/>
      <c r="O17" s="284"/>
      <c r="P17" s="285" t="s">
        <v>3</v>
      </c>
      <c r="Q17" s="285" t="s">
        <v>3</v>
      </c>
      <c r="R17" s="284"/>
      <c r="S17" s="284"/>
      <c r="T17" s="284"/>
      <c r="U17" s="284"/>
      <c r="V17" s="302">
        <v>2</v>
      </c>
      <c r="W17" s="302">
        <v>20</v>
      </c>
      <c r="X17" s="277"/>
      <c r="Y17" s="287">
        <f>V17*W17*ROUND(X17,2)</f>
        <v>0</v>
      </c>
      <c r="Z17" s="31"/>
    </row>
    <row r="18" spans="1:27" ht="15" customHeight="1" x14ac:dyDescent="0.25">
      <c r="A18" s="173">
        <v>11</v>
      </c>
      <c r="B18" s="798"/>
      <c r="C18" s="796"/>
      <c r="D18" s="216" t="s">
        <v>640</v>
      </c>
      <c r="E18" s="284"/>
      <c r="F18" s="284"/>
      <c r="G18" s="284"/>
      <c r="H18" s="284"/>
      <c r="I18" s="284"/>
      <c r="J18" s="284"/>
      <c r="K18" s="284"/>
      <c r="L18" s="284"/>
      <c r="M18" s="284"/>
      <c r="N18" s="284"/>
      <c r="O18" s="284"/>
      <c r="P18" s="285" t="s">
        <v>3</v>
      </c>
      <c r="Q18" s="285" t="s">
        <v>3</v>
      </c>
      <c r="R18" s="284"/>
      <c r="S18" s="284"/>
      <c r="T18" s="284"/>
      <c r="U18" s="284"/>
      <c r="V18" s="302">
        <v>2</v>
      </c>
      <c r="W18" s="302">
        <v>20</v>
      </c>
      <c r="X18" s="277"/>
      <c r="Y18" s="287">
        <f t="shared" ref="Y18:Y22" si="2">V18*W18*ROUND(X18,2)</f>
        <v>0</v>
      </c>
      <c r="Z18" s="31"/>
    </row>
    <row r="19" spans="1:27" ht="15" customHeight="1" x14ac:dyDescent="0.25">
      <c r="A19" s="173">
        <v>12</v>
      </c>
      <c r="B19" s="798"/>
      <c r="C19" s="796" t="s">
        <v>944</v>
      </c>
      <c r="D19" s="216" t="s">
        <v>641</v>
      </c>
      <c r="E19" s="284"/>
      <c r="F19" s="284"/>
      <c r="G19" s="284"/>
      <c r="H19" s="284"/>
      <c r="I19" s="284"/>
      <c r="J19" s="284"/>
      <c r="K19" s="284"/>
      <c r="L19" s="284"/>
      <c r="M19" s="284"/>
      <c r="N19" s="284"/>
      <c r="O19" s="284"/>
      <c r="P19" s="285" t="s">
        <v>3</v>
      </c>
      <c r="Q19" s="285" t="s">
        <v>3</v>
      </c>
      <c r="R19" s="284"/>
      <c r="S19" s="284"/>
      <c r="T19" s="284"/>
      <c r="U19" s="284"/>
      <c r="V19" s="302">
        <v>2</v>
      </c>
      <c r="W19" s="302">
        <v>1</v>
      </c>
      <c r="X19" s="277"/>
      <c r="Y19" s="287">
        <f t="shared" si="2"/>
        <v>0</v>
      </c>
      <c r="Z19" s="31"/>
    </row>
    <row r="20" spans="1:27" ht="15" customHeight="1" x14ac:dyDescent="0.25">
      <c r="A20" s="173">
        <v>13</v>
      </c>
      <c r="B20" s="798"/>
      <c r="C20" s="796"/>
      <c r="D20" s="216" t="s">
        <v>642</v>
      </c>
      <c r="E20" s="284"/>
      <c r="F20" s="284"/>
      <c r="G20" s="284"/>
      <c r="H20" s="284"/>
      <c r="I20" s="284"/>
      <c r="J20" s="284"/>
      <c r="K20" s="284"/>
      <c r="L20" s="284"/>
      <c r="M20" s="284"/>
      <c r="N20" s="284"/>
      <c r="O20" s="284"/>
      <c r="P20" s="285" t="s">
        <v>3</v>
      </c>
      <c r="Q20" s="285" t="s">
        <v>3</v>
      </c>
      <c r="R20" s="284"/>
      <c r="S20" s="284"/>
      <c r="T20" s="284"/>
      <c r="U20" s="284"/>
      <c r="V20" s="302">
        <v>2</v>
      </c>
      <c r="W20" s="302">
        <v>1</v>
      </c>
      <c r="X20" s="277"/>
      <c r="Y20" s="287">
        <f t="shared" si="2"/>
        <v>0</v>
      </c>
      <c r="Z20" s="31"/>
    </row>
    <row r="21" spans="1:27" ht="15" customHeight="1" x14ac:dyDescent="0.25">
      <c r="A21" s="173">
        <v>14</v>
      </c>
      <c r="B21" s="798"/>
      <c r="C21" s="796"/>
      <c r="D21" s="216" t="s">
        <v>643</v>
      </c>
      <c r="E21" s="284"/>
      <c r="F21" s="284"/>
      <c r="G21" s="284"/>
      <c r="H21" s="284"/>
      <c r="I21" s="284"/>
      <c r="J21" s="284"/>
      <c r="K21" s="284"/>
      <c r="L21" s="284"/>
      <c r="M21" s="284"/>
      <c r="N21" s="284"/>
      <c r="O21" s="284"/>
      <c r="P21" s="285" t="s">
        <v>3</v>
      </c>
      <c r="Q21" s="285" t="s">
        <v>3</v>
      </c>
      <c r="R21" s="284"/>
      <c r="S21" s="284"/>
      <c r="T21" s="284"/>
      <c r="U21" s="284"/>
      <c r="V21" s="302">
        <v>2</v>
      </c>
      <c r="W21" s="302">
        <v>1</v>
      </c>
      <c r="X21" s="277"/>
      <c r="Y21" s="287">
        <f t="shared" si="2"/>
        <v>0</v>
      </c>
      <c r="Z21" s="31"/>
    </row>
    <row r="22" spans="1:27" ht="15" customHeight="1" x14ac:dyDescent="0.25">
      <c r="A22" s="173">
        <v>15</v>
      </c>
      <c r="B22" s="798"/>
      <c r="C22" s="796"/>
      <c r="D22" s="216" t="s">
        <v>644</v>
      </c>
      <c r="E22" s="284"/>
      <c r="F22" s="284"/>
      <c r="G22" s="284"/>
      <c r="H22" s="284"/>
      <c r="I22" s="284"/>
      <c r="J22" s="284"/>
      <c r="K22" s="284"/>
      <c r="L22" s="284"/>
      <c r="M22" s="284"/>
      <c r="N22" s="284"/>
      <c r="O22" s="284"/>
      <c r="P22" s="285" t="s">
        <v>3</v>
      </c>
      <c r="Q22" s="285" t="s">
        <v>3</v>
      </c>
      <c r="R22" s="284"/>
      <c r="S22" s="284"/>
      <c r="T22" s="284"/>
      <c r="U22" s="284"/>
      <c r="V22" s="302">
        <v>2</v>
      </c>
      <c r="W22" s="302">
        <v>1</v>
      </c>
      <c r="X22" s="277"/>
      <c r="Y22" s="287">
        <f t="shared" si="2"/>
        <v>0</v>
      </c>
      <c r="Z22" s="31"/>
    </row>
    <row r="23" spans="1:27" ht="15" customHeight="1" x14ac:dyDescent="0.25">
      <c r="A23" s="173">
        <v>16</v>
      </c>
      <c r="B23" s="798"/>
      <c r="C23" s="796"/>
      <c r="D23" s="216" t="s">
        <v>645</v>
      </c>
      <c r="E23" s="284"/>
      <c r="F23" s="284"/>
      <c r="G23" s="284"/>
      <c r="H23" s="284"/>
      <c r="I23" s="284"/>
      <c r="J23" s="284"/>
      <c r="K23" s="284"/>
      <c r="L23" s="284"/>
      <c r="M23" s="284"/>
      <c r="N23" s="284"/>
      <c r="O23" s="284"/>
      <c r="P23" s="285" t="s">
        <v>3</v>
      </c>
      <c r="Q23" s="285" t="s">
        <v>3</v>
      </c>
      <c r="R23" s="284"/>
      <c r="S23" s="284"/>
      <c r="T23" s="284"/>
      <c r="U23" s="284"/>
      <c r="V23" s="302">
        <v>2</v>
      </c>
      <c r="W23" s="302">
        <v>1</v>
      </c>
      <c r="X23" s="277"/>
      <c r="Y23" s="287">
        <f>V23*W23*ROUND(X23,2)</f>
        <v>0</v>
      </c>
      <c r="Z23" s="31"/>
    </row>
    <row r="24" spans="1:27" s="415" customFormat="1" ht="15" customHeight="1" x14ac:dyDescent="0.25">
      <c r="A24" s="173">
        <v>17</v>
      </c>
      <c r="B24" s="798"/>
      <c r="C24" s="796"/>
      <c r="D24" s="216" t="s">
        <v>398</v>
      </c>
      <c r="E24" s="284"/>
      <c r="F24" s="284"/>
      <c r="G24" s="284"/>
      <c r="H24" s="284"/>
      <c r="I24" s="284"/>
      <c r="J24" s="284"/>
      <c r="K24" s="284"/>
      <c r="L24" s="284"/>
      <c r="M24" s="284"/>
      <c r="N24" s="284"/>
      <c r="O24" s="284"/>
      <c r="P24" s="285" t="s">
        <v>3</v>
      </c>
      <c r="Q24" s="285" t="s">
        <v>3</v>
      </c>
      <c r="R24" s="284"/>
      <c r="S24" s="284"/>
      <c r="T24" s="284"/>
      <c r="U24" s="284"/>
      <c r="V24" s="302">
        <v>2</v>
      </c>
      <c r="W24" s="302">
        <v>1</v>
      </c>
      <c r="X24" s="277"/>
      <c r="Y24" s="287">
        <f t="shared" ref="Y24:Y28" si="3">V24*W24*ROUND(X24,2)</f>
        <v>0</v>
      </c>
      <c r="Z24" s="31"/>
    </row>
    <row r="25" spans="1:27" ht="15" customHeight="1" x14ac:dyDescent="0.25">
      <c r="A25" s="173">
        <v>18</v>
      </c>
      <c r="B25" s="798"/>
      <c r="C25" s="796"/>
      <c r="D25" s="216" t="s">
        <v>474</v>
      </c>
      <c r="E25" s="284"/>
      <c r="F25" s="284"/>
      <c r="G25" s="284"/>
      <c r="H25" s="284"/>
      <c r="I25" s="284"/>
      <c r="J25" s="284"/>
      <c r="K25" s="284"/>
      <c r="L25" s="284"/>
      <c r="M25" s="284"/>
      <c r="N25" s="284"/>
      <c r="O25" s="284"/>
      <c r="P25" s="285" t="s">
        <v>3</v>
      </c>
      <c r="Q25" s="285" t="s">
        <v>3</v>
      </c>
      <c r="R25" s="284"/>
      <c r="S25" s="284"/>
      <c r="T25" s="284"/>
      <c r="U25" s="284"/>
      <c r="V25" s="302">
        <v>2</v>
      </c>
      <c r="W25" s="302">
        <v>1</v>
      </c>
      <c r="X25" s="277"/>
      <c r="Y25" s="287">
        <f t="shared" si="3"/>
        <v>0</v>
      </c>
      <c r="Z25" s="31"/>
    </row>
    <row r="26" spans="1:27" ht="15" customHeight="1" x14ac:dyDescent="0.25">
      <c r="A26" s="173">
        <v>19</v>
      </c>
      <c r="B26" s="798"/>
      <c r="C26" s="796"/>
      <c r="D26" s="216" t="s">
        <v>646</v>
      </c>
      <c r="E26" s="284"/>
      <c r="F26" s="284"/>
      <c r="G26" s="284"/>
      <c r="H26" s="284"/>
      <c r="I26" s="284"/>
      <c r="J26" s="284"/>
      <c r="K26" s="284"/>
      <c r="L26" s="284"/>
      <c r="M26" s="284"/>
      <c r="N26" s="284"/>
      <c r="O26" s="284"/>
      <c r="P26" s="285" t="s">
        <v>3</v>
      </c>
      <c r="Q26" s="285" t="s">
        <v>3</v>
      </c>
      <c r="R26" s="284"/>
      <c r="S26" s="284"/>
      <c r="T26" s="284"/>
      <c r="U26" s="284"/>
      <c r="V26" s="302">
        <v>2</v>
      </c>
      <c r="W26" s="302">
        <v>1</v>
      </c>
      <c r="X26" s="277"/>
      <c r="Y26" s="287">
        <f t="shared" si="3"/>
        <v>0</v>
      </c>
      <c r="Z26" s="31"/>
    </row>
    <row r="27" spans="1:27" ht="15" customHeight="1" x14ac:dyDescent="0.25">
      <c r="A27" s="173">
        <v>20</v>
      </c>
      <c r="B27" s="795"/>
      <c r="C27" s="796"/>
      <c r="D27" s="216" t="s">
        <v>647</v>
      </c>
      <c r="E27" s="284"/>
      <c r="F27" s="284"/>
      <c r="G27" s="284"/>
      <c r="H27" s="284"/>
      <c r="I27" s="284"/>
      <c r="J27" s="284"/>
      <c r="K27" s="284"/>
      <c r="L27" s="284"/>
      <c r="M27" s="284"/>
      <c r="N27" s="284"/>
      <c r="O27" s="284"/>
      <c r="P27" s="285" t="s">
        <v>3</v>
      </c>
      <c r="Q27" s="285" t="s">
        <v>3</v>
      </c>
      <c r="R27" s="284"/>
      <c r="S27" s="284"/>
      <c r="T27" s="284"/>
      <c r="U27" s="284"/>
      <c r="V27" s="302">
        <v>2</v>
      </c>
      <c r="W27" s="302">
        <v>1</v>
      </c>
      <c r="X27" s="277"/>
      <c r="Y27" s="287">
        <f t="shared" si="3"/>
        <v>0</v>
      </c>
      <c r="Z27" s="31"/>
    </row>
    <row r="28" spans="1:27" ht="26.25" customHeight="1" x14ac:dyDescent="0.25">
      <c r="A28" s="173">
        <v>21</v>
      </c>
      <c r="B28" s="796" t="s">
        <v>52</v>
      </c>
      <c r="C28" s="796" t="s">
        <v>946</v>
      </c>
      <c r="D28" s="216" t="s">
        <v>551</v>
      </c>
      <c r="E28" s="284"/>
      <c r="F28" s="284"/>
      <c r="G28" s="284"/>
      <c r="H28" s="284"/>
      <c r="I28" s="284"/>
      <c r="J28" s="284"/>
      <c r="K28" s="284"/>
      <c r="L28" s="284"/>
      <c r="M28" s="284"/>
      <c r="N28" s="284"/>
      <c r="O28" s="284"/>
      <c r="P28" s="285" t="s">
        <v>3</v>
      </c>
      <c r="Q28" s="285" t="s">
        <v>3</v>
      </c>
      <c r="R28" s="284"/>
      <c r="S28" s="284"/>
      <c r="T28" s="284"/>
      <c r="U28" s="284"/>
      <c r="V28" s="302">
        <v>2</v>
      </c>
      <c r="W28" s="285">
        <v>1</v>
      </c>
      <c r="X28" s="277"/>
      <c r="Y28" s="287">
        <f t="shared" si="3"/>
        <v>0</v>
      </c>
      <c r="Z28" s="31"/>
    </row>
    <row r="29" spans="1:27" ht="15" customHeight="1" x14ac:dyDescent="0.25">
      <c r="A29" s="173">
        <v>22</v>
      </c>
      <c r="B29" s="796"/>
      <c r="C29" s="799"/>
      <c r="D29" s="216" t="s">
        <v>552</v>
      </c>
      <c r="E29" s="284"/>
      <c r="F29" s="284"/>
      <c r="G29" s="284"/>
      <c r="H29" s="284"/>
      <c r="I29" s="284"/>
      <c r="J29" s="284"/>
      <c r="K29" s="284"/>
      <c r="L29" s="284"/>
      <c r="M29" s="284"/>
      <c r="N29" s="284"/>
      <c r="O29" s="284"/>
      <c r="P29" s="285" t="s">
        <v>3</v>
      </c>
      <c r="Q29" s="285" t="s">
        <v>3</v>
      </c>
      <c r="R29" s="284"/>
      <c r="S29" s="284"/>
      <c r="T29" s="284"/>
      <c r="U29" s="284"/>
      <c r="V29" s="302">
        <v>2</v>
      </c>
      <c r="W29" s="285">
        <v>1</v>
      </c>
      <c r="X29" s="277"/>
      <c r="Y29" s="287">
        <f>V29*W29*ROUND(X29,2)</f>
        <v>0</v>
      </c>
      <c r="Z29" s="31"/>
    </row>
    <row r="30" spans="1:27" ht="15" customHeight="1" thickBot="1" x14ac:dyDescent="0.3">
      <c r="A30" s="65">
        <v>23</v>
      </c>
      <c r="B30" s="797"/>
      <c r="C30" s="812"/>
      <c r="D30" s="304" t="s">
        <v>553</v>
      </c>
      <c r="E30" s="291"/>
      <c r="F30" s="291"/>
      <c r="G30" s="291"/>
      <c r="H30" s="291"/>
      <c r="I30" s="291"/>
      <c r="J30" s="291"/>
      <c r="K30" s="291"/>
      <c r="L30" s="291"/>
      <c r="M30" s="291"/>
      <c r="N30" s="291"/>
      <c r="O30" s="291"/>
      <c r="P30" s="292" t="s">
        <v>3</v>
      </c>
      <c r="Q30" s="292" t="s">
        <v>3</v>
      </c>
      <c r="R30" s="291"/>
      <c r="S30" s="291"/>
      <c r="T30" s="291"/>
      <c r="U30" s="291"/>
      <c r="V30" s="306">
        <v>2</v>
      </c>
      <c r="W30" s="292">
        <v>1</v>
      </c>
      <c r="X30" s="277"/>
      <c r="Y30" s="294">
        <f t="shared" ref="Y30" si="4">V30*W30*ROUND(X30,2)</f>
        <v>0</v>
      </c>
      <c r="Z30" s="31"/>
    </row>
    <row r="31" spans="1:27" ht="15" customHeight="1" thickTop="1" thickBot="1" x14ac:dyDescent="0.3">
      <c r="X31" s="16" t="s">
        <v>4</v>
      </c>
      <c r="Y31" s="17">
        <f>SUM(Y9,Y14:Y30)</f>
        <v>0</v>
      </c>
      <c r="AA31" s="31"/>
    </row>
    <row r="32" spans="1:27" ht="13.5" thickTop="1" x14ac:dyDescent="0.25"/>
    <row r="33" spans="1:2" x14ac:dyDescent="0.25">
      <c r="A33" s="432"/>
      <c r="B33" s="81"/>
    </row>
    <row r="34" spans="1:2" x14ac:dyDescent="0.25">
      <c r="A34" s="432"/>
      <c r="B34" s="81"/>
    </row>
  </sheetData>
  <sheetProtection algorithmName="SHA-512" hashValue="Y7gzJka9Bf2+4fw5SbIs5CKkK9XxB33QyGrl7zoErQy7L92wnaaZpgf0CriYvd/l9cPA+rFLrXZonT063UdozQ==" saltValue="RkcZibUyuMTX6+xLDTv8MA==" spinCount="100000" sheet="1" objects="1" scenarios="1"/>
  <mergeCells count="20">
    <mergeCell ref="A5:A7"/>
    <mergeCell ref="B5:B7"/>
    <mergeCell ref="C5:C7"/>
    <mergeCell ref="D5:D7"/>
    <mergeCell ref="E5:J6"/>
    <mergeCell ref="A1:E1"/>
    <mergeCell ref="F1:Y1"/>
    <mergeCell ref="A2:Y2"/>
    <mergeCell ref="A3:Y3"/>
    <mergeCell ref="A4:Y4"/>
    <mergeCell ref="K5:O6"/>
    <mergeCell ref="P5:W6"/>
    <mergeCell ref="X5:X7"/>
    <mergeCell ref="Y5:Y7"/>
    <mergeCell ref="B28:B30"/>
    <mergeCell ref="B8:B27"/>
    <mergeCell ref="C10:C13"/>
    <mergeCell ref="C14:C18"/>
    <mergeCell ref="C19:C27"/>
    <mergeCell ref="C28:C30"/>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59999389629810485"/>
  </sheetPr>
  <dimension ref="A1:AA25"/>
  <sheetViews>
    <sheetView view="pageLayout" topLeftCell="I4"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1356</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948</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794" t="s">
        <v>656</v>
      </c>
      <c r="C8" s="449" t="s">
        <v>949</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15" customHeight="1" x14ac:dyDescent="0.25">
      <c r="A9" s="173">
        <v>2</v>
      </c>
      <c r="B9" s="798"/>
      <c r="C9" s="426" t="s">
        <v>949</v>
      </c>
      <c r="D9" s="216" t="s">
        <v>554</v>
      </c>
      <c r="E9" s="284"/>
      <c r="F9" s="284"/>
      <c r="G9" s="284"/>
      <c r="H9" s="284"/>
      <c r="I9" s="284"/>
      <c r="J9" s="284"/>
      <c r="K9" s="285">
        <v>1</v>
      </c>
      <c r="L9" s="285" t="s">
        <v>3</v>
      </c>
      <c r="M9" s="284"/>
      <c r="N9" s="302">
        <v>1</v>
      </c>
      <c r="O9" s="302">
        <v>1</v>
      </c>
      <c r="P9" s="284"/>
      <c r="Q9" s="284"/>
      <c r="R9" s="284"/>
      <c r="S9" s="284"/>
      <c r="T9" s="284"/>
      <c r="U9" s="284"/>
      <c r="V9" s="284"/>
      <c r="W9" s="284"/>
      <c r="X9" s="277"/>
      <c r="Y9" s="287">
        <f>N9*O9*ROUND(X9,2)</f>
        <v>0</v>
      </c>
    </row>
    <row r="10" spans="1:27" ht="26.25" customHeight="1" x14ac:dyDescent="0.25">
      <c r="A10" s="173">
        <v>3</v>
      </c>
      <c r="B10" s="798"/>
      <c r="C10" s="796" t="s">
        <v>950</v>
      </c>
      <c r="D10" s="216" t="s">
        <v>951</v>
      </c>
      <c r="E10" s="284"/>
      <c r="F10" s="285" t="s">
        <v>3</v>
      </c>
      <c r="G10" s="284"/>
      <c r="H10" s="284"/>
      <c r="I10" s="284"/>
      <c r="J10" s="284"/>
      <c r="K10" s="284"/>
      <c r="L10" s="284"/>
      <c r="M10" s="284"/>
      <c r="N10" s="284"/>
      <c r="O10" s="284"/>
      <c r="P10" s="285"/>
      <c r="Q10" s="285"/>
      <c r="R10" s="284"/>
      <c r="S10" s="284"/>
      <c r="T10" s="284"/>
      <c r="U10" s="284"/>
      <c r="V10" s="285">
        <v>52</v>
      </c>
      <c r="W10" s="285">
        <v>1</v>
      </c>
      <c r="X10" s="364"/>
      <c r="Y10" s="365"/>
    </row>
    <row r="11" spans="1:27" ht="26.25" customHeight="1" x14ac:dyDescent="0.25">
      <c r="A11" s="173">
        <v>4</v>
      </c>
      <c r="B11" s="798"/>
      <c r="C11" s="796"/>
      <c r="D11" s="216" t="s">
        <v>952</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26.25" customHeight="1" x14ac:dyDescent="0.25">
      <c r="A12" s="173">
        <v>5</v>
      </c>
      <c r="B12" s="798"/>
      <c r="C12" s="796"/>
      <c r="D12" s="216" t="s">
        <v>661</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V12*W12*ROUND(X12,2)</f>
        <v>0</v>
      </c>
      <c r="Z12" s="31"/>
      <c r="AA12" s="31"/>
    </row>
    <row r="13" spans="1:27" ht="15" customHeight="1" x14ac:dyDescent="0.25">
      <c r="A13" s="173">
        <v>6</v>
      </c>
      <c r="B13" s="798"/>
      <c r="C13" s="796"/>
      <c r="D13" s="216" t="s">
        <v>662</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ref="Y13:Y15" si="0">V13*W13*ROUND(X13,2)</f>
        <v>0</v>
      </c>
      <c r="Z13" s="31"/>
    </row>
    <row r="14" spans="1:27" ht="15" customHeight="1" x14ac:dyDescent="0.25">
      <c r="A14" s="173">
        <v>7</v>
      </c>
      <c r="B14" s="798"/>
      <c r="C14" s="796" t="s">
        <v>658</v>
      </c>
      <c r="D14" s="216" t="s">
        <v>61</v>
      </c>
      <c r="E14" s="284"/>
      <c r="F14" s="285" t="s">
        <v>3</v>
      </c>
      <c r="G14" s="284"/>
      <c r="H14" s="284"/>
      <c r="I14" s="284"/>
      <c r="J14" s="284"/>
      <c r="K14" s="284"/>
      <c r="L14" s="284"/>
      <c r="M14" s="284"/>
      <c r="N14" s="284"/>
      <c r="O14" s="284"/>
      <c r="P14" s="285"/>
      <c r="Q14" s="285"/>
      <c r="R14" s="284"/>
      <c r="S14" s="284"/>
      <c r="T14" s="284"/>
      <c r="U14" s="284"/>
      <c r="V14" s="285">
        <v>52</v>
      </c>
      <c r="W14" s="302">
        <v>1</v>
      </c>
      <c r="X14" s="364"/>
      <c r="Y14" s="365"/>
      <c r="Z14" s="31"/>
    </row>
    <row r="15" spans="1:27" ht="15" customHeight="1" x14ac:dyDescent="0.25">
      <c r="A15" s="173">
        <v>8</v>
      </c>
      <c r="B15" s="798"/>
      <c r="C15" s="796"/>
      <c r="D15" s="216" t="s">
        <v>473</v>
      </c>
      <c r="E15" s="284"/>
      <c r="F15" s="284"/>
      <c r="G15" s="284"/>
      <c r="H15" s="284"/>
      <c r="I15" s="284"/>
      <c r="J15" s="284"/>
      <c r="K15" s="284"/>
      <c r="L15" s="284"/>
      <c r="M15" s="284"/>
      <c r="N15" s="284"/>
      <c r="O15" s="284"/>
      <c r="P15" s="285" t="s">
        <v>3</v>
      </c>
      <c r="Q15" s="285" t="s">
        <v>3</v>
      </c>
      <c r="R15" s="284"/>
      <c r="S15" s="284"/>
      <c r="T15" s="284"/>
      <c r="U15" s="284"/>
      <c r="V15" s="302">
        <v>2</v>
      </c>
      <c r="W15" s="302">
        <v>1</v>
      </c>
      <c r="X15" s="277"/>
      <c r="Y15" s="287">
        <f t="shared" si="0"/>
        <v>0</v>
      </c>
      <c r="Z15" s="31"/>
    </row>
    <row r="16" spans="1:27" ht="15" customHeight="1" x14ac:dyDescent="0.25">
      <c r="A16" s="173">
        <v>9</v>
      </c>
      <c r="B16" s="798"/>
      <c r="C16" s="796"/>
      <c r="D16" s="216" t="s">
        <v>419</v>
      </c>
      <c r="E16" s="284"/>
      <c r="F16" s="284"/>
      <c r="G16" s="284"/>
      <c r="H16" s="284"/>
      <c r="I16" s="284"/>
      <c r="J16" s="284"/>
      <c r="K16" s="284"/>
      <c r="L16" s="284"/>
      <c r="M16" s="284"/>
      <c r="N16" s="284"/>
      <c r="O16" s="284"/>
      <c r="P16" s="285" t="s">
        <v>3</v>
      </c>
      <c r="Q16" s="285" t="s">
        <v>3</v>
      </c>
      <c r="R16" s="284"/>
      <c r="S16" s="284"/>
      <c r="T16" s="284"/>
      <c r="U16" s="284"/>
      <c r="V16" s="302">
        <v>2</v>
      </c>
      <c r="W16" s="302">
        <v>1</v>
      </c>
      <c r="X16" s="277"/>
      <c r="Y16" s="287">
        <f t="shared" ref="Y16" si="1">V16*W16*ROUND(X16,2)</f>
        <v>0</v>
      </c>
      <c r="Z16" s="31"/>
    </row>
    <row r="17" spans="1:27" ht="15" customHeight="1" x14ac:dyDescent="0.25">
      <c r="A17" s="173">
        <v>10</v>
      </c>
      <c r="B17" s="798"/>
      <c r="C17" s="796"/>
      <c r="D17" s="216" t="s">
        <v>474</v>
      </c>
      <c r="E17" s="284"/>
      <c r="F17" s="284"/>
      <c r="G17" s="284"/>
      <c r="H17" s="284"/>
      <c r="I17" s="284"/>
      <c r="J17" s="284"/>
      <c r="K17" s="284"/>
      <c r="L17" s="284"/>
      <c r="M17" s="284"/>
      <c r="N17" s="284"/>
      <c r="O17" s="284"/>
      <c r="P17" s="285" t="s">
        <v>3</v>
      </c>
      <c r="Q17" s="285" t="s">
        <v>3</v>
      </c>
      <c r="R17" s="284"/>
      <c r="S17" s="284"/>
      <c r="T17" s="284"/>
      <c r="U17" s="284"/>
      <c r="V17" s="302">
        <v>2</v>
      </c>
      <c r="W17" s="302">
        <v>1</v>
      </c>
      <c r="X17" s="277"/>
      <c r="Y17" s="287">
        <f>V17*W17*ROUND(X17,2)</f>
        <v>0</v>
      </c>
      <c r="Z17" s="31"/>
    </row>
    <row r="18" spans="1:27" ht="15" customHeight="1" x14ac:dyDescent="0.25">
      <c r="A18" s="173">
        <v>11</v>
      </c>
      <c r="B18" s="798"/>
      <c r="C18" s="796"/>
      <c r="D18" s="216" t="s">
        <v>501</v>
      </c>
      <c r="E18" s="284"/>
      <c r="F18" s="284"/>
      <c r="G18" s="284"/>
      <c r="H18" s="284"/>
      <c r="I18" s="284"/>
      <c r="J18" s="284"/>
      <c r="K18" s="284"/>
      <c r="L18" s="284"/>
      <c r="M18" s="284"/>
      <c r="N18" s="284"/>
      <c r="O18" s="284"/>
      <c r="P18" s="285" t="s">
        <v>3</v>
      </c>
      <c r="Q18" s="285" t="s">
        <v>3</v>
      </c>
      <c r="R18" s="284"/>
      <c r="S18" s="284"/>
      <c r="T18" s="284"/>
      <c r="U18" s="284"/>
      <c r="V18" s="302">
        <v>2</v>
      </c>
      <c r="W18" s="302">
        <v>1</v>
      </c>
      <c r="X18" s="277"/>
      <c r="Y18" s="287">
        <f t="shared" ref="Y18:Y21" si="2">V18*W18*ROUND(X18,2)</f>
        <v>0</v>
      </c>
      <c r="Z18" s="31"/>
    </row>
    <row r="19" spans="1:27" ht="15" customHeight="1" x14ac:dyDescent="0.25">
      <c r="A19" s="173">
        <v>12</v>
      </c>
      <c r="B19" s="798"/>
      <c r="C19" s="796"/>
      <c r="D19" s="216" t="s">
        <v>53</v>
      </c>
      <c r="E19" s="284"/>
      <c r="F19" s="284"/>
      <c r="G19" s="284"/>
      <c r="H19" s="284"/>
      <c r="I19" s="284"/>
      <c r="J19" s="284"/>
      <c r="K19" s="284"/>
      <c r="L19" s="284"/>
      <c r="M19" s="284"/>
      <c r="N19" s="284"/>
      <c r="O19" s="284"/>
      <c r="P19" s="285" t="s">
        <v>3</v>
      </c>
      <c r="Q19" s="285" t="s">
        <v>3</v>
      </c>
      <c r="R19" s="284"/>
      <c r="S19" s="284"/>
      <c r="T19" s="284"/>
      <c r="U19" s="284"/>
      <c r="V19" s="302">
        <v>2</v>
      </c>
      <c r="W19" s="302">
        <v>1</v>
      </c>
      <c r="X19" s="277"/>
      <c r="Y19" s="287">
        <f t="shared" si="2"/>
        <v>0</v>
      </c>
      <c r="Z19" s="31"/>
    </row>
    <row r="20" spans="1:27" ht="26.25" customHeight="1" x14ac:dyDescent="0.25">
      <c r="A20" s="173">
        <v>13</v>
      </c>
      <c r="B20" s="798"/>
      <c r="C20" s="796"/>
      <c r="D20" s="216" t="s">
        <v>508</v>
      </c>
      <c r="E20" s="284"/>
      <c r="F20" s="284"/>
      <c r="G20" s="284"/>
      <c r="H20" s="284"/>
      <c r="I20" s="284"/>
      <c r="J20" s="284"/>
      <c r="K20" s="284"/>
      <c r="L20" s="284"/>
      <c r="M20" s="284"/>
      <c r="N20" s="284"/>
      <c r="O20" s="284"/>
      <c r="P20" s="285" t="s">
        <v>3</v>
      </c>
      <c r="Q20" s="285" t="s">
        <v>3</v>
      </c>
      <c r="R20" s="284"/>
      <c r="S20" s="284"/>
      <c r="T20" s="284"/>
      <c r="U20" s="284"/>
      <c r="V20" s="302">
        <v>2</v>
      </c>
      <c r="W20" s="302">
        <v>1</v>
      </c>
      <c r="X20" s="277"/>
      <c r="Y20" s="287">
        <f t="shared" si="2"/>
        <v>0</v>
      </c>
      <c r="Z20" s="31"/>
    </row>
    <row r="21" spans="1:27" ht="26.25" customHeight="1" thickBot="1" x14ac:dyDescent="0.3">
      <c r="A21" s="65">
        <v>14</v>
      </c>
      <c r="B21" s="887"/>
      <c r="C21" s="797"/>
      <c r="D21" s="304" t="s">
        <v>483</v>
      </c>
      <c r="E21" s="291"/>
      <c r="F21" s="291"/>
      <c r="G21" s="291"/>
      <c r="H21" s="291"/>
      <c r="I21" s="291"/>
      <c r="J21" s="291"/>
      <c r="K21" s="291"/>
      <c r="L21" s="291"/>
      <c r="M21" s="291"/>
      <c r="N21" s="291"/>
      <c r="O21" s="291"/>
      <c r="P21" s="292" t="s">
        <v>3</v>
      </c>
      <c r="Q21" s="292" t="s">
        <v>3</v>
      </c>
      <c r="R21" s="291"/>
      <c r="S21" s="291"/>
      <c r="T21" s="291"/>
      <c r="U21" s="291"/>
      <c r="V21" s="306">
        <v>2</v>
      </c>
      <c r="W21" s="306">
        <v>1</v>
      </c>
      <c r="X21" s="277"/>
      <c r="Y21" s="294">
        <f t="shared" si="2"/>
        <v>0</v>
      </c>
      <c r="Z21" s="31"/>
    </row>
    <row r="22" spans="1:27" ht="15" customHeight="1" thickTop="1" thickBot="1" x14ac:dyDescent="0.3">
      <c r="X22" s="16" t="s">
        <v>4</v>
      </c>
      <c r="Y22" s="17">
        <f>SUM(Y9,Y12:Y13,Y15:Y21)</f>
        <v>0</v>
      </c>
      <c r="AA22" s="31"/>
    </row>
    <row r="23" spans="1:27" ht="13.5" thickTop="1" x14ac:dyDescent="0.25"/>
    <row r="24" spans="1:27" x14ac:dyDescent="0.25">
      <c r="A24" s="432"/>
      <c r="B24" s="81"/>
    </row>
    <row r="25" spans="1:27" x14ac:dyDescent="0.25">
      <c r="A25" s="432"/>
      <c r="B25" s="81"/>
    </row>
  </sheetData>
  <sheetProtection algorithmName="SHA-512" hashValue="gTRPRchFoRsWd2XOSzDNpGAwf2QFBMQCh6vqSacz5/R8VRL9TuUkmcCNr+BLMdMGACwmAKQZbMdw++85yPa2OA==" saltValue="iuc7F9davx1N7GP4W1W1eg==" spinCount="100000" sheet="1" objects="1" scenarios="1"/>
  <mergeCells count="17">
    <mergeCell ref="C10:C13"/>
    <mergeCell ref="C14:C21"/>
    <mergeCell ref="B8:B21"/>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59999389629810485"/>
  </sheetPr>
  <dimension ref="A1:AA82"/>
  <sheetViews>
    <sheetView view="pageLayout" topLeftCell="L1" zoomScaleNormal="90" workbookViewId="0">
      <selection activeCell="X10" sqref="X1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1357</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953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39.200000000000003" customHeight="1" thickTop="1" x14ac:dyDescent="0.25">
      <c r="A8" s="174">
        <v>1</v>
      </c>
      <c r="B8" s="449" t="s">
        <v>785</v>
      </c>
      <c r="C8" s="449" t="s">
        <v>958</v>
      </c>
      <c r="D8" s="307" t="s">
        <v>715</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426" t="s">
        <v>954</v>
      </c>
      <c r="C9" s="426" t="s">
        <v>955</v>
      </c>
      <c r="D9" s="216" t="s">
        <v>715</v>
      </c>
      <c r="E9" s="284"/>
      <c r="F9" s="284"/>
      <c r="G9" s="284"/>
      <c r="H9" s="284"/>
      <c r="I9" s="284"/>
      <c r="J9" s="284"/>
      <c r="K9" s="285">
        <v>10</v>
      </c>
      <c r="L9" s="284"/>
      <c r="M9" s="285" t="s">
        <v>3</v>
      </c>
      <c r="N9" s="284"/>
      <c r="O9" s="285">
        <v>1</v>
      </c>
      <c r="P9" s="284"/>
      <c r="Q9" s="284"/>
      <c r="R9" s="284"/>
      <c r="S9" s="284"/>
      <c r="T9" s="284"/>
      <c r="U9" s="284"/>
      <c r="V9" s="284"/>
      <c r="W9" s="284"/>
      <c r="X9" s="441"/>
      <c r="Y9" s="175"/>
    </row>
    <row r="10" spans="1:27" ht="39.200000000000003" customHeight="1" x14ac:dyDescent="0.25">
      <c r="A10" s="173">
        <v>3</v>
      </c>
      <c r="B10" s="429" t="s">
        <v>956</v>
      </c>
      <c r="C10" s="426" t="s">
        <v>958</v>
      </c>
      <c r="D10" s="216" t="s">
        <v>554</v>
      </c>
      <c r="E10" s="284"/>
      <c r="F10" s="284"/>
      <c r="G10" s="284"/>
      <c r="H10" s="284"/>
      <c r="I10" s="284"/>
      <c r="J10" s="284"/>
      <c r="K10" s="285">
        <v>1</v>
      </c>
      <c r="L10" s="285" t="s">
        <v>3</v>
      </c>
      <c r="M10" s="284"/>
      <c r="N10" s="302">
        <v>1</v>
      </c>
      <c r="O10" s="285">
        <v>1</v>
      </c>
      <c r="P10" s="284"/>
      <c r="Q10" s="284"/>
      <c r="R10" s="284"/>
      <c r="S10" s="284"/>
      <c r="T10" s="284"/>
      <c r="U10" s="284"/>
      <c r="V10" s="284"/>
      <c r="W10" s="284"/>
      <c r="X10" s="277"/>
      <c r="Y10" s="287">
        <f>N10*O10*ROUND(X10,2)</f>
        <v>0</v>
      </c>
    </row>
    <row r="11" spans="1:27" ht="26.25" customHeight="1" x14ac:dyDescent="0.25">
      <c r="A11" s="173">
        <v>4</v>
      </c>
      <c r="B11" s="429" t="s">
        <v>957</v>
      </c>
      <c r="C11" s="426" t="s">
        <v>955</v>
      </c>
      <c r="D11" s="216" t="s">
        <v>554</v>
      </c>
      <c r="E11" s="284"/>
      <c r="F11" s="284"/>
      <c r="G11" s="284"/>
      <c r="H11" s="284"/>
      <c r="I11" s="284"/>
      <c r="J11" s="284"/>
      <c r="K11" s="285">
        <v>5</v>
      </c>
      <c r="L11" s="285" t="s">
        <v>3</v>
      </c>
      <c r="M11" s="284"/>
      <c r="N11" s="288">
        <v>0.25</v>
      </c>
      <c r="O11" s="285">
        <v>1</v>
      </c>
      <c r="P11" s="284"/>
      <c r="Q11" s="284"/>
      <c r="R11" s="284"/>
      <c r="S11" s="284"/>
      <c r="T11" s="284"/>
      <c r="U11" s="284"/>
      <c r="V11" s="284"/>
      <c r="W11" s="284"/>
      <c r="X11" s="277"/>
      <c r="Y11" s="287">
        <f>N11*O11*ROUND(X11,2)</f>
        <v>0</v>
      </c>
      <c r="Z11" s="31"/>
      <c r="AA11" s="31"/>
    </row>
    <row r="12" spans="1:27" ht="15" customHeight="1" x14ac:dyDescent="0.25">
      <c r="A12" s="173">
        <v>5</v>
      </c>
      <c r="B12" s="796" t="s">
        <v>792</v>
      </c>
      <c r="C12" s="796" t="s">
        <v>822</v>
      </c>
      <c r="D12" s="216" t="s">
        <v>467</v>
      </c>
      <c r="E12" s="284"/>
      <c r="F12" s="284"/>
      <c r="G12" s="285" t="s">
        <v>3</v>
      </c>
      <c r="H12" s="284"/>
      <c r="I12" s="284"/>
      <c r="J12" s="284"/>
      <c r="K12" s="284"/>
      <c r="L12" s="284"/>
      <c r="M12" s="284"/>
      <c r="N12" s="284"/>
      <c r="O12" s="284"/>
      <c r="P12" s="285"/>
      <c r="Q12" s="285"/>
      <c r="R12" s="284"/>
      <c r="S12" s="284"/>
      <c r="T12" s="284"/>
      <c r="U12" s="284"/>
      <c r="V12" s="285">
        <v>12</v>
      </c>
      <c r="W12" s="302">
        <v>1</v>
      </c>
      <c r="X12" s="364"/>
      <c r="Y12" s="365"/>
      <c r="Z12" s="31"/>
      <c r="AA12" s="31"/>
    </row>
    <row r="13" spans="1:27" ht="15" customHeight="1" x14ac:dyDescent="0.25">
      <c r="A13" s="173">
        <v>6</v>
      </c>
      <c r="B13" s="796"/>
      <c r="C13" s="796"/>
      <c r="D13" s="216" t="s">
        <v>667</v>
      </c>
      <c r="E13" s="284"/>
      <c r="F13" s="284"/>
      <c r="G13" s="284"/>
      <c r="H13" s="284"/>
      <c r="I13" s="284"/>
      <c r="J13" s="284"/>
      <c r="K13" s="284"/>
      <c r="L13" s="284"/>
      <c r="M13" s="284"/>
      <c r="N13" s="284"/>
      <c r="O13" s="284"/>
      <c r="P13" s="285" t="s">
        <v>3</v>
      </c>
      <c r="Q13" s="285" t="s">
        <v>3</v>
      </c>
      <c r="R13" s="284"/>
      <c r="S13" s="284"/>
      <c r="T13" s="284"/>
      <c r="U13" s="284"/>
      <c r="V13" s="302">
        <v>2</v>
      </c>
      <c r="W13" s="302">
        <v>1</v>
      </c>
      <c r="X13" s="277"/>
      <c r="Y13" s="287">
        <f t="shared" ref="Y13:Y15" si="0">V13*W13*ROUND(X13,2)</f>
        <v>0</v>
      </c>
      <c r="Z13" s="31"/>
    </row>
    <row r="14" spans="1:27" ht="15" customHeight="1" x14ac:dyDescent="0.25">
      <c r="A14" s="173">
        <v>7</v>
      </c>
      <c r="B14" s="796"/>
      <c r="C14" s="796"/>
      <c r="D14" s="216" t="s">
        <v>788</v>
      </c>
      <c r="E14" s="284"/>
      <c r="F14" s="284"/>
      <c r="G14" s="284"/>
      <c r="H14" s="284"/>
      <c r="I14" s="284"/>
      <c r="J14" s="284"/>
      <c r="K14" s="284"/>
      <c r="L14" s="284"/>
      <c r="M14" s="284"/>
      <c r="N14" s="284"/>
      <c r="O14" s="284"/>
      <c r="P14" s="285" t="s">
        <v>3</v>
      </c>
      <c r="Q14" s="285" t="s">
        <v>3</v>
      </c>
      <c r="R14" s="284"/>
      <c r="S14" s="284"/>
      <c r="T14" s="284"/>
      <c r="U14" s="284"/>
      <c r="V14" s="302">
        <v>2</v>
      </c>
      <c r="W14" s="302">
        <v>1</v>
      </c>
      <c r="X14" s="277"/>
      <c r="Y14" s="287">
        <f>V14*W14*ROUND(X14,2)</f>
        <v>0</v>
      </c>
      <c r="Z14" s="31"/>
    </row>
    <row r="15" spans="1:27" ht="15" customHeight="1" x14ac:dyDescent="0.25">
      <c r="A15" s="173">
        <v>8</v>
      </c>
      <c r="B15" s="796"/>
      <c r="C15" s="796"/>
      <c r="D15" s="216" t="s">
        <v>789</v>
      </c>
      <c r="E15" s="284"/>
      <c r="F15" s="284"/>
      <c r="G15" s="284"/>
      <c r="H15" s="284"/>
      <c r="I15" s="284"/>
      <c r="J15" s="284"/>
      <c r="K15" s="284"/>
      <c r="L15" s="284"/>
      <c r="M15" s="284"/>
      <c r="N15" s="284"/>
      <c r="O15" s="284"/>
      <c r="P15" s="285" t="s">
        <v>3</v>
      </c>
      <c r="Q15" s="285" t="s">
        <v>3</v>
      </c>
      <c r="R15" s="284"/>
      <c r="S15" s="284"/>
      <c r="T15" s="284"/>
      <c r="U15" s="284"/>
      <c r="V15" s="302">
        <v>2</v>
      </c>
      <c r="W15" s="302">
        <v>1</v>
      </c>
      <c r="X15" s="277"/>
      <c r="Y15" s="287">
        <f t="shared" si="0"/>
        <v>0</v>
      </c>
      <c r="Z15" s="31"/>
    </row>
    <row r="16" spans="1:27" ht="15" customHeight="1" x14ac:dyDescent="0.25">
      <c r="A16" s="173">
        <v>9</v>
      </c>
      <c r="B16" s="796" t="s">
        <v>793</v>
      </c>
      <c r="C16" s="796" t="s">
        <v>822</v>
      </c>
      <c r="D16" s="216" t="s">
        <v>467</v>
      </c>
      <c r="E16" s="284"/>
      <c r="F16" s="284"/>
      <c r="G16" s="285" t="s">
        <v>3</v>
      </c>
      <c r="H16" s="284"/>
      <c r="I16" s="284"/>
      <c r="J16" s="284"/>
      <c r="K16" s="284"/>
      <c r="L16" s="284"/>
      <c r="M16" s="284"/>
      <c r="N16" s="284"/>
      <c r="O16" s="284"/>
      <c r="P16" s="285"/>
      <c r="Q16" s="285"/>
      <c r="R16" s="284"/>
      <c r="S16" s="284"/>
      <c r="T16" s="284"/>
      <c r="U16" s="284"/>
      <c r="V16" s="285">
        <v>12</v>
      </c>
      <c r="W16" s="302">
        <v>1</v>
      </c>
      <c r="X16" s="364"/>
      <c r="Y16" s="365"/>
      <c r="Z16" s="31"/>
    </row>
    <row r="17" spans="1:26" ht="15" customHeight="1" x14ac:dyDescent="0.25">
      <c r="A17" s="173">
        <v>10</v>
      </c>
      <c r="B17" s="796"/>
      <c r="C17" s="796"/>
      <c r="D17" s="216" t="s">
        <v>667</v>
      </c>
      <c r="E17" s="284"/>
      <c r="F17" s="284"/>
      <c r="G17" s="284"/>
      <c r="H17" s="284"/>
      <c r="I17" s="284"/>
      <c r="J17" s="284"/>
      <c r="K17" s="284"/>
      <c r="L17" s="284"/>
      <c r="M17" s="284"/>
      <c r="N17" s="284"/>
      <c r="O17" s="284"/>
      <c r="P17" s="285" t="s">
        <v>3</v>
      </c>
      <c r="Q17" s="285" t="s">
        <v>3</v>
      </c>
      <c r="R17" s="284"/>
      <c r="S17" s="284"/>
      <c r="T17" s="284"/>
      <c r="U17" s="284"/>
      <c r="V17" s="302">
        <v>2</v>
      </c>
      <c r="W17" s="302">
        <v>1</v>
      </c>
      <c r="X17" s="277"/>
      <c r="Y17" s="287">
        <f>V17*W17*ROUND(X17,2)</f>
        <v>0</v>
      </c>
      <c r="Z17" s="31"/>
    </row>
    <row r="18" spans="1:26" ht="15" customHeight="1" x14ac:dyDescent="0.25">
      <c r="A18" s="173">
        <v>11</v>
      </c>
      <c r="B18" s="796"/>
      <c r="C18" s="796"/>
      <c r="D18" s="216" t="s">
        <v>788</v>
      </c>
      <c r="E18" s="284"/>
      <c r="F18" s="284"/>
      <c r="G18" s="284"/>
      <c r="H18" s="284"/>
      <c r="I18" s="284"/>
      <c r="J18" s="284"/>
      <c r="K18" s="284"/>
      <c r="L18" s="284"/>
      <c r="M18" s="284"/>
      <c r="N18" s="284"/>
      <c r="O18" s="284"/>
      <c r="P18" s="285" t="s">
        <v>3</v>
      </c>
      <c r="Q18" s="285" t="s">
        <v>3</v>
      </c>
      <c r="R18" s="284"/>
      <c r="S18" s="284"/>
      <c r="T18" s="284"/>
      <c r="U18" s="284"/>
      <c r="V18" s="302">
        <v>2</v>
      </c>
      <c r="W18" s="302">
        <v>1</v>
      </c>
      <c r="X18" s="277"/>
      <c r="Y18" s="287">
        <f t="shared" ref="Y18:Y21" si="1">V18*W18*ROUND(X18,2)</f>
        <v>0</v>
      </c>
      <c r="Z18" s="31"/>
    </row>
    <row r="19" spans="1:26" ht="15" customHeight="1" x14ac:dyDescent="0.25">
      <c r="A19" s="173">
        <v>12</v>
      </c>
      <c r="B19" s="796"/>
      <c r="C19" s="796"/>
      <c r="D19" s="216" t="s">
        <v>791</v>
      </c>
      <c r="E19" s="284"/>
      <c r="F19" s="284"/>
      <c r="G19" s="284"/>
      <c r="H19" s="284"/>
      <c r="I19" s="284"/>
      <c r="J19" s="284"/>
      <c r="K19" s="284"/>
      <c r="L19" s="284"/>
      <c r="M19" s="284"/>
      <c r="N19" s="284"/>
      <c r="O19" s="284"/>
      <c r="P19" s="285" t="s">
        <v>3</v>
      </c>
      <c r="Q19" s="285" t="s">
        <v>3</v>
      </c>
      <c r="R19" s="284"/>
      <c r="S19" s="284"/>
      <c r="T19" s="284"/>
      <c r="U19" s="284"/>
      <c r="V19" s="302">
        <v>2</v>
      </c>
      <c r="W19" s="302">
        <v>1</v>
      </c>
      <c r="X19" s="277"/>
      <c r="Y19" s="287">
        <f t="shared" si="1"/>
        <v>0</v>
      </c>
      <c r="Z19" s="31"/>
    </row>
    <row r="20" spans="1:26" ht="15" customHeight="1" x14ac:dyDescent="0.25">
      <c r="A20" s="173">
        <v>13</v>
      </c>
      <c r="B20" s="796" t="s">
        <v>797</v>
      </c>
      <c r="C20" s="796" t="s">
        <v>824</v>
      </c>
      <c r="D20" s="216" t="s">
        <v>467</v>
      </c>
      <c r="E20" s="284"/>
      <c r="F20" s="284"/>
      <c r="G20" s="285" t="s">
        <v>3</v>
      </c>
      <c r="H20" s="284"/>
      <c r="I20" s="284"/>
      <c r="J20" s="284"/>
      <c r="K20" s="284"/>
      <c r="L20" s="284"/>
      <c r="M20" s="284"/>
      <c r="N20" s="284"/>
      <c r="O20" s="284"/>
      <c r="P20" s="285"/>
      <c r="Q20" s="285"/>
      <c r="R20" s="284"/>
      <c r="S20" s="284"/>
      <c r="T20" s="284"/>
      <c r="U20" s="284"/>
      <c r="V20" s="285">
        <v>12</v>
      </c>
      <c r="W20" s="302">
        <v>1</v>
      </c>
      <c r="X20" s="364"/>
      <c r="Y20" s="365"/>
      <c r="Z20" s="31"/>
    </row>
    <row r="21" spans="1:26" ht="15" customHeight="1" x14ac:dyDescent="0.25">
      <c r="A21" s="173">
        <v>14</v>
      </c>
      <c r="B21" s="796"/>
      <c r="C21" s="796"/>
      <c r="D21" s="216" t="s">
        <v>419</v>
      </c>
      <c r="E21" s="284"/>
      <c r="F21" s="284"/>
      <c r="G21" s="284"/>
      <c r="H21" s="284"/>
      <c r="I21" s="284"/>
      <c r="J21" s="284"/>
      <c r="K21" s="284"/>
      <c r="L21" s="284"/>
      <c r="M21" s="284"/>
      <c r="N21" s="284"/>
      <c r="O21" s="284"/>
      <c r="P21" s="285" t="s">
        <v>3</v>
      </c>
      <c r="Q21" s="285" t="s">
        <v>3</v>
      </c>
      <c r="R21" s="284"/>
      <c r="S21" s="284"/>
      <c r="T21" s="284"/>
      <c r="U21" s="284"/>
      <c r="V21" s="302">
        <v>2</v>
      </c>
      <c r="W21" s="302">
        <v>1</v>
      </c>
      <c r="X21" s="277"/>
      <c r="Y21" s="287">
        <f t="shared" si="1"/>
        <v>0</v>
      </c>
      <c r="Z21" s="31"/>
    </row>
    <row r="22" spans="1:26" ht="15" customHeight="1" x14ac:dyDescent="0.25">
      <c r="A22" s="173">
        <v>15</v>
      </c>
      <c r="B22" s="796"/>
      <c r="C22" s="796"/>
      <c r="D22" s="216" t="s">
        <v>420</v>
      </c>
      <c r="E22" s="284"/>
      <c r="F22" s="284"/>
      <c r="G22" s="284"/>
      <c r="H22" s="284"/>
      <c r="I22" s="284"/>
      <c r="J22" s="284"/>
      <c r="K22" s="284"/>
      <c r="L22" s="284"/>
      <c r="M22" s="284"/>
      <c r="N22" s="284"/>
      <c r="O22" s="284"/>
      <c r="P22" s="285" t="s">
        <v>3</v>
      </c>
      <c r="Q22" s="285" t="s">
        <v>3</v>
      </c>
      <c r="R22" s="284"/>
      <c r="S22" s="284"/>
      <c r="T22" s="284"/>
      <c r="U22" s="284"/>
      <c r="V22" s="302">
        <v>2</v>
      </c>
      <c r="W22" s="302">
        <v>1</v>
      </c>
      <c r="X22" s="277"/>
      <c r="Y22" s="287">
        <f t="shared" ref="Y22" si="2">V22*W22*ROUND(X22,2)</f>
        <v>0</v>
      </c>
      <c r="Z22" s="31"/>
    </row>
    <row r="23" spans="1:26" ht="15" customHeight="1" x14ac:dyDescent="0.25">
      <c r="A23" s="173">
        <v>16</v>
      </c>
      <c r="B23" s="796"/>
      <c r="C23" s="796"/>
      <c r="D23" s="216" t="s">
        <v>53</v>
      </c>
      <c r="E23" s="284"/>
      <c r="F23" s="284"/>
      <c r="G23" s="284"/>
      <c r="H23" s="284"/>
      <c r="I23" s="284"/>
      <c r="J23" s="284"/>
      <c r="K23" s="284"/>
      <c r="L23" s="284"/>
      <c r="M23" s="284"/>
      <c r="N23" s="284"/>
      <c r="O23" s="284"/>
      <c r="P23" s="285" t="s">
        <v>3</v>
      </c>
      <c r="Q23" s="285" t="s">
        <v>3</v>
      </c>
      <c r="R23" s="284"/>
      <c r="S23" s="284"/>
      <c r="T23" s="284"/>
      <c r="U23" s="284"/>
      <c r="V23" s="302">
        <v>2</v>
      </c>
      <c r="W23" s="302">
        <v>1</v>
      </c>
      <c r="X23" s="277"/>
      <c r="Y23" s="287">
        <f>V23*W23*ROUND(X23,2)</f>
        <v>0</v>
      </c>
      <c r="Z23" s="31"/>
    </row>
    <row r="24" spans="1:26" s="415" customFormat="1" ht="15" customHeight="1" x14ac:dyDescent="0.25">
      <c r="A24" s="173">
        <v>17</v>
      </c>
      <c r="B24" s="796"/>
      <c r="C24" s="796"/>
      <c r="D24" s="216" t="s">
        <v>796</v>
      </c>
      <c r="E24" s="284"/>
      <c r="F24" s="284"/>
      <c r="G24" s="284"/>
      <c r="H24" s="284"/>
      <c r="I24" s="284"/>
      <c r="J24" s="284"/>
      <c r="K24" s="284"/>
      <c r="L24" s="284"/>
      <c r="M24" s="284"/>
      <c r="N24" s="284"/>
      <c r="O24" s="284"/>
      <c r="P24" s="284"/>
      <c r="Q24" s="285" t="s">
        <v>3</v>
      </c>
      <c r="R24" s="284"/>
      <c r="S24" s="284"/>
      <c r="T24" s="284"/>
      <c r="U24" s="284"/>
      <c r="V24" s="302">
        <v>1</v>
      </c>
      <c r="W24" s="302">
        <v>1</v>
      </c>
      <c r="X24" s="277"/>
      <c r="Y24" s="287">
        <f t="shared" ref="Y24:Y28" si="3">V24*W24*ROUND(X24,2)</f>
        <v>0</v>
      </c>
      <c r="Z24" s="31"/>
    </row>
    <row r="25" spans="1:26" ht="15" customHeight="1" x14ac:dyDescent="0.25">
      <c r="A25" s="173">
        <v>18</v>
      </c>
      <c r="B25" s="796" t="s">
        <v>798</v>
      </c>
      <c r="C25" s="796" t="s">
        <v>959</v>
      </c>
      <c r="D25" s="216" t="s">
        <v>467</v>
      </c>
      <c r="E25" s="284"/>
      <c r="F25" s="285" t="s">
        <v>3</v>
      </c>
      <c r="G25" s="284"/>
      <c r="H25" s="284"/>
      <c r="I25" s="284"/>
      <c r="J25" s="284"/>
      <c r="K25" s="284"/>
      <c r="L25" s="284"/>
      <c r="M25" s="284"/>
      <c r="N25" s="284"/>
      <c r="O25" s="284"/>
      <c r="P25" s="285"/>
      <c r="Q25" s="285"/>
      <c r="R25" s="284"/>
      <c r="S25" s="284"/>
      <c r="T25" s="284"/>
      <c r="U25" s="284"/>
      <c r="V25" s="285">
        <v>52</v>
      </c>
      <c r="W25" s="302">
        <v>1</v>
      </c>
      <c r="X25" s="364"/>
      <c r="Y25" s="365"/>
      <c r="Z25" s="31"/>
    </row>
    <row r="26" spans="1:26" ht="15" customHeight="1" x14ac:dyDescent="0.25">
      <c r="A26" s="173">
        <v>19</v>
      </c>
      <c r="B26" s="796"/>
      <c r="C26" s="796"/>
      <c r="D26" s="216" t="s">
        <v>419</v>
      </c>
      <c r="E26" s="284"/>
      <c r="F26" s="284"/>
      <c r="G26" s="284"/>
      <c r="H26" s="284"/>
      <c r="I26" s="284"/>
      <c r="J26" s="284"/>
      <c r="K26" s="284"/>
      <c r="L26" s="284"/>
      <c r="M26" s="284"/>
      <c r="N26" s="284"/>
      <c r="O26" s="284"/>
      <c r="P26" s="285" t="s">
        <v>3</v>
      </c>
      <c r="Q26" s="285" t="s">
        <v>3</v>
      </c>
      <c r="R26" s="284"/>
      <c r="S26" s="284"/>
      <c r="T26" s="284"/>
      <c r="U26" s="284"/>
      <c r="V26" s="302">
        <v>2</v>
      </c>
      <c r="W26" s="302">
        <v>1</v>
      </c>
      <c r="X26" s="277"/>
      <c r="Y26" s="287">
        <f t="shared" si="3"/>
        <v>0</v>
      </c>
      <c r="Z26" s="31"/>
    </row>
    <row r="27" spans="1:26" ht="15" customHeight="1" x14ac:dyDescent="0.25">
      <c r="A27" s="173">
        <v>20</v>
      </c>
      <c r="B27" s="796"/>
      <c r="C27" s="796"/>
      <c r="D27" s="216" t="s">
        <v>420</v>
      </c>
      <c r="E27" s="284"/>
      <c r="F27" s="284"/>
      <c r="G27" s="284"/>
      <c r="H27" s="284"/>
      <c r="I27" s="284"/>
      <c r="J27" s="284"/>
      <c r="K27" s="284"/>
      <c r="L27" s="284"/>
      <c r="M27" s="284"/>
      <c r="N27" s="284"/>
      <c r="O27" s="284"/>
      <c r="P27" s="285" t="s">
        <v>3</v>
      </c>
      <c r="Q27" s="285" t="s">
        <v>3</v>
      </c>
      <c r="R27" s="284"/>
      <c r="S27" s="284"/>
      <c r="T27" s="284"/>
      <c r="U27" s="284"/>
      <c r="V27" s="302">
        <v>2</v>
      </c>
      <c r="W27" s="302">
        <v>1</v>
      </c>
      <c r="X27" s="277"/>
      <c r="Y27" s="287">
        <f t="shared" si="3"/>
        <v>0</v>
      </c>
      <c r="Z27" s="31"/>
    </row>
    <row r="28" spans="1:26" ht="15" customHeight="1" x14ac:dyDescent="0.25">
      <c r="A28" s="173">
        <v>21</v>
      </c>
      <c r="B28" s="796"/>
      <c r="C28" s="796"/>
      <c r="D28" s="216" t="s">
        <v>53</v>
      </c>
      <c r="E28" s="284"/>
      <c r="F28" s="284"/>
      <c r="G28" s="284"/>
      <c r="H28" s="284"/>
      <c r="I28" s="284"/>
      <c r="J28" s="284"/>
      <c r="K28" s="284"/>
      <c r="L28" s="284"/>
      <c r="M28" s="284"/>
      <c r="N28" s="284"/>
      <c r="O28" s="284"/>
      <c r="P28" s="285" t="s">
        <v>3</v>
      </c>
      <c r="Q28" s="285" t="s">
        <v>3</v>
      </c>
      <c r="R28" s="284"/>
      <c r="S28" s="284"/>
      <c r="T28" s="284"/>
      <c r="U28" s="284"/>
      <c r="V28" s="302">
        <v>2</v>
      </c>
      <c r="W28" s="302">
        <v>1</v>
      </c>
      <c r="X28" s="277"/>
      <c r="Y28" s="287">
        <f t="shared" si="3"/>
        <v>0</v>
      </c>
      <c r="Z28" s="31"/>
    </row>
    <row r="29" spans="1:26" ht="15" customHeight="1" x14ac:dyDescent="0.25">
      <c r="A29" s="173">
        <v>22</v>
      </c>
      <c r="B29" s="796"/>
      <c r="C29" s="796"/>
      <c r="D29" s="216" t="s">
        <v>796</v>
      </c>
      <c r="E29" s="284"/>
      <c r="F29" s="284"/>
      <c r="G29" s="284"/>
      <c r="H29" s="284"/>
      <c r="I29" s="284"/>
      <c r="J29" s="284"/>
      <c r="K29" s="284"/>
      <c r="L29" s="284"/>
      <c r="M29" s="284"/>
      <c r="N29" s="284"/>
      <c r="O29" s="284"/>
      <c r="P29" s="284"/>
      <c r="Q29" s="285" t="s">
        <v>3</v>
      </c>
      <c r="R29" s="284"/>
      <c r="S29" s="284"/>
      <c r="T29" s="284"/>
      <c r="U29" s="284"/>
      <c r="V29" s="302">
        <v>1</v>
      </c>
      <c r="W29" s="302">
        <v>1</v>
      </c>
      <c r="X29" s="277"/>
      <c r="Y29" s="287">
        <f>V29*W29*ROUND(X29,2)</f>
        <v>0</v>
      </c>
      <c r="Z29" s="31"/>
    </row>
    <row r="30" spans="1:26" ht="15" customHeight="1" x14ac:dyDescent="0.25">
      <c r="A30" s="173">
        <v>23</v>
      </c>
      <c r="B30" s="796" t="s">
        <v>800</v>
      </c>
      <c r="C30" s="796" t="s">
        <v>959</v>
      </c>
      <c r="D30" s="216" t="s">
        <v>467</v>
      </c>
      <c r="E30" s="284"/>
      <c r="F30" s="285" t="s">
        <v>3</v>
      </c>
      <c r="G30" s="284"/>
      <c r="H30" s="284"/>
      <c r="I30" s="284"/>
      <c r="J30" s="284"/>
      <c r="K30" s="284"/>
      <c r="L30" s="284"/>
      <c r="M30" s="284"/>
      <c r="N30" s="284"/>
      <c r="O30" s="284"/>
      <c r="P30" s="285"/>
      <c r="Q30" s="285"/>
      <c r="R30" s="284"/>
      <c r="S30" s="284"/>
      <c r="T30" s="284"/>
      <c r="U30" s="284"/>
      <c r="V30" s="285">
        <v>52</v>
      </c>
      <c r="W30" s="302">
        <v>1</v>
      </c>
      <c r="X30" s="364"/>
      <c r="Y30" s="365"/>
      <c r="Z30" s="31"/>
    </row>
    <row r="31" spans="1:26" ht="15" customHeight="1" x14ac:dyDescent="0.25">
      <c r="A31" s="173">
        <v>24</v>
      </c>
      <c r="B31" s="796"/>
      <c r="C31" s="796"/>
      <c r="D31" s="216" t="s">
        <v>419</v>
      </c>
      <c r="E31" s="284"/>
      <c r="F31" s="284"/>
      <c r="G31" s="284"/>
      <c r="H31" s="284"/>
      <c r="I31" s="284"/>
      <c r="J31" s="284"/>
      <c r="K31" s="284"/>
      <c r="L31" s="284"/>
      <c r="M31" s="284"/>
      <c r="N31" s="284"/>
      <c r="O31" s="284"/>
      <c r="P31" s="285" t="s">
        <v>3</v>
      </c>
      <c r="Q31" s="285" t="s">
        <v>3</v>
      </c>
      <c r="R31" s="284"/>
      <c r="S31" s="284"/>
      <c r="T31" s="284"/>
      <c r="U31" s="284"/>
      <c r="V31" s="302">
        <v>2</v>
      </c>
      <c r="W31" s="302">
        <v>1</v>
      </c>
      <c r="X31" s="277"/>
      <c r="Y31" s="287">
        <f t="shared" ref="Y31:Y34" si="4">V31*W31*ROUND(X31,2)</f>
        <v>0</v>
      </c>
      <c r="Z31" s="31"/>
    </row>
    <row r="32" spans="1:26" ht="15" customHeight="1" x14ac:dyDescent="0.25">
      <c r="A32" s="173">
        <v>25</v>
      </c>
      <c r="B32" s="796"/>
      <c r="C32" s="796"/>
      <c r="D32" s="216" t="s">
        <v>420</v>
      </c>
      <c r="E32" s="284"/>
      <c r="F32" s="284"/>
      <c r="G32" s="284"/>
      <c r="H32" s="284"/>
      <c r="I32" s="284"/>
      <c r="J32" s="284"/>
      <c r="K32" s="284"/>
      <c r="L32" s="284"/>
      <c r="M32" s="284"/>
      <c r="N32" s="284"/>
      <c r="O32" s="284"/>
      <c r="P32" s="285" t="s">
        <v>3</v>
      </c>
      <c r="Q32" s="285" t="s">
        <v>3</v>
      </c>
      <c r="R32" s="284"/>
      <c r="S32" s="284"/>
      <c r="T32" s="284"/>
      <c r="U32" s="284"/>
      <c r="V32" s="302">
        <v>2</v>
      </c>
      <c r="W32" s="302">
        <v>1</v>
      </c>
      <c r="X32" s="277"/>
      <c r="Y32" s="287">
        <f t="shared" si="4"/>
        <v>0</v>
      </c>
      <c r="Z32" s="31"/>
    </row>
    <row r="33" spans="1:26" ht="15" customHeight="1" x14ac:dyDescent="0.25">
      <c r="A33" s="173">
        <v>26</v>
      </c>
      <c r="B33" s="796"/>
      <c r="C33" s="796"/>
      <c r="D33" s="216" t="s">
        <v>53</v>
      </c>
      <c r="E33" s="284"/>
      <c r="F33" s="284"/>
      <c r="G33" s="284"/>
      <c r="H33" s="284"/>
      <c r="I33" s="284"/>
      <c r="J33" s="284"/>
      <c r="K33" s="284"/>
      <c r="L33" s="284"/>
      <c r="M33" s="284"/>
      <c r="N33" s="284"/>
      <c r="O33" s="284"/>
      <c r="P33" s="285" t="s">
        <v>3</v>
      </c>
      <c r="Q33" s="285" t="s">
        <v>3</v>
      </c>
      <c r="R33" s="284"/>
      <c r="S33" s="284"/>
      <c r="T33" s="284"/>
      <c r="U33" s="284"/>
      <c r="V33" s="302">
        <v>2</v>
      </c>
      <c r="W33" s="302">
        <v>1</v>
      </c>
      <c r="X33" s="277"/>
      <c r="Y33" s="287">
        <f t="shared" si="4"/>
        <v>0</v>
      </c>
      <c r="Z33" s="31"/>
    </row>
    <row r="34" spans="1:26" ht="15" customHeight="1" x14ac:dyDescent="0.25">
      <c r="A34" s="173">
        <v>27</v>
      </c>
      <c r="B34" s="796"/>
      <c r="C34" s="796"/>
      <c r="D34" s="216" t="s">
        <v>796</v>
      </c>
      <c r="E34" s="284"/>
      <c r="F34" s="284"/>
      <c r="G34" s="284"/>
      <c r="H34" s="284"/>
      <c r="I34" s="284"/>
      <c r="J34" s="284"/>
      <c r="K34" s="284"/>
      <c r="L34" s="284"/>
      <c r="M34" s="284"/>
      <c r="N34" s="284"/>
      <c r="O34" s="284"/>
      <c r="P34" s="285" t="s">
        <v>3</v>
      </c>
      <c r="Q34" s="285" t="s">
        <v>3</v>
      </c>
      <c r="R34" s="284"/>
      <c r="S34" s="284"/>
      <c r="T34" s="284"/>
      <c r="U34" s="284"/>
      <c r="V34" s="302">
        <v>2</v>
      </c>
      <c r="W34" s="302">
        <v>1</v>
      </c>
      <c r="X34" s="277"/>
      <c r="Y34" s="287">
        <f t="shared" si="4"/>
        <v>0</v>
      </c>
      <c r="Z34" s="31"/>
    </row>
    <row r="35" spans="1:26" ht="15" customHeight="1" x14ac:dyDescent="0.25">
      <c r="A35" s="173">
        <v>28</v>
      </c>
      <c r="B35" s="796" t="s">
        <v>801</v>
      </c>
      <c r="C35" s="796" t="s">
        <v>826</v>
      </c>
      <c r="D35" s="216" t="s">
        <v>467</v>
      </c>
      <c r="E35" s="284"/>
      <c r="F35" s="285" t="s">
        <v>3</v>
      </c>
      <c r="G35" s="284"/>
      <c r="H35" s="284"/>
      <c r="I35" s="284"/>
      <c r="J35" s="284"/>
      <c r="K35" s="284"/>
      <c r="L35" s="284"/>
      <c r="M35" s="284"/>
      <c r="N35" s="284"/>
      <c r="O35" s="284"/>
      <c r="P35" s="284"/>
      <c r="Q35" s="284"/>
      <c r="R35" s="284"/>
      <c r="S35" s="284"/>
      <c r="T35" s="284"/>
      <c r="U35" s="284"/>
      <c r="V35" s="285">
        <v>52</v>
      </c>
      <c r="W35" s="302">
        <v>1</v>
      </c>
      <c r="X35" s="364"/>
      <c r="Y35" s="365"/>
      <c r="Z35" s="31"/>
    </row>
    <row r="36" spans="1:26" ht="15" customHeight="1" x14ac:dyDescent="0.25">
      <c r="A36" s="173">
        <v>29</v>
      </c>
      <c r="B36" s="796"/>
      <c r="C36" s="796"/>
      <c r="D36" s="216" t="s">
        <v>419</v>
      </c>
      <c r="E36" s="284"/>
      <c r="F36" s="284"/>
      <c r="G36" s="284"/>
      <c r="H36" s="284"/>
      <c r="I36" s="284"/>
      <c r="J36" s="284"/>
      <c r="K36" s="284"/>
      <c r="L36" s="284"/>
      <c r="M36" s="284"/>
      <c r="N36" s="284"/>
      <c r="O36" s="284"/>
      <c r="P36" s="285" t="s">
        <v>3</v>
      </c>
      <c r="Q36" s="285" t="s">
        <v>3</v>
      </c>
      <c r="R36" s="284"/>
      <c r="S36" s="284"/>
      <c r="T36" s="284"/>
      <c r="U36" s="284"/>
      <c r="V36" s="302">
        <v>2</v>
      </c>
      <c r="W36" s="302">
        <v>1</v>
      </c>
      <c r="X36" s="277"/>
      <c r="Y36" s="287">
        <f t="shared" ref="Y36:Y39" si="5">V36*W36*ROUND(X36,2)</f>
        <v>0</v>
      </c>
      <c r="Z36" s="31"/>
    </row>
    <row r="37" spans="1:26" ht="15" customHeight="1" x14ac:dyDescent="0.25">
      <c r="A37" s="173">
        <v>30</v>
      </c>
      <c r="B37" s="796"/>
      <c r="C37" s="796"/>
      <c r="D37" s="216" t="s">
        <v>420</v>
      </c>
      <c r="E37" s="284"/>
      <c r="F37" s="284"/>
      <c r="G37" s="284"/>
      <c r="H37" s="284"/>
      <c r="I37" s="284"/>
      <c r="J37" s="284"/>
      <c r="K37" s="284"/>
      <c r="L37" s="284"/>
      <c r="M37" s="284"/>
      <c r="N37" s="284"/>
      <c r="O37" s="284"/>
      <c r="P37" s="285" t="s">
        <v>3</v>
      </c>
      <c r="Q37" s="285" t="s">
        <v>3</v>
      </c>
      <c r="R37" s="284"/>
      <c r="S37" s="284"/>
      <c r="T37" s="284"/>
      <c r="U37" s="284"/>
      <c r="V37" s="302">
        <v>2</v>
      </c>
      <c r="W37" s="302">
        <v>1</v>
      </c>
      <c r="X37" s="277"/>
      <c r="Y37" s="287">
        <f t="shared" si="5"/>
        <v>0</v>
      </c>
      <c r="Z37" s="31"/>
    </row>
    <row r="38" spans="1:26" ht="15" customHeight="1" x14ac:dyDescent="0.25">
      <c r="A38" s="173">
        <v>31</v>
      </c>
      <c r="B38" s="796"/>
      <c r="C38" s="796"/>
      <c r="D38" s="216" t="s">
        <v>53</v>
      </c>
      <c r="E38" s="284"/>
      <c r="F38" s="284"/>
      <c r="G38" s="284"/>
      <c r="H38" s="284"/>
      <c r="I38" s="284"/>
      <c r="J38" s="284"/>
      <c r="K38" s="284"/>
      <c r="L38" s="284"/>
      <c r="M38" s="284"/>
      <c r="N38" s="284"/>
      <c r="O38" s="284"/>
      <c r="P38" s="285" t="s">
        <v>3</v>
      </c>
      <c r="Q38" s="285" t="s">
        <v>3</v>
      </c>
      <c r="R38" s="284"/>
      <c r="S38" s="284"/>
      <c r="T38" s="284"/>
      <c r="U38" s="284"/>
      <c r="V38" s="302">
        <v>2</v>
      </c>
      <c r="W38" s="302">
        <v>1</v>
      </c>
      <c r="X38" s="277"/>
      <c r="Y38" s="287">
        <f t="shared" si="5"/>
        <v>0</v>
      </c>
      <c r="Z38" s="31"/>
    </row>
    <row r="39" spans="1:26" ht="15" customHeight="1" x14ac:dyDescent="0.25">
      <c r="A39" s="173">
        <v>32</v>
      </c>
      <c r="B39" s="796"/>
      <c r="C39" s="796"/>
      <c r="D39" s="216" t="s">
        <v>796</v>
      </c>
      <c r="E39" s="284"/>
      <c r="F39" s="284"/>
      <c r="G39" s="284"/>
      <c r="H39" s="284"/>
      <c r="I39" s="284"/>
      <c r="J39" s="284"/>
      <c r="K39" s="284"/>
      <c r="L39" s="284"/>
      <c r="M39" s="284"/>
      <c r="N39" s="284"/>
      <c r="O39" s="284"/>
      <c r="P39" s="284"/>
      <c r="Q39" s="285" t="s">
        <v>3</v>
      </c>
      <c r="R39" s="284"/>
      <c r="S39" s="284"/>
      <c r="T39" s="284"/>
      <c r="U39" s="284"/>
      <c r="V39" s="302">
        <v>1</v>
      </c>
      <c r="W39" s="302">
        <v>1</v>
      </c>
      <c r="X39" s="277"/>
      <c r="Y39" s="287">
        <f t="shared" si="5"/>
        <v>0</v>
      </c>
      <c r="Z39" s="31"/>
    </row>
    <row r="40" spans="1:26" ht="15" customHeight="1" x14ac:dyDescent="0.25">
      <c r="A40" s="173">
        <v>33</v>
      </c>
      <c r="B40" s="796" t="s">
        <v>802</v>
      </c>
      <c r="C40" s="796" t="s">
        <v>826</v>
      </c>
      <c r="D40" s="216" t="s">
        <v>467</v>
      </c>
      <c r="E40" s="284"/>
      <c r="F40" s="285" t="s">
        <v>3</v>
      </c>
      <c r="G40" s="284"/>
      <c r="H40" s="284"/>
      <c r="I40" s="284"/>
      <c r="J40" s="284"/>
      <c r="K40" s="284"/>
      <c r="L40" s="284"/>
      <c r="M40" s="284"/>
      <c r="N40" s="284"/>
      <c r="O40" s="284"/>
      <c r="P40" s="285"/>
      <c r="Q40" s="285"/>
      <c r="R40" s="284"/>
      <c r="S40" s="284"/>
      <c r="T40" s="284"/>
      <c r="U40" s="284"/>
      <c r="V40" s="285">
        <v>52</v>
      </c>
      <c r="W40" s="302">
        <v>1</v>
      </c>
      <c r="X40" s="364"/>
      <c r="Y40" s="365"/>
      <c r="Z40" s="31"/>
    </row>
    <row r="41" spans="1:26" ht="15" customHeight="1" x14ac:dyDescent="0.25">
      <c r="A41" s="173">
        <v>34</v>
      </c>
      <c r="B41" s="796"/>
      <c r="C41" s="796"/>
      <c r="D41" s="216" t="s">
        <v>419</v>
      </c>
      <c r="E41" s="284"/>
      <c r="F41" s="284"/>
      <c r="G41" s="284"/>
      <c r="H41" s="284"/>
      <c r="I41" s="284"/>
      <c r="J41" s="284"/>
      <c r="K41" s="284"/>
      <c r="L41" s="284"/>
      <c r="M41" s="284"/>
      <c r="N41" s="284"/>
      <c r="O41" s="284"/>
      <c r="P41" s="285" t="s">
        <v>3</v>
      </c>
      <c r="Q41" s="285" t="s">
        <v>3</v>
      </c>
      <c r="R41" s="284"/>
      <c r="S41" s="284"/>
      <c r="T41" s="284"/>
      <c r="U41" s="284"/>
      <c r="V41" s="302">
        <v>2</v>
      </c>
      <c r="W41" s="302">
        <v>1</v>
      </c>
      <c r="X41" s="277"/>
      <c r="Y41" s="287">
        <f>V41*W41*ROUND(X41,2)</f>
        <v>0</v>
      </c>
      <c r="Z41" s="31"/>
    </row>
    <row r="42" spans="1:26" ht="15" customHeight="1" x14ac:dyDescent="0.25">
      <c r="A42" s="173">
        <v>35</v>
      </c>
      <c r="B42" s="796"/>
      <c r="C42" s="796"/>
      <c r="D42" s="216" t="s">
        <v>420</v>
      </c>
      <c r="E42" s="284"/>
      <c r="F42" s="284"/>
      <c r="G42" s="284"/>
      <c r="H42" s="284"/>
      <c r="I42" s="284"/>
      <c r="J42" s="284"/>
      <c r="K42" s="284"/>
      <c r="L42" s="284"/>
      <c r="M42" s="284"/>
      <c r="N42" s="284"/>
      <c r="O42" s="284"/>
      <c r="P42" s="285" t="s">
        <v>3</v>
      </c>
      <c r="Q42" s="285" t="s">
        <v>3</v>
      </c>
      <c r="R42" s="284"/>
      <c r="S42" s="284"/>
      <c r="T42" s="284"/>
      <c r="U42" s="284"/>
      <c r="V42" s="302">
        <v>2</v>
      </c>
      <c r="W42" s="302">
        <v>1</v>
      </c>
      <c r="X42" s="277"/>
      <c r="Y42" s="287">
        <f t="shared" ref="Y42:Y44" si="6">V42*W42*ROUND(X42,2)</f>
        <v>0</v>
      </c>
      <c r="Z42" s="31"/>
    </row>
    <row r="43" spans="1:26" ht="15" customHeight="1" x14ac:dyDescent="0.25">
      <c r="A43" s="173">
        <v>36</v>
      </c>
      <c r="B43" s="796"/>
      <c r="C43" s="796"/>
      <c r="D43" s="216" t="s">
        <v>53</v>
      </c>
      <c r="E43" s="284"/>
      <c r="F43" s="284"/>
      <c r="G43" s="284"/>
      <c r="H43" s="284"/>
      <c r="I43" s="284"/>
      <c r="J43" s="284"/>
      <c r="K43" s="284"/>
      <c r="L43" s="284"/>
      <c r="M43" s="284"/>
      <c r="N43" s="284"/>
      <c r="O43" s="284"/>
      <c r="P43" s="285" t="s">
        <v>3</v>
      </c>
      <c r="Q43" s="285" t="s">
        <v>3</v>
      </c>
      <c r="R43" s="284"/>
      <c r="S43" s="284"/>
      <c r="T43" s="284"/>
      <c r="U43" s="284"/>
      <c r="V43" s="302">
        <v>2</v>
      </c>
      <c r="W43" s="302">
        <v>1</v>
      </c>
      <c r="X43" s="277"/>
      <c r="Y43" s="287">
        <f t="shared" si="6"/>
        <v>0</v>
      </c>
      <c r="Z43" s="31"/>
    </row>
    <row r="44" spans="1:26" ht="15" customHeight="1" x14ac:dyDescent="0.25">
      <c r="A44" s="173">
        <v>37</v>
      </c>
      <c r="B44" s="796"/>
      <c r="C44" s="796"/>
      <c r="D44" s="216" t="s">
        <v>796</v>
      </c>
      <c r="E44" s="284"/>
      <c r="F44" s="284"/>
      <c r="G44" s="284"/>
      <c r="H44" s="284"/>
      <c r="I44" s="284"/>
      <c r="J44" s="284"/>
      <c r="K44" s="284"/>
      <c r="L44" s="284"/>
      <c r="M44" s="284"/>
      <c r="N44" s="284"/>
      <c r="O44" s="284"/>
      <c r="P44" s="285" t="s">
        <v>3</v>
      </c>
      <c r="Q44" s="285" t="s">
        <v>3</v>
      </c>
      <c r="R44" s="284"/>
      <c r="S44" s="284"/>
      <c r="T44" s="284"/>
      <c r="U44" s="284"/>
      <c r="V44" s="302">
        <v>2</v>
      </c>
      <c r="W44" s="302">
        <v>1</v>
      </c>
      <c r="X44" s="277"/>
      <c r="Y44" s="287">
        <f t="shared" si="6"/>
        <v>0</v>
      </c>
      <c r="Z44" s="31"/>
    </row>
    <row r="45" spans="1:26" ht="15" customHeight="1" x14ac:dyDescent="0.25">
      <c r="A45" s="173">
        <v>38</v>
      </c>
      <c r="B45" s="796" t="s">
        <v>803</v>
      </c>
      <c r="C45" s="796" t="s">
        <v>826</v>
      </c>
      <c r="D45" s="216" t="s">
        <v>467</v>
      </c>
      <c r="E45" s="284"/>
      <c r="F45" s="285" t="s">
        <v>3</v>
      </c>
      <c r="G45" s="284"/>
      <c r="H45" s="284"/>
      <c r="I45" s="284"/>
      <c r="J45" s="284"/>
      <c r="K45" s="284"/>
      <c r="L45" s="284"/>
      <c r="M45" s="284"/>
      <c r="N45" s="284"/>
      <c r="O45" s="284"/>
      <c r="P45" s="285"/>
      <c r="Q45" s="285"/>
      <c r="R45" s="284"/>
      <c r="S45" s="284"/>
      <c r="T45" s="284"/>
      <c r="U45" s="284"/>
      <c r="V45" s="285">
        <v>52</v>
      </c>
      <c r="W45" s="302">
        <v>1</v>
      </c>
      <c r="X45" s="364"/>
      <c r="Y45" s="365"/>
      <c r="Z45" s="31"/>
    </row>
    <row r="46" spans="1:26" ht="15" customHeight="1" x14ac:dyDescent="0.25">
      <c r="A46" s="173">
        <v>39</v>
      </c>
      <c r="B46" s="796"/>
      <c r="C46" s="796"/>
      <c r="D46" s="216" t="s">
        <v>419</v>
      </c>
      <c r="E46" s="284"/>
      <c r="F46" s="284"/>
      <c r="G46" s="284"/>
      <c r="H46" s="284"/>
      <c r="I46" s="284"/>
      <c r="J46" s="284"/>
      <c r="K46" s="284"/>
      <c r="L46" s="284"/>
      <c r="M46" s="284"/>
      <c r="N46" s="284"/>
      <c r="O46" s="284"/>
      <c r="P46" s="285" t="s">
        <v>3</v>
      </c>
      <c r="Q46" s="285" t="s">
        <v>3</v>
      </c>
      <c r="R46" s="284"/>
      <c r="S46" s="284"/>
      <c r="T46" s="284"/>
      <c r="U46" s="284"/>
      <c r="V46" s="302">
        <v>2</v>
      </c>
      <c r="W46" s="302">
        <v>1</v>
      </c>
      <c r="X46" s="277"/>
      <c r="Y46" s="287">
        <f t="shared" ref="Y46" si="7">V46*W46*ROUND(X46,2)</f>
        <v>0</v>
      </c>
      <c r="Z46" s="31"/>
    </row>
    <row r="47" spans="1:26" ht="15" customHeight="1" x14ac:dyDescent="0.25">
      <c r="A47" s="173">
        <v>40</v>
      </c>
      <c r="B47" s="796"/>
      <c r="C47" s="796"/>
      <c r="D47" s="216" t="s">
        <v>420</v>
      </c>
      <c r="E47" s="284"/>
      <c r="F47" s="284"/>
      <c r="G47" s="284"/>
      <c r="H47" s="284"/>
      <c r="I47" s="284"/>
      <c r="J47" s="284"/>
      <c r="K47" s="284"/>
      <c r="L47" s="284"/>
      <c r="M47" s="284"/>
      <c r="N47" s="284"/>
      <c r="O47" s="284"/>
      <c r="P47" s="285" t="s">
        <v>3</v>
      </c>
      <c r="Q47" s="285" t="s">
        <v>3</v>
      </c>
      <c r="R47" s="284"/>
      <c r="S47" s="284"/>
      <c r="T47" s="284"/>
      <c r="U47" s="284"/>
      <c r="V47" s="302">
        <v>2</v>
      </c>
      <c r="W47" s="302">
        <v>1</v>
      </c>
      <c r="X47" s="277"/>
      <c r="Y47" s="287">
        <f>V47*W47*ROUND(X47,2)</f>
        <v>0</v>
      </c>
      <c r="Z47" s="31"/>
    </row>
    <row r="48" spans="1:26" ht="15" customHeight="1" x14ac:dyDescent="0.25">
      <c r="A48" s="173">
        <v>41</v>
      </c>
      <c r="B48" s="796"/>
      <c r="C48" s="796"/>
      <c r="D48" s="216" t="s">
        <v>53</v>
      </c>
      <c r="E48" s="284"/>
      <c r="F48" s="284"/>
      <c r="G48" s="284"/>
      <c r="H48" s="284"/>
      <c r="I48" s="284"/>
      <c r="J48" s="284"/>
      <c r="K48" s="284"/>
      <c r="L48" s="284"/>
      <c r="M48" s="284"/>
      <c r="N48" s="284"/>
      <c r="O48" s="284"/>
      <c r="P48" s="285" t="s">
        <v>3</v>
      </c>
      <c r="Q48" s="285" t="s">
        <v>3</v>
      </c>
      <c r="R48" s="284"/>
      <c r="S48" s="284"/>
      <c r="T48" s="284"/>
      <c r="U48" s="284"/>
      <c r="V48" s="302">
        <v>2</v>
      </c>
      <c r="W48" s="302">
        <v>1</v>
      </c>
      <c r="X48" s="277"/>
      <c r="Y48" s="287">
        <f t="shared" ref="Y48:Y53" si="8">V48*W48*ROUND(X48,2)</f>
        <v>0</v>
      </c>
      <c r="Z48" s="31"/>
    </row>
    <row r="49" spans="1:27" ht="15" customHeight="1" x14ac:dyDescent="0.25">
      <c r="A49" s="173">
        <v>42</v>
      </c>
      <c r="B49" s="796"/>
      <c r="C49" s="796"/>
      <c r="D49" s="216" t="s">
        <v>796</v>
      </c>
      <c r="E49" s="284"/>
      <c r="F49" s="284"/>
      <c r="G49" s="284"/>
      <c r="H49" s="284"/>
      <c r="I49" s="284"/>
      <c r="J49" s="284"/>
      <c r="K49" s="284"/>
      <c r="L49" s="284"/>
      <c r="M49" s="284"/>
      <c r="N49" s="284"/>
      <c r="O49" s="284"/>
      <c r="P49" s="284"/>
      <c r="Q49" s="285" t="s">
        <v>3</v>
      </c>
      <c r="R49" s="284"/>
      <c r="S49" s="284"/>
      <c r="T49" s="284"/>
      <c r="U49" s="284"/>
      <c r="V49" s="302">
        <v>1</v>
      </c>
      <c r="W49" s="302">
        <v>1</v>
      </c>
      <c r="X49" s="277"/>
      <c r="Y49" s="287">
        <f t="shared" si="8"/>
        <v>0</v>
      </c>
      <c r="Z49" s="31"/>
    </row>
    <row r="50" spans="1:27" ht="15" customHeight="1" x14ac:dyDescent="0.25">
      <c r="A50" s="173">
        <v>43</v>
      </c>
      <c r="B50" s="796" t="s">
        <v>804</v>
      </c>
      <c r="C50" s="796" t="s">
        <v>827</v>
      </c>
      <c r="D50" s="216" t="s">
        <v>467</v>
      </c>
      <c r="E50" s="284"/>
      <c r="F50" s="285" t="s">
        <v>3</v>
      </c>
      <c r="G50" s="284"/>
      <c r="H50" s="284"/>
      <c r="I50" s="284"/>
      <c r="J50" s="284"/>
      <c r="K50" s="284"/>
      <c r="L50" s="284"/>
      <c r="M50" s="284"/>
      <c r="N50" s="284"/>
      <c r="O50" s="284"/>
      <c r="P50" s="285"/>
      <c r="Q50" s="285"/>
      <c r="R50" s="284"/>
      <c r="S50" s="284"/>
      <c r="T50" s="284"/>
      <c r="U50" s="284"/>
      <c r="V50" s="285">
        <v>52</v>
      </c>
      <c r="W50" s="302">
        <v>1</v>
      </c>
      <c r="X50" s="364"/>
      <c r="Y50" s="365"/>
      <c r="Z50" s="31"/>
    </row>
    <row r="51" spans="1:27" ht="15" customHeight="1" x14ac:dyDescent="0.25">
      <c r="A51" s="173">
        <v>44</v>
      </c>
      <c r="B51" s="796"/>
      <c r="C51" s="796"/>
      <c r="D51" s="216" t="s">
        <v>419</v>
      </c>
      <c r="E51" s="284"/>
      <c r="F51" s="284"/>
      <c r="G51" s="284"/>
      <c r="H51" s="284"/>
      <c r="I51" s="284"/>
      <c r="J51" s="284"/>
      <c r="K51" s="284"/>
      <c r="L51" s="284"/>
      <c r="M51" s="284"/>
      <c r="N51" s="284"/>
      <c r="O51" s="284"/>
      <c r="P51" s="285" t="s">
        <v>3</v>
      </c>
      <c r="Q51" s="285" t="s">
        <v>3</v>
      </c>
      <c r="R51" s="284"/>
      <c r="S51" s="284"/>
      <c r="T51" s="284"/>
      <c r="U51" s="284"/>
      <c r="V51" s="302">
        <v>2</v>
      </c>
      <c r="W51" s="302">
        <v>1</v>
      </c>
      <c r="X51" s="277"/>
      <c r="Y51" s="287">
        <f t="shared" si="8"/>
        <v>0</v>
      </c>
      <c r="Z51" s="31"/>
    </row>
    <row r="52" spans="1:27" ht="15" customHeight="1" x14ac:dyDescent="0.25">
      <c r="A52" s="173">
        <v>45</v>
      </c>
      <c r="B52" s="796"/>
      <c r="C52" s="796"/>
      <c r="D52" s="216" t="s">
        <v>420</v>
      </c>
      <c r="E52" s="284"/>
      <c r="F52" s="284"/>
      <c r="G52" s="284"/>
      <c r="H52" s="284"/>
      <c r="I52" s="284"/>
      <c r="J52" s="284"/>
      <c r="K52" s="284"/>
      <c r="L52" s="284"/>
      <c r="M52" s="284"/>
      <c r="N52" s="284"/>
      <c r="O52" s="284"/>
      <c r="P52" s="285" t="s">
        <v>3</v>
      </c>
      <c r="Q52" s="285" t="s">
        <v>3</v>
      </c>
      <c r="R52" s="284"/>
      <c r="S52" s="284"/>
      <c r="T52" s="284"/>
      <c r="U52" s="284"/>
      <c r="V52" s="302">
        <v>2</v>
      </c>
      <c r="W52" s="302">
        <v>1</v>
      </c>
      <c r="X52" s="277"/>
      <c r="Y52" s="287">
        <f t="shared" si="8"/>
        <v>0</v>
      </c>
      <c r="Z52" s="31"/>
    </row>
    <row r="53" spans="1:27" ht="15" customHeight="1" x14ac:dyDescent="0.25">
      <c r="A53" s="173">
        <v>46</v>
      </c>
      <c r="B53" s="796"/>
      <c r="C53" s="796"/>
      <c r="D53" s="216" t="s">
        <v>53</v>
      </c>
      <c r="E53" s="284"/>
      <c r="F53" s="284"/>
      <c r="G53" s="284"/>
      <c r="H53" s="284"/>
      <c r="I53" s="284"/>
      <c r="J53" s="284"/>
      <c r="K53" s="284"/>
      <c r="L53" s="284"/>
      <c r="M53" s="284"/>
      <c r="N53" s="284"/>
      <c r="O53" s="284"/>
      <c r="P53" s="285" t="s">
        <v>3</v>
      </c>
      <c r="Q53" s="285" t="s">
        <v>3</v>
      </c>
      <c r="R53" s="284"/>
      <c r="S53" s="284"/>
      <c r="T53" s="284"/>
      <c r="U53" s="284"/>
      <c r="V53" s="302">
        <v>2</v>
      </c>
      <c r="W53" s="302">
        <v>1</v>
      </c>
      <c r="X53" s="277"/>
      <c r="Y53" s="287">
        <f t="shared" si="8"/>
        <v>0</v>
      </c>
      <c r="Z53" s="31"/>
    </row>
    <row r="54" spans="1:27" ht="15" customHeight="1" x14ac:dyDescent="0.25">
      <c r="A54" s="173">
        <v>47</v>
      </c>
      <c r="B54" s="796"/>
      <c r="C54" s="796"/>
      <c r="D54" s="216" t="s">
        <v>796</v>
      </c>
      <c r="E54" s="284"/>
      <c r="F54" s="284"/>
      <c r="G54" s="284"/>
      <c r="H54" s="284"/>
      <c r="I54" s="284"/>
      <c r="J54" s="284"/>
      <c r="K54" s="284"/>
      <c r="L54" s="284"/>
      <c r="M54" s="284"/>
      <c r="N54" s="284"/>
      <c r="O54" s="284"/>
      <c r="P54" s="284"/>
      <c r="Q54" s="285" t="s">
        <v>3</v>
      </c>
      <c r="R54" s="284"/>
      <c r="S54" s="284"/>
      <c r="T54" s="284"/>
      <c r="U54" s="284"/>
      <c r="V54" s="302">
        <v>1</v>
      </c>
      <c r="W54" s="302">
        <v>1</v>
      </c>
      <c r="X54" s="277"/>
      <c r="Y54" s="287">
        <f>V54*W54*ROUND(X54,2)</f>
        <v>0</v>
      </c>
      <c r="Z54" s="31"/>
    </row>
    <row r="55" spans="1:27" ht="15" customHeight="1" x14ac:dyDescent="0.25">
      <c r="A55" s="173">
        <v>48</v>
      </c>
      <c r="B55" s="796" t="s">
        <v>805</v>
      </c>
      <c r="C55" s="796" t="s">
        <v>828</v>
      </c>
      <c r="D55" s="216" t="s">
        <v>467</v>
      </c>
      <c r="E55" s="284"/>
      <c r="F55" s="285" t="s">
        <v>3</v>
      </c>
      <c r="G55" s="284"/>
      <c r="H55" s="284"/>
      <c r="I55" s="284"/>
      <c r="J55" s="284"/>
      <c r="K55" s="284"/>
      <c r="L55" s="284"/>
      <c r="M55" s="284"/>
      <c r="N55" s="284"/>
      <c r="O55" s="284"/>
      <c r="P55" s="285"/>
      <c r="Q55" s="285"/>
      <c r="R55" s="284"/>
      <c r="S55" s="284"/>
      <c r="T55" s="284"/>
      <c r="U55" s="284"/>
      <c r="V55" s="285">
        <v>52</v>
      </c>
      <c r="W55" s="302">
        <v>1</v>
      </c>
      <c r="X55" s="364"/>
      <c r="Y55" s="365"/>
      <c r="Z55" s="31"/>
    </row>
    <row r="56" spans="1:27" ht="15" customHeight="1" x14ac:dyDescent="0.25">
      <c r="A56" s="173">
        <v>49</v>
      </c>
      <c r="B56" s="796"/>
      <c r="C56" s="796"/>
      <c r="D56" s="216" t="s">
        <v>419</v>
      </c>
      <c r="E56" s="284"/>
      <c r="F56" s="284"/>
      <c r="G56" s="284"/>
      <c r="H56" s="284"/>
      <c r="I56" s="284"/>
      <c r="J56" s="284"/>
      <c r="K56" s="284"/>
      <c r="L56" s="284"/>
      <c r="M56" s="284"/>
      <c r="N56" s="284"/>
      <c r="O56" s="284"/>
      <c r="P56" s="285" t="s">
        <v>3</v>
      </c>
      <c r="Q56" s="285" t="s">
        <v>3</v>
      </c>
      <c r="R56" s="284"/>
      <c r="S56" s="284"/>
      <c r="T56" s="284"/>
      <c r="U56" s="284"/>
      <c r="V56" s="302">
        <v>2</v>
      </c>
      <c r="W56" s="302">
        <v>1</v>
      </c>
      <c r="X56" s="277"/>
      <c r="Y56" s="287">
        <f t="shared" ref="Y56:Y59" si="9">V56*W56*ROUND(X56,2)</f>
        <v>0</v>
      </c>
      <c r="Z56" s="31"/>
    </row>
    <row r="57" spans="1:27" ht="15" customHeight="1" x14ac:dyDescent="0.25">
      <c r="A57" s="173">
        <v>50</v>
      </c>
      <c r="B57" s="796"/>
      <c r="C57" s="796"/>
      <c r="D57" s="216" t="s">
        <v>420</v>
      </c>
      <c r="E57" s="284"/>
      <c r="F57" s="284"/>
      <c r="G57" s="284"/>
      <c r="H57" s="284"/>
      <c r="I57" s="284"/>
      <c r="J57" s="284"/>
      <c r="K57" s="284"/>
      <c r="L57" s="284"/>
      <c r="M57" s="284"/>
      <c r="N57" s="284"/>
      <c r="O57" s="284"/>
      <c r="P57" s="285" t="s">
        <v>3</v>
      </c>
      <c r="Q57" s="285" t="s">
        <v>3</v>
      </c>
      <c r="R57" s="284"/>
      <c r="S57" s="284"/>
      <c r="T57" s="284"/>
      <c r="U57" s="284"/>
      <c r="V57" s="302">
        <v>2</v>
      </c>
      <c r="W57" s="302">
        <v>1</v>
      </c>
      <c r="X57" s="277"/>
      <c r="Y57" s="287">
        <f t="shared" si="9"/>
        <v>0</v>
      </c>
      <c r="Z57" s="31"/>
    </row>
    <row r="58" spans="1:27" ht="15" customHeight="1" x14ac:dyDescent="0.25">
      <c r="A58" s="173">
        <v>51</v>
      </c>
      <c r="B58" s="796"/>
      <c r="C58" s="796"/>
      <c r="D58" s="216" t="s">
        <v>53</v>
      </c>
      <c r="E58" s="284"/>
      <c r="F58" s="284"/>
      <c r="G58" s="284"/>
      <c r="H58" s="284"/>
      <c r="I58" s="284"/>
      <c r="J58" s="284"/>
      <c r="K58" s="284"/>
      <c r="L58" s="284"/>
      <c r="M58" s="284"/>
      <c r="N58" s="284"/>
      <c r="O58" s="284"/>
      <c r="P58" s="285" t="s">
        <v>3</v>
      </c>
      <c r="Q58" s="285" t="s">
        <v>3</v>
      </c>
      <c r="R58" s="284"/>
      <c r="S58" s="284"/>
      <c r="T58" s="284"/>
      <c r="U58" s="284"/>
      <c r="V58" s="302">
        <v>2</v>
      </c>
      <c r="W58" s="302">
        <v>1</v>
      </c>
      <c r="X58" s="277"/>
      <c r="Y58" s="287">
        <f t="shared" si="9"/>
        <v>0</v>
      </c>
      <c r="Z58" s="31"/>
    </row>
    <row r="59" spans="1:27" ht="15" customHeight="1" x14ac:dyDescent="0.25">
      <c r="A59" s="173">
        <v>52</v>
      </c>
      <c r="B59" s="796"/>
      <c r="C59" s="796"/>
      <c r="D59" s="216" t="s">
        <v>796</v>
      </c>
      <c r="E59" s="284"/>
      <c r="F59" s="284"/>
      <c r="G59" s="284"/>
      <c r="H59" s="284"/>
      <c r="I59" s="284"/>
      <c r="J59" s="284"/>
      <c r="K59" s="284"/>
      <c r="L59" s="284"/>
      <c r="M59" s="284"/>
      <c r="N59" s="284"/>
      <c r="O59" s="284"/>
      <c r="P59" s="284"/>
      <c r="Q59" s="285" t="s">
        <v>3</v>
      </c>
      <c r="R59" s="284"/>
      <c r="S59" s="284"/>
      <c r="T59" s="284"/>
      <c r="U59" s="284"/>
      <c r="V59" s="302">
        <v>1</v>
      </c>
      <c r="W59" s="302">
        <v>1</v>
      </c>
      <c r="X59" s="277"/>
      <c r="Y59" s="287">
        <f t="shared" si="9"/>
        <v>0</v>
      </c>
      <c r="Z59" s="169"/>
      <c r="AA59" s="31"/>
    </row>
    <row r="60" spans="1:27" ht="15" customHeight="1" x14ac:dyDescent="0.25">
      <c r="A60" s="173">
        <v>53</v>
      </c>
      <c r="B60" s="796" t="s">
        <v>812</v>
      </c>
      <c r="C60" s="796" t="s">
        <v>835</v>
      </c>
      <c r="D60" s="216" t="s">
        <v>467</v>
      </c>
      <c r="E60" s="284"/>
      <c r="F60" s="285" t="s">
        <v>3</v>
      </c>
      <c r="G60" s="284"/>
      <c r="H60" s="284"/>
      <c r="I60" s="284"/>
      <c r="J60" s="284"/>
      <c r="K60" s="284"/>
      <c r="L60" s="284"/>
      <c r="M60" s="284"/>
      <c r="N60" s="284"/>
      <c r="O60" s="284"/>
      <c r="P60" s="285"/>
      <c r="Q60" s="285"/>
      <c r="R60" s="284"/>
      <c r="S60" s="284"/>
      <c r="T60" s="284"/>
      <c r="U60" s="284"/>
      <c r="V60" s="285">
        <v>52</v>
      </c>
      <c r="W60" s="302">
        <v>2</v>
      </c>
      <c r="X60" s="364"/>
      <c r="Y60" s="365"/>
      <c r="Z60" s="169"/>
      <c r="AA60" s="31"/>
    </row>
    <row r="61" spans="1:27" ht="15" customHeight="1" x14ac:dyDescent="0.25">
      <c r="A61" s="173">
        <v>54</v>
      </c>
      <c r="B61" s="796"/>
      <c r="C61" s="796"/>
      <c r="D61" s="216" t="s">
        <v>419</v>
      </c>
      <c r="E61" s="284"/>
      <c r="F61" s="284"/>
      <c r="G61" s="284"/>
      <c r="H61" s="284"/>
      <c r="I61" s="284"/>
      <c r="J61" s="284"/>
      <c r="K61" s="284"/>
      <c r="L61" s="284"/>
      <c r="M61" s="284"/>
      <c r="N61" s="284"/>
      <c r="O61" s="284"/>
      <c r="P61" s="285" t="s">
        <v>3</v>
      </c>
      <c r="Q61" s="285" t="s">
        <v>3</v>
      </c>
      <c r="R61" s="284"/>
      <c r="S61" s="284"/>
      <c r="T61" s="284"/>
      <c r="U61" s="284"/>
      <c r="V61" s="302">
        <v>2</v>
      </c>
      <c r="W61" s="302">
        <v>2</v>
      </c>
      <c r="X61" s="277"/>
      <c r="Y61" s="287">
        <f>V61*W61*ROUND(X61,2)</f>
        <v>0</v>
      </c>
      <c r="Z61" s="169"/>
      <c r="AA61" s="31"/>
    </row>
    <row r="62" spans="1:27" ht="15" customHeight="1" x14ac:dyDescent="0.25">
      <c r="A62" s="173">
        <v>55</v>
      </c>
      <c r="B62" s="796"/>
      <c r="C62" s="796"/>
      <c r="D62" s="216" t="s">
        <v>420</v>
      </c>
      <c r="E62" s="284"/>
      <c r="F62" s="284"/>
      <c r="G62" s="284"/>
      <c r="H62" s="284"/>
      <c r="I62" s="284"/>
      <c r="J62" s="284"/>
      <c r="K62" s="284"/>
      <c r="L62" s="284"/>
      <c r="M62" s="284"/>
      <c r="N62" s="284"/>
      <c r="O62" s="284"/>
      <c r="P62" s="285" t="s">
        <v>3</v>
      </c>
      <c r="Q62" s="285" t="s">
        <v>3</v>
      </c>
      <c r="R62" s="284"/>
      <c r="S62" s="284"/>
      <c r="T62" s="284"/>
      <c r="U62" s="284"/>
      <c r="V62" s="302">
        <v>2</v>
      </c>
      <c r="W62" s="302">
        <v>2</v>
      </c>
      <c r="X62" s="277"/>
      <c r="Y62" s="287">
        <f t="shared" ref="Y62:Y63" si="10">V62*W62*ROUND(X62,2)</f>
        <v>0</v>
      </c>
      <c r="Z62" s="31"/>
      <c r="AA62" s="31"/>
    </row>
    <row r="63" spans="1:27" ht="15" customHeight="1" x14ac:dyDescent="0.25">
      <c r="A63" s="173">
        <v>56</v>
      </c>
      <c r="B63" s="796"/>
      <c r="C63" s="796"/>
      <c r="D63" s="216" t="s">
        <v>796</v>
      </c>
      <c r="E63" s="284"/>
      <c r="F63" s="284"/>
      <c r="G63" s="284"/>
      <c r="H63" s="284"/>
      <c r="I63" s="284"/>
      <c r="J63" s="284"/>
      <c r="K63" s="284"/>
      <c r="L63" s="284"/>
      <c r="M63" s="284"/>
      <c r="N63" s="284"/>
      <c r="O63" s="284"/>
      <c r="P63" s="284"/>
      <c r="Q63" s="285" t="s">
        <v>3</v>
      </c>
      <c r="R63" s="284"/>
      <c r="S63" s="284"/>
      <c r="T63" s="284"/>
      <c r="U63" s="284"/>
      <c r="V63" s="302">
        <v>1</v>
      </c>
      <c r="W63" s="302">
        <v>1</v>
      </c>
      <c r="X63" s="277"/>
      <c r="Y63" s="287">
        <f t="shared" si="10"/>
        <v>0</v>
      </c>
      <c r="Z63" s="31"/>
      <c r="AA63" s="31"/>
    </row>
    <row r="64" spans="1:27" ht="15" customHeight="1" x14ac:dyDescent="0.25">
      <c r="A64" s="173">
        <v>57</v>
      </c>
      <c r="B64" s="796" t="s">
        <v>813</v>
      </c>
      <c r="C64" s="796" t="s">
        <v>836</v>
      </c>
      <c r="D64" s="216" t="s">
        <v>467</v>
      </c>
      <c r="E64" s="284"/>
      <c r="F64" s="285" t="s">
        <v>3</v>
      </c>
      <c r="G64" s="284"/>
      <c r="H64" s="284"/>
      <c r="I64" s="284"/>
      <c r="J64" s="284"/>
      <c r="K64" s="284"/>
      <c r="L64" s="284"/>
      <c r="M64" s="284"/>
      <c r="N64" s="284"/>
      <c r="O64" s="284"/>
      <c r="P64" s="285"/>
      <c r="Q64" s="285"/>
      <c r="R64" s="284"/>
      <c r="S64" s="284"/>
      <c r="T64" s="284"/>
      <c r="U64" s="284"/>
      <c r="V64" s="285">
        <v>52</v>
      </c>
      <c r="W64" s="302">
        <v>2</v>
      </c>
      <c r="X64" s="364"/>
      <c r="Y64" s="365"/>
      <c r="Z64" s="31"/>
      <c r="AA64" s="31"/>
    </row>
    <row r="65" spans="1:27" ht="15" customHeight="1" x14ac:dyDescent="0.25">
      <c r="A65" s="173">
        <v>58</v>
      </c>
      <c r="B65" s="796"/>
      <c r="C65" s="796"/>
      <c r="D65" s="216" t="s">
        <v>419</v>
      </c>
      <c r="E65" s="284"/>
      <c r="F65" s="284"/>
      <c r="G65" s="284"/>
      <c r="H65" s="284"/>
      <c r="I65" s="284"/>
      <c r="J65" s="284"/>
      <c r="K65" s="284"/>
      <c r="L65" s="284"/>
      <c r="M65" s="284"/>
      <c r="N65" s="284"/>
      <c r="O65" s="284"/>
      <c r="P65" s="285" t="s">
        <v>3</v>
      </c>
      <c r="Q65" s="285" t="s">
        <v>3</v>
      </c>
      <c r="R65" s="284"/>
      <c r="S65" s="284"/>
      <c r="T65" s="284"/>
      <c r="U65" s="284"/>
      <c r="V65" s="302">
        <v>2</v>
      </c>
      <c r="W65" s="302">
        <v>2</v>
      </c>
      <c r="X65" s="277"/>
      <c r="Y65" s="287">
        <f t="shared" ref="Y65" si="11">V65*W65*ROUND(X65,2)</f>
        <v>0</v>
      </c>
      <c r="Z65" s="31"/>
      <c r="AA65" s="31"/>
    </row>
    <row r="66" spans="1:27" ht="15" customHeight="1" x14ac:dyDescent="0.25">
      <c r="A66" s="173">
        <v>59</v>
      </c>
      <c r="B66" s="796"/>
      <c r="C66" s="796"/>
      <c r="D66" s="216" t="s">
        <v>420</v>
      </c>
      <c r="E66" s="284"/>
      <c r="F66" s="284"/>
      <c r="G66" s="284"/>
      <c r="H66" s="284"/>
      <c r="I66" s="284"/>
      <c r="J66" s="284"/>
      <c r="K66" s="284"/>
      <c r="L66" s="284"/>
      <c r="M66" s="284"/>
      <c r="N66" s="284"/>
      <c r="O66" s="284"/>
      <c r="P66" s="285" t="s">
        <v>3</v>
      </c>
      <c r="Q66" s="285" t="s">
        <v>3</v>
      </c>
      <c r="R66" s="284"/>
      <c r="S66" s="284"/>
      <c r="T66" s="284"/>
      <c r="U66" s="284"/>
      <c r="V66" s="302">
        <v>2</v>
      </c>
      <c r="W66" s="302">
        <v>2</v>
      </c>
      <c r="X66" s="277"/>
      <c r="Y66" s="287">
        <f t="shared" ref="Y66:Y67" si="12">V66*W66*ROUND(X66,2)</f>
        <v>0</v>
      </c>
      <c r="Z66" s="31"/>
      <c r="AA66" s="31"/>
    </row>
    <row r="67" spans="1:27" ht="15" customHeight="1" x14ac:dyDescent="0.25">
      <c r="A67" s="173">
        <v>60</v>
      </c>
      <c r="B67" s="796"/>
      <c r="C67" s="796"/>
      <c r="D67" s="216" t="s">
        <v>796</v>
      </c>
      <c r="E67" s="284"/>
      <c r="F67" s="284"/>
      <c r="G67" s="284"/>
      <c r="H67" s="284"/>
      <c r="I67" s="284"/>
      <c r="J67" s="284"/>
      <c r="K67" s="284"/>
      <c r="L67" s="284"/>
      <c r="M67" s="284"/>
      <c r="N67" s="284"/>
      <c r="O67" s="284"/>
      <c r="P67" s="284"/>
      <c r="Q67" s="285" t="s">
        <v>3</v>
      </c>
      <c r="R67" s="284"/>
      <c r="S67" s="284"/>
      <c r="T67" s="284"/>
      <c r="U67" s="284"/>
      <c r="V67" s="302">
        <v>1</v>
      </c>
      <c r="W67" s="302">
        <v>1</v>
      </c>
      <c r="X67" s="277"/>
      <c r="Y67" s="287">
        <f t="shared" si="12"/>
        <v>0</v>
      </c>
      <c r="Z67" s="31"/>
      <c r="AA67" s="31"/>
    </row>
    <row r="68" spans="1:27" ht="15" customHeight="1" x14ac:dyDescent="0.25">
      <c r="A68" s="173">
        <v>61</v>
      </c>
      <c r="B68" s="814" t="s">
        <v>814</v>
      </c>
      <c r="C68" s="814" t="s">
        <v>960</v>
      </c>
      <c r="D68" s="216" t="s">
        <v>467</v>
      </c>
      <c r="E68" s="284"/>
      <c r="F68" s="285" t="s">
        <v>3</v>
      </c>
      <c r="G68" s="284"/>
      <c r="H68" s="284"/>
      <c r="I68" s="284"/>
      <c r="J68" s="284"/>
      <c r="K68" s="284"/>
      <c r="L68" s="284"/>
      <c r="M68" s="284"/>
      <c r="N68" s="284"/>
      <c r="O68" s="284"/>
      <c r="P68" s="285"/>
      <c r="Q68" s="285"/>
      <c r="R68" s="284"/>
      <c r="S68" s="284"/>
      <c r="T68" s="284"/>
      <c r="U68" s="284"/>
      <c r="V68" s="285">
        <v>52</v>
      </c>
      <c r="W68" s="302">
        <v>2</v>
      </c>
      <c r="X68" s="364"/>
      <c r="Y68" s="365"/>
      <c r="Z68" s="31"/>
      <c r="AA68" s="31"/>
    </row>
    <row r="69" spans="1:27" ht="15" customHeight="1" x14ac:dyDescent="0.25">
      <c r="A69" s="173">
        <v>62</v>
      </c>
      <c r="B69" s="798"/>
      <c r="C69" s="798"/>
      <c r="D69" s="216" t="s">
        <v>419</v>
      </c>
      <c r="E69" s="284"/>
      <c r="F69" s="284"/>
      <c r="G69" s="284"/>
      <c r="H69" s="284"/>
      <c r="I69" s="284"/>
      <c r="J69" s="284"/>
      <c r="K69" s="284"/>
      <c r="L69" s="284"/>
      <c r="M69" s="284"/>
      <c r="N69" s="284"/>
      <c r="O69" s="284"/>
      <c r="P69" s="285" t="s">
        <v>3</v>
      </c>
      <c r="Q69" s="285" t="s">
        <v>3</v>
      </c>
      <c r="R69" s="284"/>
      <c r="S69" s="284"/>
      <c r="T69" s="284"/>
      <c r="U69" s="284"/>
      <c r="V69" s="302">
        <v>2</v>
      </c>
      <c r="W69" s="302">
        <v>2</v>
      </c>
      <c r="X69" s="277"/>
      <c r="Y69" s="287">
        <f t="shared" ref="Y69:Y71" si="13">V69*W69*ROUND(X69,2)</f>
        <v>0</v>
      </c>
      <c r="Z69" s="31"/>
      <c r="AA69" s="31"/>
    </row>
    <row r="70" spans="1:27" ht="15" customHeight="1" x14ac:dyDescent="0.25">
      <c r="A70" s="173">
        <v>63</v>
      </c>
      <c r="B70" s="798"/>
      <c r="C70" s="798"/>
      <c r="D70" s="216" t="s">
        <v>420</v>
      </c>
      <c r="E70" s="284"/>
      <c r="F70" s="284"/>
      <c r="G70" s="284"/>
      <c r="H70" s="284"/>
      <c r="I70" s="284"/>
      <c r="J70" s="284"/>
      <c r="K70" s="284"/>
      <c r="L70" s="284"/>
      <c r="M70" s="284"/>
      <c r="N70" s="284"/>
      <c r="O70" s="284"/>
      <c r="P70" s="285" t="s">
        <v>3</v>
      </c>
      <c r="Q70" s="285" t="s">
        <v>3</v>
      </c>
      <c r="R70" s="284"/>
      <c r="S70" s="284"/>
      <c r="T70" s="284"/>
      <c r="U70" s="284"/>
      <c r="V70" s="302">
        <v>2</v>
      </c>
      <c r="W70" s="302">
        <v>2</v>
      </c>
      <c r="X70" s="277"/>
      <c r="Y70" s="287">
        <f t="shared" si="13"/>
        <v>0</v>
      </c>
      <c r="Z70" s="31"/>
      <c r="AA70" s="31"/>
    </row>
    <row r="71" spans="1:27" ht="15" customHeight="1" x14ac:dyDescent="0.25">
      <c r="A71" s="173">
        <v>64</v>
      </c>
      <c r="B71" s="795"/>
      <c r="C71" s="795"/>
      <c r="D71" s="216" t="s">
        <v>796</v>
      </c>
      <c r="E71" s="284"/>
      <c r="F71" s="284"/>
      <c r="G71" s="284"/>
      <c r="H71" s="284"/>
      <c r="I71" s="284"/>
      <c r="J71" s="284"/>
      <c r="K71" s="284"/>
      <c r="L71" s="284"/>
      <c r="M71" s="284"/>
      <c r="N71" s="284"/>
      <c r="O71" s="284"/>
      <c r="P71" s="284"/>
      <c r="Q71" s="285" t="s">
        <v>3</v>
      </c>
      <c r="R71" s="284"/>
      <c r="S71" s="284"/>
      <c r="T71" s="284"/>
      <c r="U71" s="284"/>
      <c r="V71" s="302">
        <v>1</v>
      </c>
      <c r="W71" s="302">
        <v>1</v>
      </c>
      <c r="X71" s="277"/>
      <c r="Y71" s="287">
        <f t="shared" si="13"/>
        <v>0</v>
      </c>
      <c r="Z71" s="31"/>
      <c r="AA71" s="31"/>
    </row>
    <row r="72" spans="1:27" ht="15" customHeight="1" x14ac:dyDescent="0.25">
      <c r="A72" s="173">
        <v>65</v>
      </c>
      <c r="B72" s="796" t="s">
        <v>814</v>
      </c>
      <c r="C72" s="796" t="s">
        <v>961</v>
      </c>
      <c r="D72" s="216" t="s">
        <v>467</v>
      </c>
      <c r="E72" s="284"/>
      <c r="F72" s="285" t="s">
        <v>3</v>
      </c>
      <c r="G72" s="284"/>
      <c r="H72" s="284"/>
      <c r="I72" s="284"/>
      <c r="J72" s="284"/>
      <c r="K72" s="284"/>
      <c r="L72" s="284"/>
      <c r="M72" s="284"/>
      <c r="N72" s="284"/>
      <c r="O72" s="284"/>
      <c r="P72" s="285"/>
      <c r="Q72" s="285"/>
      <c r="R72" s="284"/>
      <c r="S72" s="284"/>
      <c r="T72" s="284"/>
      <c r="U72" s="284"/>
      <c r="V72" s="285">
        <v>52</v>
      </c>
      <c r="W72" s="302">
        <v>2</v>
      </c>
      <c r="X72" s="364"/>
      <c r="Y72" s="365"/>
      <c r="Z72" s="31"/>
      <c r="AA72" s="31"/>
    </row>
    <row r="73" spans="1:27" ht="15" customHeight="1" x14ac:dyDescent="0.25">
      <c r="A73" s="173">
        <v>66</v>
      </c>
      <c r="B73" s="796"/>
      <c r="C73" s="796"/>
      <c r="D73" s="216" t="s">
        <v>419</v>
      </c>
      <c r="E73" s="284"/>
      <c r="F73" s="284"/>
      <c r="G73" s="284"/>
      <c r="H73" s="284"/>
      <c r="I73" s="284"/>
      <c r="J73" s="284"/>
      <c r="K73" s="284"/>
      <c r="L73" s="284"/>
      <c r="M73" s="284"/>
      <c r="N73" s="284"/>
      <c r="O73" s="284"/>
      <c r="P73" s="285" t="s">
        <v>3</v>
      </c>
      <c r="Q73" s="285" t="s">
        <v>3</v>
      </c>
      <c r="R73" s="284"/>
      <c r="S73" s="284"/>
      <c r="T73" s="284"/>
      <c r="U73" s="284"/>
      <c r="V73" s="302">
        <v>2</v>
      </c>
      <c r="W73" s="302">
        <v>2</v>
      </c>
      <c r="X73" s="277"/>
      <c r="Y73" s="287">
        <f t="shared" ref="Y73:Y78" si="14">V73*W73*ROUND(X73,2)</f>
        <v>0</v>
      </c>
      <c r="Z73" s="31"/>
      <c r="AA73" s="31"/>
    </row>
    <row r="74" spans="1:27" ht="15" customHeight="1" x14ac:dyDescent="0.25">
      <c r="A74" s="173">
        <v>67</v>
      </c>
      <c r="B74" s="796"/>
      <c r="C74" s="796"/>
      <c r="D74" s="216" t="s">
        <v>420</v>
      </c>
      <c r="E74" s="284"/>
      <c r="F74" s="284"/>
      <c r="G74" s="284"/>
      <c r="H74" s="284"/>
      <c r="I74" s="284"/>
      <c r="J74" s="284"/>
      <c r="K74" s="284"/>
      <c r="L74" s="284"/>
      <c r="M74" s="284"/>
      <c r="N74" s="284"/>
      <c r="O74" s="284"/>
      <c r="P74" s="285" t="s">
        <v>3</v>
      </c>
      <c r="Q74" s="285" t="s">
        <v>3</v>
      </c>
      <c r="R74" s="284"/>
      <c r="S74" s="284"/>
      <c r="T74" s="284"/>
      <c r="U74" s="284"/>
      <c r="V74" s="302">
        <v>2</v>
      </c>
      <c r="W74" s="302">
        <v>2</v>
      </c>
      <c r="X74" s="277"/>
      <c r="Y74" s="287">
        <f t="shared" si="14"/>
        <v>0</v>
      </c>
      <c r="Z74" s="31"/>
      <c r="AA74" s="31"/>
    </row>
    <row r="75" spans="1:27" ht="15" customHeight="1" x14ac:dyDescent="0.25">
      <c r="A75" s="173">
        <v>68</v>
      </c>
      <c r="B75" s="796"/>
      <c r="C75" s="796"/>
      <c r="D75" s="216" t="s">
        <v>796</v>
      </c>
      <c r="E75" s="284"/>
      <c r="F75" s="284"/>
      <c r="G75" s="284"/>
      <c r="H75" s="284"/>
      <c r="I75" s="284"/>
      <c r="J75" s="284"/>
      <c r="K75" s="284"/>
      <c r="L75" s="284"/>
      <c r="M75" s="284"/>
      <c r="N75" s="284"/>
      <c r="O75" s="284"/>
      <c r="P75" s="284"/>
      <c r="Q75" s="285" t="s">
        <v>3</v>
      </c>
      <c r="R75" s="284"/>
      <c r="S75" s="284"/>
      <c r="T75" s="284"/>
      <c r="U75" s="284"/>
      <c r="V75" s="302">
        <v>1</v>
      </c>
      <c r="W75" s="302">
        <v>1</v>
      </c>
      <c r="X75" s="277"/>
      <c r="Y75" s="287">
        <f t="shared" si="14"/>
        <v>0</v>
      </c>
      <c r="Z75" s="31"/>
      <c r="AA75" s="31"/>
    </row>
    <row r="76" spans="1:27" ht="26.25" customHeight="1" x14ac:dyDescent="0.25">
      <c r="A76" s="173">
        <v>69</v>
      </c>
      <c r="B76" s="796" t="s">
        <v>815</v>
      </c>
      <c r="C76" s="796" t="s">
        <v>962</v>
      </c>
      <c r="D76" s="216" t="s">
        <v>838</v>
      </c>
      <c r="E76" s="284"/>
      <c r="F76" s="284"/>
      <c r="G76" s="284"/>
      <c r="H76" s="284"/>
      <c r="I76" s="284"/>
      <c r="J76" s="284"/>
      <c r="K76" s="284"/>
      <c r="L76" s="284"/>
      <c r="M76" s="284"/>
      <c r="N76" s="284"/>
      <c r="O76" s="284"/>
      <c r="P76" s="285" t="s">
        <v>3</v>
      </c>
      <c r="Q76" s="285" t="s">
        <v>3</v>
      </c>
      <c r="R76" s="284"/>
      <c r="S76" s="284"/>
      <c r="T76" s="284"/>
      <c r="U76" s="284"/>
      <c r="V76" s="302">
        <v>2</v>
      </c>
      <c r="W76" s="285">
        <v>1</v>
      </c>
      <c r="X76" s="277"/>
      <c r="Y76" s="287">
        <f t="shared" si="14"/>
        <v>0</v>
      </c>
      <c r="Z76" s="31"/>
      <c r="AA76" s="31"/>
    </row>
    <row r="77" spans="1:27" ht="15" customHeight="1" x14ac:dyDescent="0.25">
      <c r="A77" s="173">
        <v>70</v>
      </c>
      <c r="B77" s="796"/>
      <c r="C77" s="799"/>
      <c r="D77" s="216" t="s">
        <v>552</v>
      </c>
      <c r="E77" s="284"/>
      <c r="F77" s="284"/>
      <c r="G77" s="284"/>
      <c r="H77" s="284"/>
      <c r="I77" s="284"/>
      <c r="J77" s="284"/>
      <c r="K77" s="284"/>
      <c r="L77" s="284"/>
      <c r="M77" s="284"/>
      <c r="N77" s="284"/>
      <c r="O77" s="284"/>
      <c r="P77" s="285" t="s">
        <v>3</v>
      </c>
      <c r="Q77" s="285" t="s">
        <v>3</v>
      </c>
      <c r="R77" s="284"/>
      <c r="S77" s="284"/>
      <c r="T77" s="284"/>
      <c r="U77" s="284"/>
      <c r="V77" s="302">
        <v>2</v>
      </c>
      <c r="W77" s="285">
        <v>1</v>
      </c>
      <c r="X77" s="277"/>
      <c r="Y77" s="287">
        <f t="shared" si="14"/>
        <v>0</v>
      </c>
      <c r="Z77" s="31"/>
      <c r="AA77" s="31"/>
    </row>
    <row r="78" spans="1:27" ht="15" customHeight="1" thickBot="1" x14ac:dyDescent="0.3">
      <c r="A78" s="65">
        <v>71</v>
      </c>
      <c r="B78" s="797"/>
      <c r="C78" s="812"/>
      <c r="D78" s="304" t="s">
        <v>839</v>
      </c>
      <c r="E78" s="291"/>
      <c r="F78" s="291"/>
      <c r="G78" s="291"/>
      <c r="H78" s="291"/>
      <c r="I78" s="291"/>
      <c r="J78" s="291"/>
      <c r="K78" s="291"/>
      <c r="L78" s="291"/>
      <c r="M78" s="291"/>
      <c r="N78" s="291"/>
      <c r="O78" s="291"/>
      <c r="P78" s="292" t="s">
        <v>3</v>
      </c>
      <c r="Q78" s="292" t="s">
        <v>3</v>
      </c>
      <c r="R78" s="291"/>
      <c r="S78" s="291"/>
      <c r="T78" s="291"/>
      <c r="U78" s="291"/>
      <c r="V78" s="306">
        <v>2</v>
      </c>
      <c r="W78" s="292">
        <v>1</v>
      </c>
      <c r="X78" s="277"/>
      <c r="Y78" s="294">
        <f t="shared" si="14"/>
        <v>0</v>
      </c>
      <c r="Z78" s="31"/>
      <c r="AA78" s="31"/>
    </row>
    <row r="79" spans="1:27" ht="15" customHeight="1" thickTop="1" thickBot="1" x14ac:dyDescent="0.3">
      <c r="X79" s="16" t="s">
        <v>4</v>
      </c>
      <c r="Y79" s="17">
        <f>SUM(Y10:Y11,Y13:Y15,Y17:Y19,Y21:Y24,Y26:Y29,Y31:Y34,Y36:Y39,Y41:Y44,Y46:Y49,Y51:Y54,Y56:Y59,Y61:Y63,Y65:Y67,Y69:Y71,Y73:Y78)</f>
        <v>0</v>
      </c>
      <c r="AA79" s="31"/>
    </row>
    <row r="80" spans="1:27" ht="13.5" thickTop="1" x14ac:dyDescent="0.25"/>
    <row r="81" spans="1:2" x14ac:dyDescent="0.25">
      <c r="A81" s="432"/>
      <c r="B81" s="81"/>
    </row>
    <row r="82" spans="1:2" x14ac:dyDescent="0.25">
      <c r="A82" s="432"/>
      <c r="B82" s="81"/>
    </row>
  </sheetData>
  <sheetProtection algorithmName="SHA-512" hashValue="WZONk5rDelRYeO23WScKAEoPhYIhafGbY6tDHBJ5XS5vQpYAMd4tu5g7t2aD/sKJsEw7XmLkGPycwq7VfTumYg==" saltValue="E4Tobd/f5lxwkhhYWU8Dug==" spinCount="100000" sheet="1" objects="1" scenarios="1"/>
  <mergeCells count="44">
    <mergeCell ref="B72:B75"/>
    <mergeCell ref="C72:C75"/>
    <mergeCell ref="B76:B78"/>
    <mergeCell ref="C76:C78"/>
    <mergeCell ref="B68:B71"/>
    <mergeCell ref="C68:C71"/>
    <mergeCell ref="B60:B63"/>
    <mergeCell ref="C60:C63"/>
    <mergeCell ref="B64:B67"/>
    <mergeCell ref="C64:C67"/>
    <mergeCell ref="B45:B49"/>
    <mergeCell ref="C45:C49"/>
    <mergeCell ref="B50:B54"/>
    <mergeCell ref="C50:C54"/>
    <mergeCell ref="B55:B59"/>
    <mergeCell ref="C55:C59"/>
    <mergeCell ref="C30:C34"/>
    <mergeCell ref="B35:B39"/>
    <mergeCell ref="C35:C39"/>
    <mergeCell ref="B40:B44"/>
    <mergeCell ref="C40:C44"/>
    <mergeCell ref="B30:B34"/>
    <mergeCell ref="B25:B29"/>
    <mergeCell ref="C25:C29"/>
    <mergeCell ref="K5:O6"/>
    <mergeCell ref="P5:W6"/>
    <mergeCell ref="X5:X7"/>
    <mergeCell ref="B20:B24"/>
    <mergeCell ref="C20:C24"/>
    <mergeCell ref="Y5:Y7"/>
    <mergeCell ref="B12:B15"/>
    <mergeCell ref="C12:C15"/>
    <mergeCell ref="B16:B19"/>
    <mergeCell ref="C16:C19"/>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59999389629810485"/>
  </sheetPr>
  <dimension ref="A1:AA31"/>
  <sheetViews>
    <sheetView view="pageLayout" topLeftCell="J5"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1358</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963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39.200000000000003" customHeight="1" thickTop="1" x14ac:dyDescent="0.25">
      <c r="A8" s="174">
        <v>1</v>
      </c>
      <c r="B8" s="894" t="s">
        <v>966</v>
      </c>
      <c r="C8" s="470" t="s">
        <v>958</v>
      </c>
      <c r="D8" s="345" t="s">
        <v>715</v>
      </c>
      <c r="E8" s="308"/>
      <c r="F8" s="308"/>
      <c r="G8" s="308"/>
      <c r="H8" s="308"/>
      <c r="I8" s="308"/>
      <c r="J8" s="308"/>
      <c r="K8" s="309">
        <v>10</v>
      </c>
      <c r="L8" s="308"/>
      <c r="M8" s="309" t="s">
        <v>3</v>
      </c>
      <c r="N8" s="308"/>
      <c r="O8" s="309">
        <v>1</v>
      </c>
      <c r="P8" s="308"/>
      <c r="Q8" s="308"/>
      <c r="R8" s="308"/>
      <c r="S8" s="308"/>
      <c r="T8" s="308"/>
      <c r="U8" s="308"/>
      <c r="V8" s="308"/>
      <c r="W8" s="308"/>
      <c r="X8" s="310"/>
      <c r="Y8" s="178"/>
    </row>
    <row r="9" spans="1:27" ht="39.200000000000003" customHeight="1" x14ac:dyDescent="0.25">
      <c r="A9" s="173">
        <v>2</v>
      </c>
      <c r="B9" s="895"/>
      <c r="C9" s="492" t="s">
        <v>964</v>
      </c>
      <c r="D9" s="314"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26.25" customHeight="1" x14ac:dyDescent="0.25">
      <c r="A10" s="173">
        <v>3</v>
      </c>
      <c r="B10" s="896"/>
      <c r="C10" s="492" t="s">
        <v>968</v>
      </c>
      <c r="D10" s="314" t="s">
        <v>716</v>
      </c>
      <c r="E10" s="284"/>
      <c r="F10" s="284"/>
      <c r="G10" s="284"/>
      <c r="H10" s="284"/>
      <c r="I10" s="284"/>
      <c r="J10" s="284"/>
      <c r="K10" s="284"/>
      <c r="L10" s="284"/>
      <c r="M10" s="284"/>
      <c r="N10" s="284">
        <v>0.25</v>
      </c>
      <c r="O10" s="284">
        <v>1</v>
      </c>
      <c r="P10" s="284"/>
      <c r="Q10" s="284"/>
      <c r="R10" s="284"/>
      <c r="S10" s="284"/>
      <c r="T10" s="284"/>
      <c r="U10" s="284"/>
      <c r="V10" s="284"/>
      <c r="W10" s="284"/>
      <c r="X10" s="277"/>
      <c r="Y10" s="287">
        <f>N10*O10*ROUND(X10,2)</f>
        <v>0</v>
      </c>
    </row>
    <row r="11" spans="1:27" ht="15" customHeight="1" x14ac:dyDescent="0.25">
      <c r="A11" s="173">
        <v>4</v>
      </c>
      <c r="B11" s="791" t="s">
        <v>967</v>
      </c>
      <c r="C11" s="492" t="s">
        <v>666</v>
      </c>
      <c r="D11" s="314" t="s">
        <v>667</v>
      </c>
      <c r="E11" s="284"/>
      <c r="F11" s="284"/>
      <c r="G11" s="284"/>
      <c r="H11" s="284"/>
      <c r="I11" s="284"/>
      <c r="J11" s="284"/>
      <c r="K11" s="284"/>
      <c r="L11" s="284"/>
      <c r="M11" s="284"/>
      <c r="N11" s="284"/>
      <c r="O11" s="284"/>
      <c r="P11" s="285" t="s">
        <v>3</v>
      </c>
      <c r="Q11" s="285" t="s">
        <v>3</v>
      </c>
      <c r="R11" s="284"/>
      <c r="S11" s="284"/>
      <c r="T11" s="284"/>
      <c r="U11" s="284"/>
      <c r="V11" s="302">
        <v>2</v>
      </c>
      <c r="W11" s="302">
        <v>1</v>
      </c>
      <c r="X11" s="277"/>
      <c r="Y11" s="287">
        <f>V11*W11*ROUND(X11,2)</f>
        <v>0</v>
      </c>
      <c r="Z11" s="31"/>
      <c r="AA11" s="31"/>
    </row>
    <row r="12" spans="1:27" ht="15" customHeight="1" x14ac:dyDescent="0.25">
      <c r="A12" s="173">
        <v>5</v>
      </c>
      <c r="B12" s="791"/>
      <c r="C12" s="492" t="s">
        <v>668</v>
      </c>
      <c r="D12" s="314" t="s">
        <v>667</v>
      </c>
      <c r="E12" s="284"/>
      <c r="F12" s="284"/>
      <c r="G12" s="284"/>
      <c r="H12" s="284"/>
      <c r="I12" s="284"/>
      <c r="J12" s="284"/>
      <c r="K12" s="284"/>
      <c r="L12" s="284"/>
      <c r="M12" s="284"/>
      <c r="N12" s="284"/>
      <c r="O12" s="284"/>
      <c r="P12" s="285" t="s">
        <v>3</v>
      </c>
      <c r="Q12" s="285" t="s">
        <v>3</v>
      </c>
      <c r="R12" s="284"/>
      <c r="S12" s="284"/>
      <c r="T12" s="284"/>
      <c r="U12" s="284"/>
      <c r="V12" s="302">
        <v>2</v>
      </c>
      <c r="W12" s="302">
        <v>1</v>
      </c>
      <c r="X12" s="277"/>
      <c r="Y12" s="287">
        <f t="shared" ref="Y12:Y15" si="0">V12*W12*ROUND(X12,2)</f>
        <v>0</v>
      </c>
      <c r="Z12" s="31"/>
      <c r="AA12" s="31"/>
    </row>
    <row r="13" spans="1:27" ht="15" customHeight="1" x14ac:dyDescent="0.25">
      <c r="A13" s="173">
        <v>6</v>
      </c>
      <c r="B13" s="791"/>
      <c r="C13" s="492" t="s">
        <v>669</v>
      </c>
      <c r="D13" s="314" t="s">
        <v>667</v>
      </c>
      <c r="E13" s="284"/>
      <c r="F13" s="284"/>
      <c r="G13" s="284"/>
      <c r="H13" s="284"/>
      <c r="I13" s="284"/>
      <c r="J13" s="284"/>
      <c r="K13" s="284"/>
      <c r="L13" s="284"/>
      <c r="M13" s="284"/>
      <c r="N13" s="284"/>
      <c r="O13" s="284"/>
      <c r="P13" s="285" t="s">
        <v>3</v>
      </c>
      <c r="Q13" s="285" t="s">
        <v>3</v>
      </c>
      <c r="R13" s="284"/>
      <c r="S13" s="284"/>
      <c r="T13" s="284"/>
      <c r="U13" s="284"/>
      <c r="V13" s="302">
        <v>2</v>
      </c>
      <c r="W13" s="302">
        <v>1</v>
      </c>
      <c r="X13" s="277"/>
      <c r="Y13" s="287">
        <f t="shared" si="0"/>
        <v>0</v>
      </c>
      <c r="Z13" s="31"/>
    </row>
    <row r="14" spans="1:27" ht="15" customHeight="1" x14ac:dyDescent="0.25">
      <c r="A14" s="173">
        <v>7</v>
      </c>
      <c r="B14" s="791"/>
      <c r="C14" s="492" t="s">
        <v>670</v>
      </c>
      <c r="D14" s="314" t="s">
        <v>667</v>
      </c>
      <c r="E14" s="284"/>
      <c r="F14" s="284"/>
      <c r="G14" s="284"/>
      <c r="H14" s="284"/>
      <c r="I14" s="284"/>
      <c r="J14" s="284"/>
      <c r="K14" s="284"/>
      <c r="L14" s="284"/>
      <c r="M14" s="284"/>
      <c r="N14" s="284"/>
      <c r="O14" s="284"/>
      <c r="P14" s="285" t="s">
        <v>3</v>
      </c>
      <c r="Q14" s="285" t="s">
        <v>3</v>
      </c>
      <c r="R14" s="284"/>
      <c r="S14" s="284"/>
      <c r="T14" s="284"/>
      <c r="U14" s="284"/>
      <c r="V14" s="302">
        <v>2</v>
      </c>
      <c r="W14" s="302">
        <v>1</v>
      </c>
      <c r="X14" s="277"/>
      <c r="Y14" s="287">
        <f t="shared" si="0"/>
        <v>0</v>
      </c>
      <c r="Z14" s="31"/>
    </row>
    <row r="15" spans="1:27" ht="15" customHeight="1" x14ac:dyDescent="0.25">
      <c r="A15" s="173">
        <v>8</v>
      </c>
      <c r="B15" s="791"/>
      <c r="C15" s="492" t="s">
        <v>471</v>
      </c>
      <c r="D15" s="314" t="s">
        <v>667</v>
      </c>
      <c r="E15" s="284"/>
      <c r="F15" s="284"/>
      <c r="G15" s="284"/>
      <c r="H15" s="284"/>
      <c r="I15" s="284"/>
      <c r="J15" s="284"/>
      <c r="K15" s="284"/>
      <c r="L15" s="284"/>
      <c r="M15" s="284"/>
      <c r="N15" s="284"/>
      <c r="O15" s="284"/>
      <c r="P15" s="285" t="s">
        <v>3</v>
      </c>
      <c r="Q15" s="285" t="s">
        <v>3</v>
      </c>
      <c r="R15" s="284"/>
      <c r="S15" s="284"/>
      <c r="T15" s="284"/>
      <c r="U15" s="284"/>
      <c r="V15" s="302">
        <v>2</v>
      </c>
      <c r="W15" s="302">
        <v>1</v>
      </c>
      <c r="X15" s="277"/>
      <c r="Y15" s="287">
        <f t="shared" si="0"/>
        <v>0</v>
      </c>
      <c r="Z15" s="31"/>
    </row>
    <row r="16" spans="1:27" ht="15" customHeight="1" x14ac:dyDescent="0.25">
      <c r="A16" s="173">
        <v>9</v>
      </c>
      <c r="B16" s="791"/>
      <c r="C16" s="492" t="s">
        <v>965</v>
      </c>
      <c r="D16" s="314" t="s">
        <v>667</v>
      </c>
      <c r="E16" s="284"/>
      <c r="F16" s="284"/>
      <c r="G16" s="284"/>
      <c r="H16" s="284"/>
      <c r="I16" s="284"/>
      <c r="J16" s="284"/>
      <c r="K16" s="284"/>
      <c r="L16" s="284"/>
      <c r="M16" s="284"/>
      <c r="N16" s="284"/>
      <c r="O16" s="284"/>
      <c r="P16" s="285" t="s">
        <v>3</v>
      </c>
      <c r="Q16" s="285" t="s">
        <v>3</v>
      </c>
      <c r="R16" s="284"/>
      <c r="S16" s="284"/>
      <c r="T16" s="284"/>
      <c r="U16" s="284"/>
      <c r="V16" s="302">
        <v>2</v>
      </c>
      <c r="W16" s="302">
        <v>1</v>
      </c>
      <c r="X16" s="277"/>
      <c r="Y16" s="287">
        <f t="shared" ref="Y16" si="1">V16*W16*ROUND(X16,2)</f>
        <v>0</v>
      </c>
      <c r="Z16" s="31"/>
    </row>
    <row r="17" spans="1:27" ht="15" customHeight="1" x14ac:dyDescent="0.25">
      <c r="A17" s="173">
        <v>10</v>
      </c>
      <c r="B17" s="791"/>
      <c r="C17" s="492" t="s">
        <v>672</v>
      </c>
      <c r="D17" s="314" t="s">
        <v>667</v>
      </c>
      <c r="E17" s="284"/>
      <c r="F17" s="284"/>
      <c r="G17" s="284"/>
      <c r="H17" s="284"/>
      <c r="I17" s="284"/>
      <c r="J17" s="284"/>
      <c r="K17" s="284"/>
      <c r="L17" s="284"/>
      <c r="M17" s="284"/>
      <c r="N17" s="284"/>
      <c r="O17" s="284"/>
      <c r="P17" s="285" t="s">
        <v>3</v>
      </c>
      <c r="Q17" s="285" t="s">
        <v>3</v>
      </c>
      <c r="R17" s="284"/>
      <c r="S17" s="284"/>
      <c r="T17" s="284"/>
      <c r="U17" s="284"/>
      <c r="V17" s="302">
        <v>2</v>
      </c>
      <c r="W17" s="302">
        <v>1</v>
      </c>
      <c r="X17" s="277"/>
      <c r="Y17" s="287">
        <f>V17*W17*ROUND(X17,2)</f>
        <v>0</v>
      </c>
      <c r="Z17" s="31"/>
    </row>
    <row r="18" spans="1:27" ht="15" customHeight="1" x14ac:dyDescent="0.25">
      <c r="A18" s="173">
        <v>11</v>
      </c>
      <c r="B18" s="791"/>
      <c r="C18" s="492" t="s">
        <v>673</v>
      </c>
      <c r="D18" s="314" t="s">
        <v>667</v>
      </c>
      <c r="E18" s="284"/>
      <c r="F18" s="284"/>
      <c r="G18" s="284"/>
      <c r="H18" s="284"/>
      <c r="I18" s="284"/>
      <c r="J18" s="284"/>
      <c r="K18" s="284"/>
      <c r="L18" s="284"/>
      <c r="M18" s="284"/>
      <c r="N18" s="284"/>
      <c r="O18" s="284"/>
      <c r="P18" s="285" t="s">
        <v>3</v>
      </c>
      <c r="Q18" s="285" t="s">
        <v>3</v>
      </c>
      <c r="R18" s="284"/>
      <c r="S18" s="284"/>
      <c r="T18" s="284"/>
      <c r="U18" s="284"/>
      <c r="V18" s="302">
        <v>2</v>
      </c>
      <c r="W18" s="302">
        <v>1</v>
      </c>
      <c r="X18" s="277"/>
      <c r="Y18" s="287">
        <f t="shared" ref="Y18:Y22" si="2">V18*W18*ROUND(X18,2)</f>
        <v>0</v>
      </c>
      <c r="Z18" s="31"/>
    </row>
    <row r="19" spans="1:27" ht="15" customHeight="1" x14ac:dyDescent="0.25">
      <c r="A19" s="173">
        <v>12</v>
      </c>
      <c r="B19" s="791"/>
      <c r="C19" s="492" t="s">
        <v>674</v>
      </c>
      <c r="D19" s="314" t="s">
        <v>667</v>
      </c>
      <c r="E19" s="284"/>
      <c r="F19" s="284"/>
      <c r="G19" s="284"/>
      <c r="H19" s="284"/>
      <c r="I19" s="284"/>
      <c r="J19" s="284"/>
      <c r="K19" s="284"/>
      <c r="L19" s="284"/>
      <c r="M19" s="284"/>
      <c r="N19" s="284"/>
      <c r="O19" s="284"/>
      <c r="P19" s="285" t="s">
        <v>3</v>
      </c>
      <c r="Q19" s="285" t="s">
        <v>3</v>
      </c>
      <c r="R19" s="284"/>
      <c r="S19" s="284"/>
      <c r="T19" s="284"/>
      <c r="U19" s="284"/>
      <c r="V19" s="302">
        <v>2</v>
      </c>
      <c r="W19" s="302">
        <v>1</v>
      </c>
      <c r="X19" s="277"/>
      <c r="Y19" s="287">
        <f t="shared" si="2"/>
        <v>0</v>
      </c>
      <c r="Z19" s="31"/>
    </row>
    <row r="20" spans="1:27" ht="15" customHeight="1" x14ac:dyDescent="0.25">
      <c r="A20" s="173">
        <v>13</v>
      </c>
      <c r="B20" s="791"/>
      <c r="C20" s="492" t="s">
        <v>681</v>
      </c>
      <c r="D20" s="314" t="s">
        <v>667</v>
      </c>
      <c r="E20" s="284"/>
      <c r="F20" s="284"/>
      <c r="G20" s="284"/>
      <c r="H20" s="284"/>
      <c r="I20" s="284"/>
      <c r="J20" s="284"/>
      <c r="K20" s="284"/>
      <c r="L20" s="284"/>
      <c r="M20" s="284"/>
      <c r="N20" s="284"/>
      <c r="O20" s="284"/>
      <c r="P20" s="285" t="s">
        <v>3</v>
      </c>
      <c r="Q20" s="285" t="s">
        <v>3</v>
      </c>
      <c r="R20" s="284"/>
      <c r="S20" s="284"/>
      <c r="T20" s="284"/>
      <c r="U20" s="284"/>
      <c r="V20" s="302">
        <v>2</v>
      </c>
      <c r="W20" s="302">
        <v>1</v>
      </c>
      <c r="X20" s="277"/>
      <c r="Y20" s="287">
        <f t="shared" si="2"/>
        <v>0</v>
      </c>
      <c r="Z20" s="31"/>
    </row>
    <row r="21" spans="1:27" ht="15" customHeight="1" x14ac:dyDescent="0.25">
      <c r="A21" s="173">
        <v>14</v>
      </c>
      <c r="B21" s="791"/>
      <c r="C21" s="492" t="s">
        <v>682</v>
      </c>
      <c r="D21" s="314" t="s">
        <v>667</v>
      </c>
      <c r="E21" s="284"/>
      <c r="F21" s="284"/>
      <c r="G21" s="284"/>
      <c r="H21" s="284"/>
      <c r="I21" s="284"/>
      <c r="J21" s="284"/>
      <c r="K21" s="284"/>
      <c r="L21" s="284"/>
      <c r="M21" s="284"/>
      <c r="N21" s="284"/>
      <c r="O21" s="284"/>
      <c r="P21" s="285" t="s">
        <v>3</v>
      </c>
      <c r="Q21" s="285" t="s">
        <v>3</v>
      </c>
      <c r="R21" s="284"/>
      <c r="S21" s="284"/>
      <c r="T21" s="284"/>
      <c r="U21" s="284"/>
      <c r="V21" s="302">
        <v>2</v>
      </c>
      <c r="W21" s="302">
        <v>1</v>
      </c>
      <c r="X21" s="277"/>
      <c r="Y21" s="287">
        <f t="shared" si="2"/>
        <v>0</v>
      </c>
      <c r="Z21" s="31"/>
    </row>
    <row r="22" spans="1:27" ht="15" customHeight="1" x14ac:dyDescent="0.25">
      <c r="A22" s="173">
        <v>15</v>
      </c>
      <c r="B22" s="791"/>
      <c r="C22" s="492" t="s">
        <v>683</v>
      </c>
      <c r="D22" s="314" t="s">
        <v>667</v>
      </c>
      <c r="E22" s="284"/>
      <c r="F22" s="284"/>
      <c r="G22" s="284"/>
      <c r="H22" s="284"/>
      <c r="I22" s="284"/>
      <c r="J22" s="284"/>
      <c r="K22" s="284"/>
      <c r="L22" s="284"/>
      <c r="M22" s="284"/>
      <c r="N22" s="284"/>
      <c r="O22" s="284"/>
      <c r="P22" s="285" t="s">
        <v>3</v>
      </c>
      <c r="Q22" s="285" t="s">
        <v>3</v>
      </c>
      <c r="R22" s="284"/>
      <c r="S22" s="284"/>
      <c r="T22" s="284"/>
      <c r="U22" s="284"/>
      <c r="V22" s="302">
        <v>2</v>
      </c>
      <c r="W22" s="302">
        <v>1</v>
      </c>
      <c r="X22" s="277"/>
      <c r="Y22" s="287">
        <f t="shared" si="2"/>
        <v>0</v>
      </c>
      <c r="Z22" s="31"/>
    </row>
    <row r="23" spans="1:27" ht="15" customHeight="1" x14ac:dyDescent="0.25">
      <c r="A23" s="173">
        <v>16</v>
      </c>
      <c r="B23" s="791"/>
      <c r="C23" s="492" t="s">
        <v>684</v>
      </c>
      <c r="D23" s="314" t="s">
        <v>667</v>
      </c>
      <c r="E23" s="284"/>
      <c r="F23" s="284"/>
      <c r="G23" s="284"/>
      <c r="H23" s="284"/>
      <c r="I23" s="284"/>
      <c r="J23" s="284"/>
      <c r="K23" s="284"/>
      <c r="L23" s="284"/>
      <c r="M23" s="284"/>
      <c r="N23" s="284"/>
      <c r="O23" s="284"/>
      <c r="P23" s="285" t="s">
        <v>3</v>
      </c>
      <c r="Q23" s="285" t="s">
        <v>3</v>
      </c>
      <c r="R23" s="284"/>
      <c r="S23" s="284"/>
      <c r="T23" s="284"/>
      <c r="U23" s="284"/>
      <c r="V23" s="302">
        <v>2</v>
      </c>
      <c r="W23" s="302">
        <v>1</v>
      </c>
      <c r="X23" s="277"/>
      <c r="Y23" s="287">
        <f>V23*W23*ROUND(X23,2)</f>
        <v>0</v>
      </c>
      <c r="Z23" s="31"/>
    </row>
    <row r="24" spans="1:27" s="415" customFormat="1" ht="15" customHeight="1" x14ac:dyDescent="0.25">
      <c r="A24" s="173">
        <v>17</v>
      </c>
      <c r="B24" s="791"/>
      <c r="C24" s="492" t="s">
        <v>697</v>
      </c>
      <c r="D24" s="314" t="s">
        <v>667</v>
      </c>
      <c r="E24" s="284"/>
      <c r="F24" s="284"/>
      <c r="G24" s="284"/>
      <c r="H24" s="284"/>
      <c r="I24" s="284"/>
      <c r="J24" s="284"/>
      <c r="K24" s="284"/>
      <c r="L24" s="284"/>
      <c r="M24" s="284"/>
      <c r="N24" s="284"/>
      <c r="O24" s="284"/>
      <c r="P24" s="285" t="s">
        <v>3</v>
      </c>
      <c r="Q24" s="285" t="s">
        <v>3</v>
      </c>
      <c r="R24" s="284"/>
      <c r="S24" s="284"/>
      <c r="T24" s="284"/>
      <c r="U24" s="284"/>
      <c r="V24" s="302">
        <v>2</v>
      </c>
      <c r="W24" s="302">
        <v>1</v>
      </c>
      <c r="X24" s="277"/>
      <c r="Y24" s="287">
        <f t="shared" ref="Y24:Y27" si="3">V24*W24*ROUND(X24,2)</f>
        <v>0</v>
      </c>
      <c r="Z24" s="31"/>
    </row>
    <row r="25" spans="1:27" ht="15" customHeight="1" x14ac:dyDescent="0.25">
      <c r="A25" s="173">
        <v>18</v>
      </c>
      <c r="B25" s="791"/>
      <c r="C25" s="492" t="s">
        <v>698</v>
      </c>
      <c r="D25" s="314" t="s">
        <v>667</v>
      </c>
      <c r="E25" s="284"/>
      <c r="F25" s="284"/>
      <c r="G25" s="284"/>
      <c r="H25" s="284"/>
      <c r="I25" s="284"/>
      <c r="J25" s="284"/>
      <c r="K25" s="284"/>
      <c r="L25" s="284"/>
      <c r="M25" s="284"/>
      <c r="N25" s="284"/>
      <c r="O25" s="284"/>
      <c r="P25" s="285" t="s">
        <v>3</v>
      </c>
      <c r="Q25" s="285" t="s">
        <v>3</v>
      </c>
      <c r="R25" s="284"/>
      <c r="S25" s="284"/>
      <c r="T25" s="284"/>
      <c r="U25" s="284"/>
      <c r="V25" s="302">
        <v>2</v>
      </c>
      <c r="W25" s="302">
        <v>1</v>
      </c>
      <c r="X25" s="277"/>
      <c r="Y25" s="287">
        <f t="shared" si="3"/>
        <v>0</v>
      </c>
      <c r="Z25" s="31"/>
    </row>
    <row r="26" spans="1:27" ht="15" customHeight="1" x14ac:dyDescent="0.25">
      <c r="A26" s="173">
        <v>19</v>
      </c>
      <c r="B26" s="791"/>
      <c r="C26" s="492" t="s">
        <v>699</v>
      </c>
      <c r="D26" s="314" t="s">
        <v>667</v>
      </c>
      <c r="E26" s="284"/>
      <c r="F26" s="284"/>
      <c r="G26" s="284"/>
      <c r="H26" s="284"/>
      <c r="I26" s="284"/>
      <c r="J26" s="284"/>
      <c r="K26" s="284"/>
      <c r="L26" s="284"/>
      <c r="M26" s="284"/>
      <c r="N26" s="284"/>
      <c r="O26" s="284"/>
      <c r="P26" s="285" t="s">
        <v>3</v>
      </c>
      <c r="Q26" s="285" t="s">
        <v>3</v>
      </c>
      <c r="R26" s="284"/>
      <c r="S26" s="284"/>
      <c r="T26" s="284"/>
      <c r="U26" s="284"/>
      <c r="V26" s="302">
        <v>2</v>
      </c>
      <c r="W26" s="302">
        <v>1</v>
      </c>
      <c r="X26" s="277"/>
      <c r="Y26" s="287">
        <f t="shared" si="3"/>
        <v>0</v>
      </c>
      <c r="Z26" s="31"/>
    </row>
    <row r="27" spans="1:27" ht="15" customHeight="1" thickBot="1" x14ac:dyDescent="0.3">
      <c r="A27" s="65">
        <v>20</v>
      </c>
      <c r="B27" s="893"/>
      <c r="C27" s="493" t="s">
        <v>700</v>
      </c>
      <c r="D27" s="336" t="s">
        <v>667</v>
      </c>
      <c r="E27" s="291"/>
      <c r="F27" s="291"/>
      <c r="G27" s="291"/>
      <c r="H27" s="291"/>
      <c r="I27" s="291"/>
      <c r="J27" s="291"/>
      <c r="K27" s="291"/>
      <c r="L27" s="291"/>
      <c r="M27" s="291"/>
      <c r="N27" s="291"/>
      <c r="O27" s="291"/>
      <c r="P27" s="292" t="s">
        <v>3</v>
      </c>
      <c r="Q27" s="292" t="s">
        <v>3</v>
      </c>
      <c r="R27" s="291"/>
      <c r="S27" s="291"/>
      <c r="T27" s="291"/>
      <c r="U27" s="291"/>
      <c r="V27" s="306">
        <v>2</v>
      </c>
      <c r="W27" s="306">
        <v>1</v>
      </c>
      <c r="X27" s="277"/>
      <c r="Y27" s="294">
        <f t="shared" si="3"/>
        <v>0</v>
      </c>
      <c r="Z27" s="31"/>
    </row>
    <row r="28" spans="1:27" ht="15" customHeight="1" thickTop="1" thickBot="1" x14ac:dyDescent="0.3">
      <c r="X28" s="16" t="s">
        <v>4</v>
      </c>
      <c r="Y28" s="17">
        <f>SUM(Y9:Y27)</f>
        <v>0</v>
      </c>
      <c r="AA28" s="31"/>
    </row>
    <row r="29" spans="1:27" ht="13.5" thickTop="1" x14ac:dyDescent="0.25"/>
    <row r="30" spans="1:27" x14ac:dyDescent="0.25">
      <c r="A30" s="432"/>
      <c r="B30" s="81"/>
    </row>
    <row r="31" spans="1:27" x14ac:dyDescent="0.25">
      <c r="A31" s="432"/>
      <c r="B31" s="81"/>
    </row>
  </sheetData>
  <sheetProtection algorithmName="SHA-512" hashValue="exWOELSe/D3yfZYaQKQ5pHHiJJNMt+ac3lHq37ZHuZY7NiI2clF5XVySfKGRxgH+zXVGqmH0CsNHzd9d0V5GIg==" saltValue="zHsaYB9pM4LWRM8cQ/mcXA==" spinCount="100000" sheet="1" objects="1" scenarios="1"/>
  <mergeCells count="16">
    <mergeCell ref="B11:B27"/>
    <mergeCell ref="B8:B10"/>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59999389629810485"/>
  </sheetPr>
  <dimension ref="A1:AA66"/>
  <sheetViews>
    <sheetView view="pageLayout" topLeftCell="I5"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1359</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969</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794" t="s">
        <v>754</v>
      </c>
      <c r="C8" s="449" t="s">
        <v>751</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5"/>
      <c r="C9" s="426" t="s">
        <v>751</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15" customHeight="1" x14ac:dyDescent="0.25">
      <c r="A10" s="173">
        <v>3</v>
      </c>
      <c r="B10" s="796" t="s">
        <v>718</v>
      </c>
      <c r="C10" s="796" t="s">
        <v>719</v>
      </c>
      <c r="D10" s="216" t="s">
        <v>720</v>
      </c>
      <c r="E10" s="285" t="s">
        <v>3</v>
      </c>
      <c r="F10" s="284"/>
      <c r="G10" s="284"/>
      <c r="H10" s="284"/>
      <c r="I10" s="284"/>
      <c r="J10" s="284"/>
      <c r="K10" s="284"/>
      <c r="L10" s="284"/>
      <c r="M10" s="284"/>
      <c r="N10" s="284"/>
      <c r="O10" s="284"/>
      <c r="P10" s="285"/>
      <c r="Q10" s="285"/>
      <c r="R10" s="284"/>
      <c r="S10" s="284"/>
      <c r="T10" s="284"/>
      <c r="U10" s="284"/>
      <c r="V10" s="285">
        <v>365</v>
      </c>
      <c r="W10" s="302">
        <v>4</v>
      </c>
      <c r="X10" s="364"/>
      <c r="Y10" s="365"/>
    </row>
    <row r="11" spans="1:27" ht="15" customHeight="1" x14ac:dyDescent="0.25">
      <c r="A11" s="173">
        <v>4</v>
      </c>
      <c r="B11" s="796"/>
      <c r="C11" s="796"/>
      <c r="D11" s="216" t="s">
        <v>721</v>
      </c>
      <c r="E11" s="284"/>
      <c r="F11" s="284"/>
      <c r="G11" s="284"/>
      <c r="H11" s="284"/>
      <c r="I11" s="284"/>
      <c r="J11" s="284"/>
      <c r="K11" s="284"/>
      <c r="L11" s="284"/>
      <c r="M11" s="284"/>
      <c r="N11" s="284"/>
      <c r="O11" s="284"/>
      <c r="P11" s="285" t="s">
        <v>3</v>
      </c>
      <c r="Q11" s="285" t="s">
        <v>3</v>
      </c>
      <c r="R11" s="284"/>
      <c r="S11" s="284"/>
      <c r="T11" s="284"/>
      <c r="U11" s="284"/>
      <c r="V11" s="302">
        <v>2</v>
      </c>
      <c r="W11" s="302">
        <v>4</v>
      </c>
      <c r="X11" s="277"/>
      <c r="Y11" s="287">
        <f>V11*W11*ROUND(X11,2)</f>
        <v>0</v>
      </c>
      <c r="Z11" s="31"/>
      <c r="AA11" s="31"/>
    </row>
    <row r="12" spans="1:27" ht="15" customHeight="1" x14ac:dyDescent="0.25">
      <c r="A12" s="173">
        <v>5</v>
      </c>
      <c r="B12" s="796"/>
      <c r="C12" s="796"/>
      <c r="D12" s="216" t="s">
        <v>722</v>
      </c>
      <c r="E12" s="284"/>
      <c r="F12" s="284"/>
      <c r="G12" s="284"/>
      <c r="H12" s="284"/>
      <c r="I12" s="284"/>
      <c r="J12" s="284"/>
      <c r="K12" s="284"/>
      <c r="L12" s="284"/>
      <c r="M12" s="284"/>
      <c r="N12" s="284"/>
      <c r="O12" s="284"/>
      <c r="P12" s="285" t="s">
        <v>3</v>
      </c>
      <c r="Q12" s="285" t="s">
        <v>3</v>
      </c>
      <c r="R12" s="284"/>
      <c r="S12" s="284"/>
      <c r="T12" s="284"/>
      <c r="U12" s="284"/>
      <c r="V12" s="302">
        <v>2</v>
      </c>
      <c r="W12" s="302">
        <v>4</v>
      </c>
      <c r="X12" s="277"/>
      <c r="Y12" s="287">
        <f t="shared" ref="Y12:Y15" si="0">V12*W12*ROUND(X12,2)</f>
        <v>0</v>
      </c>
      <c r="Z12" s="31"/>
      <c r="AA12" s="31"/>
    </row>
    <row r="13" spans="1:27" ht="15" customHeight="1" x14ac:dyDescent="0.25">
      <c r="A13" s="173">
        <v>6</v>
      </c>
      <c r="B13" s="796"/>
      <c r="C13" s="796"/>
      <c r="D13" s="216" t="s">
        <v>723</v>
      </c>
      <c r="E13" s="284"/>
      <c r="F13" s="284"/>
      <c r="G13" s="284"/>
      <c r="H13" s="284"/>
      <c r="I13" s="284"/>
      <c r="J13" s="284"/>
      <c r="K13" s="284"/>
      <c r="L13" s="284"/>
      <c r="M13" s="284"/>
      <c r="N13" s="284"/>
      <c r="O13" s="284"/>
      <c r="P13" s="285" t="s">
        <v>3</v>
      </c>
      <c r="Q13" s="285" t="s">
        <v>3</v>
      </c>
      <c r="R13" s="284"/>
      <c r="S13" s="284"/>
      <c r="T13" s="284"/>
      <c r="U13" s="284"/>
      <c r="V13" s="302">
        <v>2</v>
      </c>
      <c r="W13" s="302">
        <v>4</v>
      </c>
      <c r="X13" s="277"/>
      <c r="Y13" s="287">
        <f t="shared" si="0"/>
        <v>0</v>
      </c>
      <c r="Z13" s="31"/>
    </row>
    <row r="14" spans="1:27" ht="15" customHeight="1" x14ac:dyDescent="0.25">
      <c r="A14" s="173">
        <v>7</v>
      </c>
      <c r="B14" s="796"/>
      <c r="C14" s="796"/>
      <c r="D14" s="216" t="s">
        <v>724</v>
      </c>
      <c r="E14" s="284"/>
      <c r="F14" s="284"/>
      <c r="G14" s="284"/>
      <c r="H14" s="284"/>
      <c r="I14" s="284"/>
      <c r="J14" s="284"/>
      <c r="K14" s="284"/>
      <c r="L14" s="284"/>
      <c r="M14" s="284"/>
      <c r="N14" s="284"/>
      <c r="O14" s="284"/>
      <c r="P14" s="285" t="s">
        <v>3</v>
      </c>
      <c r="Q14" s="285" t="s">
        <v>3</v>
      </c>
      <c r="R14" s="284"/>
      <c r="S14" s="284"/>
      <c r="T14" s="284"/>
      <c r="U14" s="284"/>
      <c r="V14" s="302">
        <v>2</v>
      </c>
      <c r="W14" s="302">
        <v>4</v>
      </c>
      <c r="X14" s="277"/>
      <c r="Y14" s="287">
        <f t="shared" si="0"/>
        <v>0</v>
      </c>
      <c r="Z14" s="31"/>
    </row>
    <row r="15" spans="1:27" ht="15" customHeight="1" x14ac:dyDescent="0.25">
      <c r="A15" s="173">
        <v>8</v>
      </c>
      <c r="B15" s="796"/>
      <c r="C15" s="796"/>
      <c r="D15" s="216" t="s">
        <v>725</v>
      </c>
      <c r="E15" s="284"/>
      <c r="F15" s="284"/>
      <c r="G15" s="284"/>
      <c r="H15" s="284"/>
      <c r="I15" s="284"/>
      <c r="J15" s="284"/>
      <c r="K15" s="284"/>
      <c r="L15" s="284"/>
      <c r="M15" s="284"/>
      <c r="N15" s="284"/>
      <c r="O15" s="284"/>
      <c r="P15" s="285" t="s">
        <v>3</v>
      </c>
      <c r="Q15" s="285" t="s">
        <v>3</v>
      </c>
      <c r="R15" s="284"/>
      <c r="S15" s="284"/>
      <c r="T15" s="284"/>
      <c r="U15" s="284"/>
      <c r="V15" s="302">
        <v>2</v>
      </c>
      <c r="W15" s="302">
        <v>4</v>
      </c>
      <c r="X15" s="277"/>
      <c r="Y15" s="287">
        <f t="shared" si="0"/>
        <v>0</v>
      </c>
      <c r="Z15" s="31"/>
    </row>
    <row r="16" spans="1:27" ht="15" customHeight="1" x14ac:dyDescent="0.25">
      <c r="A16" s="173">
        <v>9</v>
      </c>
      <c r="B16" s="796"/>
      <c r="C16" s="796"/>
      <c r="D16" s="216" t="s">
        <v>726</v>
      </c>
      <c r="E16" s="284"/>
      <c r="F16" s="284"/>
      <c r="G16" s="284"/>
      <c r="H16" s="284"/>
      <c r="I16" s="284"/>
      <c r="J16" s="284"/>
      <c r="K16" s="284"/>
      <c r="L16" s="284"/>
      <c r="M16" s="284"/>
      <c r="N16" s="284"/>
      <c r="O16" s="284"/>
      <c r="P16" s="285" t="s">
        <v>3</v>
      </c>
      <c r="Q16" s="285" t="s">
        <v>3</v>
      </c>
      <c r="R16" s="284"/>
      <c r="S16" s="284"/>
      <c r="T16" s="284"/>
      <c r="U16" s="284"/>
      <c r="V16" s="302">
        <v>2</v>
      </c>
      <c r="W16" s="302">
        <v>4</v>
      </c>
      <c r="X16" s="277"/>
      <c r="Y16" s="287">
        <f>V16*W16*ROUND(X16,2)</f>
        <v>0</v>
      </c>
      <c r="Z16" s="31"/>
    </row>
    <row r="17" spans="1:26" ht="26.25" customHeight="1" x14ac:dyDescent="0.25">
      <c r="A17" s="173">
        <v>10</v>
      </c>
      <c r="B17" s="796"/>
      <c r="C17" s="796"/>
      <c r="D17" s="216" t="s">
        <v>753</v>
      </c>
      <c r="E17" s="284"/>
      <c r="F17" s="284"/>
      <c r="G17" s="284"/>
      <c r="H17" s="284"/>
      <c r="I17" s="284"/>
      <c r="J17" s="284"/>
      <c r="K17" s="284"/>
      <c r="L17" s="284"/>
      <c r="M17" s="284"/>
      <c r="N17" s="284"/>
      <c r="O17" s="284"/>
      <c r="P17" s="285" t="s">
        <v>3</v>
      </c>
      <c r="Q17" s="285" t="s">
        <v>3</v>
      </c>
      <c r="R17" s="284"/>
      <c r="S17" s="284"/>
      <c r="T17" s="284"/>
      <c r="U17" s="284"/>
      <c r="V17" s="302">
        <v>2</v>
      </c>
      <c r="W17" s="302">
        <v>4</v>
      </c>
      <c r="X17" s="277"/>
      <c r="Y17" s="287">
        <f>V17*W17*ROUND(X17,2)</f>
        <v>0</v>
      </c>
      <c r="Z17" s="31"/>
    </row>
    <row r="18" spans="1:26" ht="15" customHeight="1" x14ac:dyDescent="0.25">
      <c r="A18" s="173">
        <v>11</v>
      </c>
      <c r="B18" s="796" t="s">
        <v>970</v>
      </c>
      <c r="C18" s="796" t="s">
        <v>719</v>
      </c>
      <c r="D18" s="216" t="s">
        <v>720</v>
      </c>
      <c r="E18" s="285" t="s">
        <v>3</v>
      </c>
      <c r="F18" s="284"/>
      <c r="G18" s="284"/>
      <c r="H18" s="284"/>
      <c r="I18" s="284"/>
      <c r="J18" s="284"/>
      <c r="K18" s="284"/>
      <c r="L18" s="284"/>
      <c r="M18" s="284"/>
      <c r="N18" s="284"/>
      <c r="O18" s="284"/>
      <c r="P18" s="285"/>
      <c r="Q18" s="285"/>
      <c r="R18" s="284"/>
      <c r="S18" s="284"/>
      <c r="T18" s="284"/>
      <c r="U18" s="284"/>
      <c r="V18" s="285">
        <v>365</v>
      </c>
      <c r="W18" s="302">
        <v>4</v>
      </c>
      <c r="X18" s="364"/>
      <c r="Y18" s="365"/>
      <c r="Z18" s="31"/>
    </row>
    <row r="19" spans="1:26" ht="15" customHeight="1" x14ac:dyDescent="0.25">
      <c r="A19" s="173">
        <v>12</v>
      </c>
      <c r="B19" s="796"/>
      <c r="C19" s="796"/>
      <c r="D19" s="216" t="s">
        <v>721</v>
      </c>
      <c r="E19" s="284"/>
      <c r="F19" s="284"/>
      <c r="G19" s="284"/>
      <c r="H19" s="284"/>
      <c r="I19" s="284"/>
      <c r="J19" s="284"/>
      <c r="K19" s="284"/>
      <c r="L19" s="284"/>
      <c r="M19" s="284"/>
      <c r="N19" s="284"/>
      <c r="O19" s="284"/>
      <c r="P19" s="285" t="s">
        <v>3</v>
      </c>
      <c r="Q19" s="285" t="s">
        <v>3</v>
      </c>
      <c r="R19" s="284"/>
      <c r="S19" s="284"/>
      <c r="T19" s="284"/>
      <c r="U19" s="284"/>
      <c r="V19" s="302">
        <v>2</v>
      </c>
      <c r="W19" s="302">
        <v>4</v>
      </c>
      <c r="X19" s="277"/>
      <c r="Y19" s="287">
        <f t="shared" ref="Y19:Y21" si="1">V19*W19*ROUND(X19,2)</f>
        <v>0</v>
      </c>
      <c r="Z19" s="31"/>
    </row>
    <row r="20" spans="1:26" ht="15" customHeight="1" x14ac:dyDescent="0.25">
      <c r="A20" s="173">
        <v>13</v>
      </c>
      <c r="B20" s="796"/>
      <c r="C20" s="796"/>
      <c r="D20" s="216" t="s">
        <v>722</v>
      </c>
      <c r="E20" s="284"/>
      <c r="F20" s="284"/>
      <c r="G20" s="284"/>
      <c r="H20" s="284"/>
      <c r="I20" s="284"/>
      <c r="J20" s="284"/>
      <c r="K20" s="284"/>
      <c r="L20" s="284"/>
      <c r="M20" s="284"/>
      <c r="N20" s="284"/>
      <c r="O20" s="284"/>
      <c r="P20" s="285" t="s">
        <v>3</v>
      </c>
      <c r="Q20" s="285" t="s">
        <v>3</v>
      </c>
      <c r="R20" s="284"/>
      <c r="S20" s="284"/>
      <c r="T20" s="284"/>
      <c r="U20" s="284"/>
      <c r="V20" s="302">
        <v>2</v>
      </c>
      <c r="W20" s="302">
        <v>4</v>
      </c>
      <c r="X20" s="277"/>
      <c r="Y20" s="287">
        <f t="shared" si="1"/>
        <v>0</v>
      </c>
      <c r="Z20" s="31"/>
    </row>
    <row r="21" spans="1:26" ht="15" customHeight="1" x14ac:dyDescent="0.25">
      <c r="A21" s="173">
        <v>14</v>
      </c>
      <c r="B21" s="796"/>
      <c r="C21" s="796"/>
      <c r="D21" s="216" t="s">
        <v>723</v>
      </c>
      <c r="E21" s="284"/>
      <c r="F21" s="284"/>
      <c r="G21" s="284"/>
      <c r="H21" s="284"/>
      <c r="I21" s="284"/>
      <c r="J21" s="284"/>
      <c r="K21" s="284"/>
      <c r="L21" s="284"/>
      <c r="M21" s="284"/>
      <c r="N21" s="284"/>
      <c r="O21" s="284"/>
      <c r="P21" s="285" t="s">
        <v>3</v>
      </c>
      <c r="Q21" s="285" t="s">
        <v>3</v>
      </c>
      <c r="R21" s="284"/>
      <c r="S21" s="284"/>
      <c r="T21" s="284"/>
      <c r="U21" s="284"/>
      <c r="V21" s="302">
        <v>2</v>
      </c>
      <c r="W21" s="302">
        <v>4</v>
      </c>
      <c r="X21" s="277"/>
      <c r="Y21" s="287">
        <f t="shared" si="1"/>
        <v>0</v>
      </c>
      <c r="Z21" s="31"/>
    </row>
    <row r="22" spans="1:26" ht="15" customHeight="1" x14ac:dyDescent="0.25">
      <c r="A22" s="173">
        <v>15</v>
      </c>
      <c r="B22" s="796"/>
      <c r="C22" s="796"/>
      <c r="D22" s="216" t="s">
        <v>724</v>
      </c>
      <c r="E22" s="284"/>
      <c r="F22" s="284"/>
      <c r="G22" s="284"/>
      <c r="H22" s="284"/>
      <c r="I22" s="284"/>
      <c r="J22" s="284"/>
      <c r="K22" s="284"/>
      <c r="L22" s="284"/>
      <c r="M22" s="284"/>
      <c r="N22" s="284"/>
      <c r="O22" s="284"/>
      <c r="P22" s="285" t="s">
        <v>3</v>
      </c>
      <c r="Q22" s="285" t="s">
        <v>3</v>
      </c>
      <c r="R22" s="284"/>
      <c r="S22" s="284"/>
      <c r="T22" s="284"/>
      <c r="U22" s="284"/>
      <c r="V22" s="302">
        <v>2</v>
      </c>
      <c r="W22" s="302">
        <v>4</v>
      </c>
      <c r="X22" s="277"/>
      <c r="Y22" s="287">
        <f>V22*W22*ROUND(X22,2)</f>
        <v>0</v>
      </c>
      <c r="Z22" s="31"/>
    </row>
    <row r="23" spans="1:26" ht="15" customHeight="1" x14ac:dyDescent="0.25">
      <c r="A23" s="173">
        <v>16</v>
      </c>
      <c r="B23" s="796"/>
      <c r="C23" s="796"/>
      <c r="D23" s="216" t="s">
        <v>725</v>
      </c>
      <c r="E23" s="284"/>
      <c r="F23" s="284"/>
      <c r="G23" s="284"/>
      <c r="H23" s="284"/>
      <c r="I23" s="284"/>
      <c r="J23" s="284"/>
      <c r="K23" s="284"/>
      <c r="L23" s="284"/>
      <c r="M23" s="284"/>
      <c r="N23" s="284"/>
      <c r="O23" s="284"/>
      <c r="P23" s="285" t="s">
        <v>3</v>
      </c>
      <c r="Q23" s="285" t="s">
        <v>3</v>
      </c>
      <c r="R23" s="284"/>
      <c r="S23" s="284"/>
      <c r="T23" s="284"/>
      <c r="U23" s="284"/>
      <c r="V23" s="302">
        <v>2</v>
      </c>
      <c r="W23" s="302">
        <v>4</v>
      </c>
      <c r="X23" s="277"/>
      <c r="Y23" s="287">
        <f>V23*W23*ROUND(X23,2)</f>
        <v>0</v>
      </c>
      <c r="Z23" s="31"/>
    </row>
    <row r="24" spans="1:26" s="415" customFormat="1" ht="15" customHeight="1" x14ac:dyDescent="0.25">
      <c r="A24" s="173">
        <v>17</v>
      </c>
      <c r="B24" s="796"/>
      <c r="C24" s="796"/>
      <c r="D24" s="216" t="s">
        <v>726</v>
      </c>
      <c r="E24" s="284"/>
      <c r="F24" s="284"/>
      <c r="G24" s="284"/>
      <c r="H24" s="284"/>
      <c r="I24" s="284"/>
      <c r="J24" s="284"/>
      <c r="K24" s="284"/>
      <c r="L24" s="284"/>
      <c r="M24" s="284"/>
      <c r="N24" s="284"/>
      <c r="O24" s="284"/>
      <c r="P24" s="285" t="s">
        <v>3</v>
      </c>
      <c r="Q24" s="285" t="s">
        <v>3</v>
      </c>
      <c r="R24" s="284"/>
      <c r="S24" s="284"/>
      <c r="T24" s="284"/>
      <c r="U24" s="284"/>
      <c r="V24" s="302">
        <v>2</v>
      </c>
      <c r="W24" s="302">
        <v>4</v>
      </c>
      <c r="X24" s="277"/>
      <c r="Y24" s="287">
        <f t="shared" ref="Y24:Y27" si="2">V24*W24*ROUND(X24,2)</f>
        <v>0</v>
      </c>
      <c r="Z24" s="31"/>
    </row>
    <row r="25" spans="1:26" ht="26.25" customHeight="1" x14ac:dyDescent="0.25">
      <c r="A25" s="173">
        <v>18</v>
      </c>
      <c r="B25" s="796"/>
      <c r="C25" s="796"/>
      <c r="D25" s="216" t="s">
        <v>753</v>
      </c>
      <c r="E25" s="284"/>
      <c r="F25" s="284"/>
      <c r="G25" s="284"/>
      <c r="H25" s="284"/>
      <c r="I25" s="284"/>
      <c r="J25" s="284"/>
      <c r="K25" s="284"/>
      <c r="L25" s="284"/>
      <c r="M25" s="284"/>
      <c r="N25" s="284"/>
      <c r="O25" s="284"/>
      <c r="P25" s="285" t="s">
        <v>3</v>
      </c>
      <c r="Q25" s="285" t="s">
        <v>3</v>
      </c>
      <c r="R25" s="284"/>
      <c r="S25" s="284"/>
      <c r="T25" s="284"/>
      <c r="U25" s="284"/>
      <c r="V25" s="302">
        <v>2</v>
      </c>
      <c r="W25" s="302">
        <v>4</v>
      </c>
      <c r="X25" s="277"/>
      <c r="Y25" s="287">
        <f t="shared" si="2"/>
        <v>0</v>
      </c>
      <c r="Z25" s="31"/>
    </row>
    <row r="26" spans="1:26" ht="15" customHeight="1" x14ac:dyDescent="0.25">
      <c r="A26" s="173">
        <v>19</v>
      </c>
      <c r="B26" s="796" t="s">
        <v>971</v>
      </c>
      <c r="C26" s="796" t="s">
        <v>719</v>
      </c>
      <c r="D26" s="216" t="s">
        <v>720</v>
      </c>
      <c r="E26" s="285" t="s">
        <v>3</v>
      </c>
      <c r="F26" s="284"/>
      <c r="G26" s="284"/>
      <c r="H26" s="284"/>
      <c r="I26" s="284"/>
      <c r="J26" s="284"/>
      <c r="K26" s="284"/>
      <c r="L26" s="284"/>
      <c r="M26" s="284"/>
      <c r="N26" s="284"/>
      <c r="O26" s="284"/>
      <c r="P26" s="285"/>
      <c r="Q26" s="285"/>
      <c r="R26" s="284"/>
      <c r="S26" s="284"/>
      <c r="T26" s="284"/>
      <c r="U26" s="284"/>
      <c r="V26" s="285">
        <v>365</v>
      </c>
      <c r="W26" s="302">
        <v>4</v>
      </c>
      <c r="X26" s="364"/>
      <c r="Y26" s="365"/>
      <c r="Z26" s="31"/>
    </row>
    <row r="27" spans="1:26" ht="15" customHeight="1" x14ac:dyDescent="0.25">
      <c r="A27" s="173">
        <v>20</v>
      </c>
      <c r="B27" s="796"/>
      <c r="C27" s="796"/>
      <c r="D27" s="216" t="s">
        <v>721</v>
      </c>
      <c r="E27" s="284"/>
      <c r="F27" s="284"/>
      <c r="G27" s="284"/>
      <c r="H27" s="284"/>
      <c r="I27" s="284"/>
      <c r="J27" s="284"/>
      <c r="K27" s="284"/>
      <c r="L27" s="284"/>
      <c r="M27" s="284"/>
      <c r="N27" s="284"/>
      <c r="O27" s="284"/>
      <c r="P27" s="285" t="s">
        <v>3</v>
      </c>
      <c r="Q27" s="285" t="s">
        <v>3</v>
      </c>
      <c r="R27" s="284"/>
      <c r="S27" s="284"/>
      <c r="T27" s="284"/>
      <c r="U27" s="284"/>
      <c r="V27" s="302">
        <v>2</v>
      </c>
      <c r="W27" s="302">
        <v>4</v>
      </c>
      <c r="X27" s="277"/>
      <c r="Y27" s="287">
        <f t="shared" si="2"/>
        <v>0</v>
      </c>
      <c r="Z27" s="31"/>
    </row>
    <row r="28" spans="1:26" ht="15" customHeight="1" x14ac:dyDescent="0.25">
      <c r="A28" s="173">
        <v>21</v>
      </c>
      <c r="B28" s="796"/>
      <c r="C28" s="796"/>
      <c r="D28" s="216" t="s">
        <v>722</v>
      </c>
      <c r="E28" s="284"/>
      <c r="F28" s="284"/>
      <c r="G28" s="284"/>
      <c r="H28" s="284"/>
      <c r="I28" s="284"/>
      <c r="J28" s="284"/>
      <c r="K28" s="284"/>
      <c r="L28" s="284"/>
      <c r="M28" s="284"/>
      <c r="N28" s="284"/>
      <c r="O28" s="284"/>
      <c r="P28" s="285" t="s">
        <v>3</v>
      </c>
      <c r="Q28" s="285" t="s">
        <v>3</v>
      </c>
      <c r="R28" s="284"/>
      <c r="S28" s="284"/>
      <c r="T28" s="284"/>
      <c r="U28" s="284"/>
      <c r="V28" s="302">
        <v>2</v>
      </c>
      <c r="W28" s="302">
        <v>4</v>
      </c>
      <c r="X28" s="277"/>
      <c r="Y28" s="287">
        <f>V28*W28*ROUND(X28,2)</f>
        <v>0</v>
      </c>
      <c r="Z28" s="31"/>
    </row>
    <row r="29" spans="1:26" ht="15" customHeight="1" x14ac:dyDescent="0.25">
      <c r="A29" s="173">
        <v>22</v>
      </c>
      <c r="B29" s="796"/>
      <c r="C29" s="796"/>
      <c r="D29" s="216" t="s">
        <v>723</v>
      </c>
      <c r="E29" s="284"/>
      <c r="F29" s="284"/>
      <c r="G29" s="284"/>
      <c r="H29" s="284"/>
      <c r="I29" s="284"/>
      <c r="J29" s="284"/>
      <c r="K29" s="284"/>
      <c r="L29" s="284"/>
      <c r="M29" s="284"/>
      <c r="N29" s="284"/>
      <c r="O29" s="284"/>
      <c r="P29" s="285" t="s">
        <v>3</v>
      </c>
      <c r="Q29" s="285" t="s">
        <v>3</v>
      </c>
      <c r="R29" s="284"/>
      <c r="S29" s="284"/>
      <c r="T29" s="284"/>
      <c r="U29" s="284"/>
      <c r="V29" s="302">
        <v>2</v>
      </c>
      <c r="W29" s="302">
        <v>4</v>
      </c>
      <c r="X29" s="277"/>
      <c r="Y29" s="287">
        <f>V29*W29*ROUND(X29,2)</f>
        <v>0</v>
      </c>
      <c r="Z29" s="31"/>
    </row>
    <row r="30" spans="1:26" ht="15" customHeight="1" x14ac:dyDescent="0.25">
      <c r="A30" s="173">
        <v>23</v>
      </c>
      <c r="B30" s="796"/>
      <c r="C30" s="796"/>
      <c r="D30" s="216" t="s">
        <v>724</v>
      </c>
      <c r="E30" s="284"/>
      <c r="F30" s="284"/>
      <c r="G30" s="284"/>
      <c r="H30" s="284"/>
      <c r="I30" s="284"/>
      <c r="J30" s="284"/>
      <c r="K30" s="284"/>
      <c r="L30" s="284"/>
      <c r="M30" s="284"/>
      <c r="N30" s="284"/>
      <c r="O30" s="284"/>
      <c r="P30" s="285" t="s">
        <v>3</v>
      </c>
      <c r="Q30" s="285" t="s">
        <v>3</v>
      </c>
      <c r="R30" s="284"/>
      <c r="S30" s="284"/>
      <c r="T30" s="284"/>
      <c r="U30" s="284"/>
      <c r="V30" s="302">
        <v>2</v>
      </c>
      <c r="W30" s="302">
        <v>4</v>
      </c>
      <c r="X30" s="277"/>
      <c r="Y30" s="287">
        <f t="shared" ref="Y30:Y33" si="3">V30*W30*ROUND(X30,2)</f>
        <v>0</v>
      </c>
      <c r="Z30" s="31"/>
    </row>
    <row r="31" spans="1:26" ht="15" customHeight="1" x14ac:dyDescent="0.25">
      <c r="A31" s="173">
        <v>24</v>
      </c>
      <c r="B31" s="796"/>
      <c r="C31" s="796"/>
      <c r="D31" s="216" t="s">
        <v>725</v>
      </c>
      <c r="E31" s="284"/>
      <c r="F31" s="284"/>
      <c r="G31" s="284"/>
      <c r="H31" s="284"/>
      <c r="I31" s="284"/>
      <c r="J31" s="284"/>
      <c r="K31" s="284"/>
      <c r="L31" s="284"/>
      <c r="M31" s="284"/>
      <c r="N31" s="284"/>
      <c r="O31" s="284"/>
      <c r="P31" s="285" t="s">
        <v>3</v>
      </c>
      <c r="Q31" s="285" t="s">
        <v>3</v>
      </c>
      <c r="R31" s="284"/>
      <c r="S31" s="284"/>
      <c r="T31" s="284"/>
      <c r="U31" s="284"/>
      <c r="V31" s="302">
        <v>2</v>
      </c>
      <c r="W31" s="302">
        <v>4</v>
      </c>
      <c r="X31" s="277"/>
      <c r="Y31" s="287">
        <f t="shared" si="3"/>
        <v>0</v>
      </c>
      <c r="Z31" s="31"/>
    </row>
    <row r="32" spans="1:26" ht="15" customHeight="1" x14ac:dyDescent="0.25">
      <c r="A32" s="173">
        <v>25</v>
      </c>
      <c r="B32" s="796"/>
      <c r="C32" s="796"/>
      <c r="D32" s="216" t="s">
        <v>726</v>
      </c>
      <c r="E32" s="284"/>
      <c r="F32" s="284"/>
      <c r="G32" s="284"/>
      <c r="H32" s="284"/>
      <c r="I32" s="284"/>
      <c r="J32" s="284"/>
      <c r="K32" s="284"/>
      <c r="L32" s="284"/>
      <c r="M32" s="284"/>
      <c r="N32" s="284"/>
      <c r="O32" s="284"/>
      <c r="P32" s="285" t="s">
        <v>3</v>
      </c>
      <c r="Q32" s="285" t="s">
        <v>3</v>
      </c>
      <c r="R32" s="284"/>
      <c r="S32" s="284"/>
      <c r="T32" s="284"/>
      <c r="U32" s="284"/>
      <c r="V32" s="302">
        <v>2</v>
      </c>
      <c r="W32" s="302">
        <v>4</v>
      </c>
      <c r="X32" s="277"/>
      <c r="Y32" s="287">
        <f t="shared" si="3"/>
        <v>0</v>
      </c>
      <c r="Z32" s="31"/>
    </row>
    <row r="33" spans="1:26" ht="26.25" customHeight="1" x14ac:dyDescent="0.25">
      <c r="A33" s="173">
        <v>26</v>
      </c>
      <c r="B33" s="796"/>
      <c r="C33" s="796"/>
      <c r="D33" s="216" t="s">
        <v>753</v>
      </c>
      <c r="E33" s="284"/>
      <c r="F33" s="284"/>
      <c r="G33" s="284"/>
      <c r="H33" s="284"/>
      <c r="I33" s="284"/>
      <c r="J33" s="284"/>
      <c r="K33" s="284"/>
      <c r="L33" s="284"/>
      <c r="M33" s="284"/>
      <c r="N33" s="284"/>
      <c r="O33" s="284"/>
      <c r="P33" s="285" t="s">
        <v>3</v>
      </c>
      <c r="Q33" s="285" t="s">
        <v>3</v>
      </c>
      <c r="R33" s="284"/>
      <c r="S33" s="284"/>
      <c r="T33" s="284"/>
      <c r="U33" s="284"/>
      <c r="V33" s="302">
        <v>2</v>
      </c>
      <c r="W33" s="302">
        <v>4</v>
      </c>
      <c r="X33" s="277"/>
      <c r="Y33" s="287">
        <f t="shared" si="3"/>
        <v>0</v>
      </c>
      <c r="Z33" s="31"/>
    </row>
    <row r="34" spans="1:26" ht="15" customHeight="1" x14ac:dyDescent="0.25">
      <c r="A34" s="173">
        <v>27</v>
      </c>
      <c r="B34" s="796" t="s">
        <v>972</v>
      </c>
      <c r="C34" s="796" t="s">
        <v>719</v>
      </c>
      <c r="D34" s="216" t="s">
        <v>720</v>
      </c>
      <c r="E34" s="285" t="s">
        <v>3</v>
      </c>
      <c r="F34" s="284"/>
      <c r="G34" s="284"/>
      <c r="H34" s="284"/>
      <c r="I34" s="284"/>
      <c r="J34" s="284"/>
      <c r="K34" s="284"/>
      <c r="L34" s="284"/>
      <c r="M34" s="284"/>
      <c r="N34" s="284"/>
      <c r="O34" s="284"/>
      <c r="P34" s="285"/>
      <c r="Q34" s="285"/>
      <c r="R34" s="284"/>
      <c r="S34" s="284"/>
      <c r="T34" s="284"/>
      <c r="U34" s="284"/>
      <c r="V34" s="285">
        <v>365</v>
      </c>
      <c r="W34" s="302">
        <v>4</v>
      </c>
      <c r="X34" s="364"/>
      <c r="Y34" s="365"/>
      <c r="Z34" s="31"/>
    </row>
    <row r="35" spans="1:26" ht="15" customHeight="1" x14ac:dyDescent="0.25">
      <c r="A35" s="173">
        <v>28</v>
      </c>
      <c r="B35" s="796"/>
      <c r="C35" s="796"/>
      <c r="D35" s="216" t="s">
        <v>721</v>
      </c>
      <c r="E35" s="284"/>
      <c r="F35" s="284"/>
      <c r="G35" s="284"/>
      <c r="H35" s="284"/>
      <c r="I35" s="284"/>
      <c r="J35" s="284"/>
      <c r="K35" s="284"/>
      <c r="L35" s="284"/>
      <c r="M35" s="284"/>
      <c r="N35" s="284"/>
      <c r="O35" s="284"/>
      <c r="P35" s="285" t="s">
        <v>3</v>
      </c>
      <c r="Q35" s="285" t="s">
        <v>3</v>
      </c>
      <c r="R35" s="284"/>
      <c r="S35" s="284"/>
      <c r="T35" s="284"/>
      <c r="U35" s="284"/>
      <c r="V35" s="302">
        <v>2</v>
      </c>
      <c r="W35" s="302">
        <v>4</v>
      </c>
      <c r="X35" s="277"/>
      <c r="Y35" s="287">
        <f>V35*W35*ROUND(X35,2)</f>
        <v>0</v>
      </c>
      <c r="Z35" s="31"/>
    </row>
    <row r="36" spans="1:26" ht="15" customHeight="1" x14ac:dyDescent="0.25">
      <c r="A36" s="173">
        <v>29</v>
      </c>
      <c r="B36" s="796"/>
      <c r="C36" s="796"/>
      <c r="D36" s="216" t="s">
        <v>722</v>
      </c>
      <c r="E36" s="284"/>
      <c r="F36" s="284"/>
      <c r="G36" s="284"/>
      <c r="H36" s="284"/>
      <c r="I36" s="284"/>
      <c r="J36" s="284"/>
      <c r="K36" s="284"/>
      <c r="L36" s="284"/>
      <c r="M36" s="284"/>
      <c r="N36" s="284"/>
      <c r="O36" s="284"/>
      <c r="P36" s="285" t="s">
        <v>3</v>
      </c>
      <c r="Q36" s="285" t="s">
        <v>3</v>
      </c>
      <c r="R36" s="284"/>
      <c r="S36" s="284"/>
      <c r="T36" s="284"/>
      <c r="U36" s="284"/>
      <c r="V36" s="302">
        <v>2</v>
      </c>
      <c r="W36" s="302">
        <v>4</v>
      </c>
      <c r="X36" s="277"/>
      <c r="Y36" s="287">
        <f t="shared" ref="Y36:Y39" si="4">V36*W36*ROUND(X36,2)</f>
        <v>0</v>
      </c>
      <c r="Z36" s="31"/>
    </row>
    <row r="37" spans="1:26" ht="15" customHeight="1" x14ac:dyDescent="0.25">
      <c r="A37" s="173">
        <v>30</v>
      </c>
      <c r="B37" s="796"/>
      <c r="C37" s="796"/>
      <c r="D37" s="216" t="s">
        <v>723</v>
      </c>
      <c r="E37" s="284"/>
      <c r="F37" s="284"/>
      <c r="G37" s="284"/>
      <c r="H37" s="284"/>
      <c r="I37" s="284"/>
      <c r="J37" s="284"/>
      <c r="K37" s="284"/>
      <c r="L37" s="284"/>
      <c r="M37" s="284"/>
      <c r="N37" s="284"/>
      <c r="O37" s="284"/>
      <c r="P37" s="285" t="s">
        <v>3</v>
      </c>
      <c r="Q37" s="285" t="s">
        <v>3</v>
      </c>
      <c r="R37" s="284"/>
      <c r="S37" s="284"/>
      <c r="T37" s="284"/>
      <c r="U37" s="284"/>
      <c r="V37" s="302">
        <v>2</v>
      </c>
      <c r="W37" s="302">
        <v>4</v>
      </c>
      <c r="X37" s="277"/>
      <c r="Y37" s="287">
        <f t="shared" si="4"/>
        <v>0</v>
      </c>
      <c r="Z37" s="31"/>
    </row>
    <row r="38" spans="1:26" ht="15" customHeight="1" x14ac:dyDescent="0.25">
      <c r="A38" s="173">
        <v>31</v>
      </c>
      <c r="B38" s="796"/>
      <c r="C38" s="796"/>
      <c r="D38" s="216" t="s">
        <v>724</v>
      </c>
      <c r="E38" s="284"/>
      <c r="F38" s="284"/>
      <c r="G38" s="284"/>
      <c r="H38" s="284"/>
      <c r="I38" s="284"/>
      <c r="J38" s="284"/>
      <c r="K38" s="284"/>
      <c r="L38" s="284"/>
      <c r="M38" s="284"/>
      <c r="N38" s="284"/>
      <c r="O38" s="284"/>
      <c r="P38" s="285" t="s">
        <v>3</v>
      </c>
      <c r="Q38" s="285" t="s">
        <v>3</v>
      </c>
      <c r="R38" s="284"/>
      <c r="S38" s="284"/>
      <c r="T38" s="284"/>
      <c r="U38" s="284"/>
      <c r="V38" s="302">
        <v>2</v>
      </c>
      <c r="W38" s="302">
        <v>4</v>
      </c>
      <c r="X38" s="277"/>
      <c r="Y38" s="287">
        <f t="shared" si="4"/>
        <v>0</v>
      </c>
      <c r="Z38" s="31"/>
    </row>
    <row r="39" spans="1:26" ht="15" customHeight="1" x14ac:dyDescent="0.25">
      <c r="A39" s="173">
        <v>32</v>
      </c>
      <c r="B39" s="796"/>
      <c r="C39" s="796"/>
      <c r="D39" s="216" t="s">
        <v>725</v>
      </c>
      <c r="E39" s="284"/>
      <c r="F39" s="284"/>
      <c r="G39" s="284"/>
      <c r="H39" s="284"/>
      <c r="I39" s="284"/>
      <c r="J39" s="284"/>
      <c r="K39" s="284"/>
      <c r="L39" s="284"/>
      <c r="M39" s="284"/>
      <c r="N39" s="284"/>
      <c r="O39" s="284"/>
      <c r="P39" s="285" t="s">
        <v>3</v>
      </c>
      <c r="Q39" s="285" t="s">
        <v>3</v>
      </c>
      <c r="R39" s="284"/>
      <c r="S39" s="284"/>
      <c r="T39" s="284"/>
      <c r="U39" s="284"/>
      <c r="V39" s="302">
        <v>2</v>
      </c>
      <c r="W39" s="302">
        <v>4</v>
      </c>
      <c r="X39" s="277"/>
      <c r="Y39" s="287">
        <f t="shared" si="4"/>
        <v>0</v>
      </c>
      <c r="Z39" s="31"/>
    </row>
    <row r="40" spans="1:26" ht="15" customHeight="1" x14ac:dyDescent="0.25">
      <c r="A40" s="173">
        <v>33</v>
      </c>
      <c r="B40" s="796"/>
      <c r="C40" s="796"/>
      <c r="D40" s="216" t="s">
        <v>726</v>
      </c>
      <c r="E40" s="284"/>
      <c r="F40" s="284"/>
      <c r="G40" s="284"/>
      <c r="H40" s="284"/>
      <c r="I40" s="284"/>
      <c r="J40" s="284"/>
      <c r="K40" s="284"/>
      <c r="L40" s="284"/>
      <c r="M40" s="284"/>
      <c r="N40" s="284"/>
      <c r="O40" s="284"/>
      <c r="P40" s="285" t="s">
        <v>3</v>
      </c>
      <c r="Q40" s="285" t="s">
        <v>3</v>
      </c>
      <c r="R40" s="284"/>
      <c r="S40" s="284"/>
      <c r="T40" s="284"/>
      <c r="U40" s="284"/>
      <c r="V40" s="302">
        <v>2</v>
      </c>
      <c r="W40" s="302">
        <v>4</v>
      </c>
      <c r="X40" s="277"/>
      <c r="Y40" s="287">
        <f>V40*W40*ROUND(X40,2)</f>
        <v>0</v>
      </c>
      <c r="Z40" s="31"/>
    </row>
    <row r="41" spans="1:26" ht="26.25" customHeight="1" x14ac:dyDescent="0.25">
      <c r="A41" s="173">
        <v>34</v>
      </c>
      <c r="B41" s="796"/>
      <c r="C41" s="796"/>
      <c r="D41" s="216" t="s">
        <v>753</v>
      </c>
      <c r="E41" s="284"/>
      <c r="F41" s="284"/>
      <c r="G41" s="284"/>
      <c r="H41" s="284"/>
      <c r="I41" s="284"/>
      <c r="J41" s="284"/>
      <c r="K41" s="284"/>
      <c r="L41" s="284"/>
      <c r="M41" s="284"/>
      <c r="N41" s="284"/>
      <c r="O41" s="284"/>
      <c r="P41" s="285" t="s">
        <v>3</v>
      </c>
      <c r="Q41" s="285" t="s">
        <v>3</v>
      </c>
      <c r="R41" s="284"/>
      <c r="S41" s="284"/>
      <c r="T41" s="284"/>
      <c r="U41" s="284"/>
      <c r="V41" s="302">
        <v>2</v>
      </c>
      <c r="W41" s="302">
        <v>4</v>
      </c>
      <c r="X41" s="277"/>
      <c r="Y41" s="287">
        <f>V41*W41*ROUND(X41,2)</f>
        <v>0</v>
      </c>
      <c r="Z41" s="31"/>
    </row>
    <row r="42" spans="1:26" ht="15" customHeight="1" x14ac:dyDescent="0.25">
      <c r="A42" s="173">
        <v>35</v>
      </c>
      <c r="B42" s="796" t="s">
        <v>977</v>
      </c>
      <c r="C42" s="796" t="s">
        <v>973</v>
      </c>
      <c r="D42" s="216" t="s">
        <v>736</v>
      </c>
      <c r="E42" s="285" t="s">
        <v>3</v>
      </c>
      <c r="F42" s="284"/>
      <c r="G42" s="284"/>
      <c r="H42" s="284"/>
      <c r="I42" s="284"/>
      <c r="J42" s="284"/>
      <c r="K42" s="284"/>
      <c r="L42" s="284"/>
      <c r="M42" s="284"/>
      <c r="N42" s="284"/>
      <c r="O42" s="284"/>
      <c r="P42" s="285"/>
      <c r="Q42" s="285"/>
      <c r="R42" s="284"/>
      <c r="S42" s="284"/>
      <c r="T42" s="284"/>
      <c r="U42" s="284"/>
      <c r="V42" s="285">
        <v>365</v>
      </c>
      <c r="W42" s="302">
        <v>2</v>
      </c>
      <c r="X42" s="364"/>
      <c r="Y42" s="365"/>
      <c r="Z42" s="31"/>
    </row>
    <row r="43" spans="1:26" ht="15" customHeight="1" x14ac:dyDescent="0.25">
      <c r="A43" s="173">
        <v>36</v>
      </c>
      <c r="B43" s="796"/>
      <c r="C43" s="796"/>
      <c r="D43" s="216" t="s">
        <v>737</v>
      </c>
      <c r="E43" s="284"/>
      <c r="F43" s="284"/>
      <c r="G43" s="284"/>
      <c r="H43" s="284"/>
      <c r="I43" s="284"/>
      <c r="J43" s="284"/>
      <c r="K43" s="284"/>
      <c r="L43" s="284"/>
      <c r="M43" s="284"/>
      <c r="N43" s="284"/>
      <c r="O43" s="284"/>
      <c r="P43" s="285" t="s">
        <v>3</v>
      </c>
      <c r="Q43" s="285" t="s">
        <v>3</v>
      </c>
      <c r="R43" s="284"/>
      <c r="S43" s="284"/>
      <c r="T43" s="284"/>
      <c r="U43" s="284"/>
      <c r="V43" s="302">
        <v>2</v>
      </c>
      <c r="W43" s="302">
        <v>2</v>
      </c>
      <c r="X43" s="277"/>
      <c r="Y43" s="287">
        <f t="shared" ref="Y43:Y45" si="5">V43*W43*ROUND(X43,2)</f>
        <v>0</v>
      </c>
      <c r="Z43" s="31"/>
    </row>
    <row r="44" spans="1:26" ht="15" customHeight="1" x14ac:dyDescent="0.25">
      <c r="A44" s="173">
        <v>37</v>
      </c>
      <c r="B44" s="796"/>
      <c r="C44" s="796"/>
      <c r="D44" s="216" t="s">
        <v>738</v>
      </c>
      <c r="E44" s="284"/>
      <c r="F44" s="284"/>
      <c r="G44" s="284"/>
      <c r="H44" s="284"/>
      <c r="I44" s="284"/>
      <c r="J44" s="284"/>
      <c r="K44" s="284"/>
      <c r="L44" s="284"/>
      <c r="M44" s="284"/>
      <c r="N44" s="284"/>
      <c r="O44" s="284"/>
      <c r="P44" s="285" t="s">
        <v>3</v>
      </c>
      <c r="Q44" s="285" t="s">
        <v>3</v>
      </c>
      <c r="R44" s="284"/>
      <c r="S44" s="284"/>
      <c r="T44" s="284"/>
      <c r="U44" s="284"/>
      <c r="V44" s="302">
        <v>2</v>
      </c>
      <c r="W44" s="302">
        <v>2</v>
      </c>
      <c r="X44" s="277"/>
      <c r="Y44" s="287">
        <f t="shared" si="5"/>
        <v>0</v>
      </c>
      <c r="Z44" s="31"/>
    </row>
    <row r="45" spans="1:26" ht="15" customHeight="1" x14ac:dyDescent="0.25">
      <c r="A45" s="173">
        <v>38</v>
      </c>
      <c r="B45" s="796"/>
      <c r="C45" s="796"/>
      <c r="D45" s="216" t="s">
        <v>739</v>
      </c>
      <c r="E45" s="284"/>
      <c r="F45" s="284"/>
      <c r="G45" s="284"/>
      <c r="H45" s="284"/>
      <c r="I45" s="284"/>
      <c r="J45" s="284"/>
      <c r="K45" s="284"/>
      <c r="L45" s="284"/>
      <c r="M45" s="284"/>
      <c r="N45" s="284"/>
      <c r="O45" s="284"/>
      <c r="P45" s="285" t="s">
        <v>3</v>
      </c>
      <c r="Q45" s="285" t="s">
        <v>3</v>
      </c>
      <c r="R45" s="284"/>
      <c r="S45" s="284"/>
      <c r="T45" s="284"/>
      <c r="U45" s="284"/>
      <c r="V45" s="302">
        <v>2</v>
      </c>
      <c r="W45" s="302">
        <v>2</v>
      </c>
      <c r="X45" s="277"/>
      <c r="Y45" s="287">
        <f t="shared" si="5"/>
        <v>0</v>
      </c>
      <c r="Z45" s="31"/>
    </row>
    <row r="46" spans="1:26" ht="15" customHeight="1" x14ac:dyDescent="0.25">
      <c r="A46" s="173">
        <v>39</v>
      </c>
      <c r="B46" s="796"/>
      <c r="C46" s="796"/>
      <c r="D46" s="216" t="s">
        <v>740</v>
      </c>
      <c r="E46" s="284"/>
      <c r="F46" s="284"/>
      <c r="G46" s="284"/>
      <c r="H46" s="284"/>
      <c r="I46" s="284"/>
      <c r="J46" s="284"/>
      <c r="K46" s="284"/>
      <c r="L46" s="284"/>
      <c r="M46" s="284"/>
      <c r="N46" s="284"/>
      <c r="O46" s="284"/>
      <c r="P46" s="285" t="s">
        <v>3</v>
      </c>
      <c r="Q46" s="285" t="s">
        <v>3</v>
      </c>
      <c r="R46" s="284"/>
      <c r="S46" s="284"/>
      <c r="T46" s="284"/>
      <c r="U46" s="284"/>
      <c r="V46" s="302">
        <v>2</v>
      </c>
      <c r="W46" s="302">
        <v>2</v>
      </c>
      <c r="X46" s="277"/>
      <c r="Y46" s="287">
        <f>V46*W46*ROUND(X46,2)</f>
        <v>0</v>
      </c>
      <c r="Z46" s="31"/>
    </row>
    <row r="47" spans="1:26" ht="26.25" customHeight="1" x14ac:dyDescent="0.25">
      <c r="A47" s="173">
        <v>40</v>
      </c>
      <c r="B47" s="796"/>
      <c r="C47" s="796"/>
      <c r="D47" s="216" t="s">
        <v>752</v>
      </c>
      <c r="E47" s="284"/>
      <c r="F47" s="284"/>
      <c r="G47" s="284"/>
      <c r="H47" s="284"/>
      <c r="I47" s="284"/>
      <c r="J47" s="284"/>
      <c r="K47" s="284"/>
      <c r="L47" s="284"/>
      <c r="M47" s="284"/>
      <c r="N47" s="284"/>
      <c r="O47" s="284"/>
      <c r="P47" s="285" t="s">
        <v>3</v>
      </c>
      <c r="Q47" s="285" t="s">
        <v>3</v>
      </c>
      <c r="R47" s="284"/>
      <c r="S47" s="284"/>
      <c r="T47" s="284"/>
      <c r="U47" s="284"/>
      <c r="V47" s="302">
        <v>2</v>
      </c>
      <c r="W47" s="302">
        <v>2</v>
      </c>
      <c r="X47" s="277"/>
      <c r="Y47" s="287">
        <f>V47*W47*ROUND(X47,2)</f>
        <v>0</v>
      </c>
      <c r="Z47" s="31"/>
    </row>
    <row r="48" spans="1:26" ht="15" customHeight="1" x14ac:dyDescent="0.25">
      <c r="A48" s="173">
        <v>41</v>
      </c>
      <c r="B48" s="796" t="s">
        <v>978</v>
      </c>
      <c r="C48" s="796" t="s">
        <v>973</v>
      </c>
      <c r="D48" s="216" t="s">
        <v>742</v>
      </c>
      <c r="E48" s="284" t="s">
        <v>3</v>
      </c>
      <c r="F48" s="284"/>
      <c r="G48" s="284"/>
      <c r="H48" s="284"/>
      <c r="I48" s="284"/>
      <c r="J48" s="284"/>
      <c r="K48" s="284"/>
      <c r="L48" s="284"/>
      <c r="M48" s="284"/>
      <c r="N48" s="284"/>
      <c r="O48" s="284"/>
      <c r="P48" s="285"/>
      <c r="Q48" s="285"/>
      <c r="R48" s="284"/>
      <c r="S48" s="284"/>
      <c r="T48" s="284"/>
      <c r="U48" s="284"/>
      <c r="V48" s="285">
        <v>365</v>
      </c>
      <c r="W48" s="302">
        <v>2</v>
      </c>
      <c r="X48" s="364"/>
      <c r="Y48" s="365"/>
      <c r="Z48" s="31"/>
    </row>
    <row r="49" spans="1:27" ht="15" customHeight="1" x14ac:dyDescent="0.25">
      <c r="A49" s="173">
        <v>42</v>
      </c>
      <c r="B49" s="796"/>
      <c r="C49" s="796"/>
      <c r="D49" s="216" t="s">
        <v>737</v>
      </c>
      <c r="E49" s="284"/>
      <c r="F49" s="284"/>
      <c r="G49" s="284"/>
      <c r="H49" s="284"/>
      <c r="I49" s="284"/>
      <c r="J49" s="284"/>
      <c r="K49" s="284"/>
      <c r="L49" s="284"/>
      <c r="M49" s="284"/>
      <c r="N49" s="284"/>
      <c r="O49" s="284"/>
      <c r="P49" s="285" t="s">
        <v>3</v>
      </c>
      <c r="Q49" s="285" t="s">
        <v>3</v>
      </c>
      <c r="R49" s="284"/>
      <c r="S49" s="284"/>
      <c r="T49" s="284"/>
      <c r="U49" s="284"/>
      <c r="V49" s="302">
        <v>2</v>
      </c>
      <c r="W49" s="302">
        <v>2</v>
      </c>
      <c r="X49" s="277"/>
      <c r="Y49" s="287">
        <f t="shared" ref="Y49:Y52" si="6">V49*W49*ROUND(X49,2)</f>
        <v>0</v>
      </c>
      <c r="Z49" s="31"/>
    </row>
    <row r="50" spans="1:27" ht="15" customHeight="1" x14ac:dyDescent="0.25">
      <c r="A50" s="173">
        <v>43</v>
      </c>
      <c r="B50" s="796"/>
      <c r="C50" s="796"/>
      <c r="D50" s="216" t="s">
        <v>738</v>
      </c>
      <c r="E50" s="284"/>
      <c r="F50" s="284"/>
      <c r="G50" s="284"/>
      <c r="H50" s="284"/>
      <c r="I50" s="284"/>
      <c r="J50" s="284"/>
      <c r="K50" s="284"/>
      <c r="L50" s="284"/>
      <c r="M50" s="284"/>
      <c r="N50" s="284"/>
      <c r="O50" s="284"/>
      <c r="P50" s="285" t="s">
        <v>3</v>
      </c>
      <c r="Q50" s="285" t="s">
        <v>3</v>
      </c>
      <c r="R50" s="284"/>
      <c r="S50" s="284"/>
      <c r="T50" s="284"/>
      <c r="U50" s="284"/>
      <c r="V50" s="302">
        <v>2</v>
      </c>
      <c r="W50" s="302">
        <v>2</v>
      </c>
      <c r="X50" s="277"/>
      <c r="Y50" s="287">
        <f t="shared" si="6"/>
        <v>0</v>
      </c>
      <c r="Z50" s="31"/>
    </row>
    <row r="51" spans="1:27" ht="15" customHeight="1" x14ac:dyDescent="0.25">
      <c r="A51" s="173">
        <v>44</v>
      </c>
      <c r="B51" s="796"/>
      <c r="C51" s="796"/>
      <c r="D51" s="216" t="s">
        <v>739</v>
      </c>
      <c r="E51" s="284"/>
      <c r="F51" s="284"/>
      <c r="G51" s="284"/>
      <c r="H51" s="284"/>
      <c r="I51" s="284"/>
      <c r="J51" s="284"/>
      <c r="K51" s="284"/>
      <c r="L51" s="284"/>
      <c r="M51" s="284"/>
      <c r="N51" s="284"/>
      <c r="O51" s="284"/>
      <c r="P51" s="285" t="s">
        <v>3</v>
      </c>
      <c r="Q51" s="285" t="s">
        <v>3</v>
      </c>
      <c r="R51" s="284"/>
      <c r="S51" s="284"/>
      <c r="T51" s="284"/>
      <c r="U51" s="284"/>
      <c r="V51" s="302">
        <v>2</v>
      </c>
      <c r="W51" s="302">
        <v>2</v>
      </c>
      <c r="X51" s="277"/>
      <c r="Y51" s="287">
        <f t="shared" si="6"/>
        <v>0</v>
      </c>
      <c r="Z51" s="31"/>
    </row>
    <row r="52" spans="1:27" ht="15" customHeight="1" x14ac:dyDescent="0.25">
      <c r="A52" s="173">
        <v>45</v>
      </c>
      <c r="B52" s="796"/>
      <c r="C52" s="796"/>
      <c r="D52" s="216" t="s">
        <v>740</v>
      </c>
      <c r="E52" s="284"/>
      <c r="F52" s="284"/>
      <c r="G52" s="284"/>
      <c r="H52" s="284"/>
      <c r="I52" s="284"/>
      <c r="J52" s="284"/>
      <c r="K52" s="284"/>
      <c r="L52" s="284"/>
      <c r="M52" s="284"/>
      <c r="N52" s="284"/>
      <c r="O52" s="284"/>
      <c r="P52" s="285" t="s">
        <v>3</v>
      </c>
      <c r="Q52" s="285" t="s">
        <v>3</v>
      </c>
      <c r="R52" s="284"/>
      <c r="S52" s="284"/>
      <c r="T52" s="284"/>
      <c r="U52" s="284"/>
      <c r="V52" s="302">
        <v>2</v>
      </c>
      <c r="W52" s="302">
        <v>2</v>
      </c>
      <c r="X52" s="277"/>
      <c r="Y52" s="287">
        <f t="shared" si="6"/>
        <v>0</v>
      </c>
      <c r="Z52" s="31"/>
    </row>
    <row r="53" spans="1:27" ht="26.25" customHeight="1" x14ac:dyDescent="0.25">
      <c r="A53" s="173">
        <v>46</v>
      </c>
      <c r="B53" s="796"/>
      <c r="C53" s="796"/>
      <c r="D53" s="216" t="s">
        <v>752</v>
      </c>
      <c r="E53" s="284"/>
      <c r="F53" s="284"/>
      <c r="G53" s="284"/>
      <c r="H53" s="284"/>
      <c r="I53" s="284"/>
      <c r="J53" s="284"/>
      <c r="K53" s="284"/>
      <c r="L53" s="284"/>
      <c r="M53" s="284"/>
      <c r="N53" s="284"/>
      <c r="O53" s="284"/>
      <c r="P53" s="285" t="s">
        <v>3</v>
      </c>
      <c r="Q53" s="285" t="s">
        <v>3</v>
      </c>
      <c r="R53" s="284"/>
      <c r="S53" s="284"/>
      <c r="T53" s="284"/>
      <c r="U53" s="284"/>
      <c r="V53" s="302">
        <v>2</v>
      </c>
      <c r="W53" s="302">
        <v>2</v>
      </c>
      <c r="X53" s="277"/>
      <c r="Y53" s="287">
        <f>V53*W53*ROUND(X53,2)</f>
        <v>0</v>
      </c>
      <c r="Z53" s="31"/>
    </row>
    <row r="54" spans="1:27" ht="15" customHeight="1" x14ac:dyDescent="0.25">
      <c r="A54" s="173">
        <v>47</v>
      </c>
      <c r="B54" s="796" t="s">
        <v>743</v>
      </c>
      <c r="C54" s="796" t="s">
        <v>974</v>
      </c>
      <c r="D54" s="216" t="s">
        <v>744</v>
      </c>
      <c r="E54" s="285" t="s">
        <v>3</v>
      </c>
      <c r="F54" s="284"/>
      <c r="G54" s="284"/>
      <c r="H54" s="284"/>
      <c r="I54" s="284"/>
      <c r="J54" s="284"/>
      <c r="K54" s="284"/>
      <c r="L54" s="284"/>
      <c r="M54" s="284"/>
      <c r="N54" s="284"/>
      <c r="O54" s="284"/>
      <c r="P54" s="285"/>
      <c r="Q54" s="285"/>
      <c r="R54" s="284"/>
      <c r="S54" s="284"/>
      <c r="T54" s="284"/>
      <c r="U54" s="284"/>
      <c r="V54" s="285">
        <v>365</v>
      </c>
      <c r="W54" s="302">
        <v>16</v>
      </c>
      <c r="X54" s="364"/>
      <c r="Y54" s="365"/>
      <c r="Z54" s="31"/>
    </row>
    <row r="55" spans="1:27" ht="15" customHeight="1" x14ac:dyDescent="0.25">
      <c r="A55" s="173">
        <v>48</v>
      </c>
      <c r="B55" s="796"/>
      <c r="C55" s="796"/>
      <c r="D55" s="216" t="s">
        <v>745</v>
      </c>
      <c r="E55" s="284"/>
      <c r="F55" s="284"/>
      <c r="G55" s="284"/>
      <c r="H55" s="284"/>
      <c r="I55" s="284"/>
      <c r="J55" s="284"/>
      <c r="K55" s="284"/>
      <c r="L55" s="284"/>
      <c r="M55" s="284"/>
      <c r="N55" s="284"/>
      <c r="O55" s="284"/>
      <c r="P55" s="285" t="s">
        <v>3</v>
      </c>
      <c r="Q55" s="285" t="s">
        <v>3</v>
      </c>
      <c r="R55" s="284"/>
      <c r="S55" s="284"/>
      <c r="T55" s="284"/>
      <c r="U55" s="284"/>
      <c r="V55" s="302">
        <v>2</v>
      </c>
      <c r="W55" s="302">
        <v>16</v>
      </c>
      <c r="X55" s="277"/>
      <c r="Y55" s="287">
        <f t="shared" ref="Y55:Y58" si="7">V55*W55*ROUND(X55,2)</f>
        <v>0</v>
      </c>
      <c r="Z55" s="31"/>
    </row>
    <row r="56" spans="1:27" ht="15" customHeight="1" x14ac:dyDescent="0.25">
      <c r="A56" s="173">
        <v>49</v>
      </c>
      <c r="B56" s="796"/>
      <c r="C56" s="796"/>
      <c r="D56" s="216" t="s">
        <v>746</v>
      </c>
      <c r="E56" s="284"/>
      <c r="F56" s="284"/>
      <c r="G56" s="284"/>
      <c r="H56" s="284"/>
      <c r="I56" s="284"/>
      <c r="J56" s="284"/>
      <c r="K56" s="284"/>
      <c r="L56" s="284"/>
      <c r="M56" s="284"/>
      <c r="N56" s="284"/>
      <c r="O56" s="284"/>
      <c r="P56" s="285" t="s">
        <v>3</v>
      </c>
      <c r="Q56" s="285" t="s">
        <v>3</v>
      </c>
      <c r="R56" s="284"/>
      <c r="S56" s="284"/>
      <c r="T56" s="284"/>
      <c r="U56" s="284"/>
      <c r="V56" s="302">
        <v>2</v>
      </c>
      <c r="W56" s="302">
        <v>16</v>
      </c>
      <c r="X56" s="277"/>
      <c r="Y56" s="287">
        <f t="shared" si="7"/>
        <v>0</v>
      </c>
      <c r="Z56" s="31"/>
    </row>
    <row r="57" spans="1:27" ht="15" customHeight="1" x14ac:dyDescent="0.25">
      <c r="A57" s="173">
        <v>50</v>
      </c>
      <c r="B57" s="796"/>
      <c r="C57" s="796"/>
      <c r="D57" s="216" t="s">
        <v>747</v>
      </c>
      <c r="E57" s="284"/>
      <c r="F57" s="284"/>
      <c r="G57" s="284"/>
      <c r="H57" s="284"/>
      <c r="I57" s="284"/>
      <c r="J57" s="284"/>
      <c r="K57" s="284"/>
      <c r="L57" s="284"/>
      <c r="M57" s="284"/>
      <c r="N57" s="284"/>
      <c r="O57" s="284"/>
      <c r="P57" s="285" t="s">
        <v>3</v>
      </c>
      <c r="Q57" s="285" t="s">
        <v>3</v>
      </c>
      <c r="R57" s="284"/>
      <c r="S57" s="284"/>
      <c r="T57" s="284"/>
      <c r="U57" s="284"/>
      <c r="V57" s="302">
        <v>2</v>
      </c>
      <c r="W57" s="302">
        <v>16</v>
      </c>
      <c r="X57" s="277"/>
      <c r="Y57" s="287">
        <f t="shared" si="7"/>
        <v>0</v>
      </c>
      <c r="Z57" s="31"/>
    </row>
    <row r="58" spans="1:27" ht="15" customHeight="1" x14ac:dyDescent="0.25">
      <c r="A58" s="173">
        <v>51</v>
      </c>
      <c r="B58" s="796"/>
      <c r="C58" s="796"/>
      <c r="D58" s="216" t="s">
        <v>748</v>
      </c>
      <c r="E58" s="284"/>
      <c r="F58" s="284"/>
      <c r="G58" s="284"/>
      <c r="H58" s="284"/>
      <c r="I58" s="284"/>
      <c r="J58" s="284"/>
      <c r="K58" s="284"/>
      <c r="L58" s="284"/>
      <c r="M58" s="284"/>
      <c r="N58" s="284"/>
      <c r="O58" s="284"/>
      <c r="P58" s="285" t="s">
        <v>3</v>
      </c>
      <c r="Q58" s="285" t="s">
        <v>3</v>
      </c>
      <c r="R58" s="284"/>
      <c r="S58" s="284"/>
      <c r="T58" s="284"/>
      <c r="U58" s="284"/>
      <c r="V58" s="302">
        <v>2</v>
      </c>
      <c r="W58" s="302">
        <v>16</v>
      </c>
      <c r="X58" s="277"/>
      <c r="Y58" s="287">
        <f t="shared" si="7"/>
        <v>0</v>
      </c>
      <c r="Z58" s="31"/>
    </row>
    <row r="59" spans="1:27" ht="15" customHeight="1" x14ac:dyDescent="0.25">
      <c r="A59" s="173">
        <v>52</v>
      </c>
      <c r="B59" s="796"/>
      <c r="C59" s="796"/>
      <c r="D59" s="216" t="s">
        <v>749</v>
      </c>
      <c r="E59" s="284"/>
      <c r="F59" s="284"/>
      <c r="G59" s="284"/>
      <c r="H59" s="284"/>
      <c r="I59" s="284"/>
      <c r="J59" s="284"/>
      <c r="K59" s="284"/>
      <c r="L59" s="284"/>
      <c r="M59" s="284"/>
      <c r="N59" s="284"/>
      <c r="O59" s="284"/>
      <c r="P59" s="285" t="s">
        <v>3</v>
      </c>
      <c r="Q59" s="285" t="s">
        <v>3</v>
      </c>
      <c r="R59" s="284"/>
      <c r="S59" s="284"/>
      <c r="T59" s="284"/>
      <c r="U59" s="284"/>
      <c r="V59" s="302">
        <v>2</v>
      </c>
      <c r="W59" s="302">
        <v>16</v>
      </c>
      <c r="X59" s="277"/>
      <c r="Y59" s="287">
        <f>V59*W59*ROUND(X59,2)</f>
        <v>0</v>
      </c>
      <c r="Z59" s="169"/>
      <c r="AA59" s="31"/>
    </row>
    <row r="60" spans="1:27" ht="26.25" customHeight="1" x14ac:dyDescent="0.25">
      <c r="A60" s="173">
        <v>53</v>
      </c>
      <c r="B60" s="796" t="s">
        <v>448</v>
      </c>
      <c r="C60" s="799" t="s">
        <v>975</v>
      </c>
      <c r="D60" s="216" t="s">
        <v>945</v>
      </c>
      <c r="E60" s="284"/>
      <c r="F60" s="284"/>
      <c r="G60" s="284"/>
      <c r="H60" s="284"/>
      <c r="I60" s="284"/>
      <c r="J60" s="284"/>
      <c r="K60" s="284"/>
      <c r="L60" s="284"/>
      <c r="M60" s="284"/>
      <c r="N60" s="284"/>
      <c r="O60" s="284"/>
      <c r="P60" s="285" t="s">
        <v>3</v>
      </c>
      <c r="Q60" s="285" t="s">
        <v>3</v>
      </c>
      <c r="R60" s="284"/>
      <c r="S60" s="284"/>
      <c r="T60" s="284"/>
      <c r="U60" s="284"/>
      <c r="V60" s="302">
        <v>2</v>
      </c>
      <c r="W60" s="302">
        <v>1</v>
      </c>
      <c r="X60" s="277"/>
      <c r="Y60" s="287">
        <f t="shared" ref="Y60" si="8">V60*W60*ROUND(X60,2)</f>
        <v>0</v>
      </c>
      <c r="Z60" s="169"/>
      <c r="AA60" s="31"/>
    </row>
    <row r="61" spans="1:27" ht="15" customHeight="1" x14ac:dyDescent="0.25">
      <c r="A61" s="173">
        <v>54</v>
      </c>
      <c r="B61" s="799"/>
      <c r="C61" s="799"/>
      <c r="D61" s="216" t="s">
        <v>53</v>
      </c>
      <c r="E61" s="284"/>
      <c r="F61" s="284"/>
      <c r="G61" s="284"/>
      <c r="H61" s="284"/>
      <c r="I61" s="284"/>
      <c r="J61" s="284"/>
      <c r="K61" s="284"/>
      <c r="L61" s="284"/>
      <c r="M61" s="284"/>
      <c r="N61" s="284"/>
      <c r="O61" s="284"/>
      <c r="P61" s="285" t="s">
        <v>3</v>
      </c>
      <c r="Q61" s="285" t="s">
        <v>3</v>
      </c>
      <c r="R61" s="284"/>
      <c r="S61" s="284"/>
      <c r="T61" s="284"/>
      <c r="U61" s="284"/>
      <c r="V61" s="302">
        <v>2</v>
      </c>
      <c r="W61" s="302">
        <v>1</v>
      </c>
      <c r="X61" s="277"/>
      <c r="Y61" s="287">
        <f>V61*W61*ROUND(X61,2)</f>
        <v>0</v>
      </c>
      <c r="Z61" s="169"/>
      <c r="AA61" s="31"/>
    </row>
    <row r="62" spans="1:27" ht="26.25" customHeight="1" thickBot="1" x14ac:dyDescent="0.3">
      <c r="A62" s="65">
        <v>55</v>
      </c>
      <c r="B62" s="812"/>
      <c r="C62" s="812"/>
      <c r="D62" s="304" t="s">
        <v>976</v>
      </c>
      <c r="E62" s="291"/>
      <c r="F62" s="291"/>
      <c r="G62" s="291"/>
      <c r="H62" s="291"/>
      <c r="I62" s="291"/>
      <c r="J62" s="291"/>
      <c r="K62" s="291"/>
      <c r="L62" s="291"/>
      <c r="M62" s="291"/>
      <c r="N62" s="291"/>
      <c r="O62" s="291"/>
      <c r="P62" s="292" t="s">
        <v>3</v>
      </c>
      <c r="Q62" s="292" t="s">
        <v>3</v>
      </c>
      <c r="R62" s="291"/>
      <c r="S62" s="291"/>
      <c r="T62" s="291"/>
      <c r="U62" s="291"/>
      <c r="V62" s="306">
        <v>2</v>
      </c>
      <c r="W62" s="306">
        <v>1</v>
      </c>
      <c r="X62" s="277"/>
      <c r="Y62" s="294">
        <f t="shared" ref="Y62" si="9">V62*W62*ROUND(X62,2)</f>
        <v>0</v>
      </c>
      <c r="Z62" s="31"/>
      <c r="AA62" s="31"/>
    </row>
    <row r="63" spans="1:27" ht="15" customHeight="1" thickTop="1" thickBot="1" x14ac:dyDescent="0.3">
      <c r="X63" s="16" t="s">
        <v>4</v>
      </c>
      <c r="Y63" s="17">
        <f>SUM(Y9,Y11:Y17,Y19:Y25,Y27:Y33,Y35:Y41,Y43:Y47,Y49:Y53,Y55:Y62)</f>
        <v>0</v>
      </c>
      <c r="AA63" s="31"/>
    </row>
    <row r="64" spans="1:27" ht="13.5" thickTop="1" x14ac:dyDescent="0.25"/>
    <row r="65" spans="1:2" x14ac:dyDescent="0.25">
      <c r="A65" s="432"/>
      <c r="B65" s="81"/>
    </row>
    <row r="66" spans="1:2" x14ac:dyDescent="0.25">
      <c r="A66" s="432"/>
      <c r="B66" s="81"/>
    </row>
  </sheetData>
  <sheetProtection algorithmName="SHA-512" hashValue="jxdPrwr2FI5WGR+C9LwM6fkZlXdgvLgVtPUn5WYp2UdsK7sYBiozC/3GlNcjCkmiR/cSBlxKbe7bfNe5V9hfZg==" saltValue="PCdWuF46y/xs0GdooeaJqQ==" spinCount="100000" sheet="1" objects="1" scenarios="1"/>
  <mergeCells count="31">
    <mergeCell ref="B8:B9"/>
    <mergeCell ref="B60:B62"/>
    <mergeCell ref="C60:C62"/>
    <mergeCell ref="B42:B47"/>
    <mergeCell ref="C42:C47"/>
    <mergeCell ref="B48:B53"/>
    <mergeCell ref="C48:C53"/>
    <mergeCell ref="B54:B59"/>
    <mergeCell ref="C54:C59"/>
    <mergeCell ref="B10:B17"/>
    <mergeCell ref="C10:C17"/>
    <mergeCell ref="B18:B25"/>
    <mergeCell ref="C18:C25"/>
    <mergeCell ref="B26:B33"/>
    <mergeCell ref="C26:C33"/>
    <mergeCell ref="B34:B41"/>
    <mergeCell ref="C34:C41"/>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3" tint="0.59999389629810485"/>
  </sheetPr>
  <dimension ref="A1:AA44"/>
  <sheetViews>
    <sheetView view="pageLayout" topLeftCell="J1"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1360</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979</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794" t="s">
        <v>777</v>
      </c>
      <c r="C8" s="449" t="s">
        <v>760</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5"/>
      <c r="C9" s="426" t="s">
        <v>760</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15" customHeight="1" x14ac:dyDescent="0.25">
      <c r="A10" s="173">
        <v>3</v>
      </c>
      <c r="B10" s="796" t="s">
        <v>761</v>
      </c>
      <c r="C10" s="799" t="s">
        <v>980</v>
      </c>
      <c r="D10" s="216" t="s">
        <v>778</v>
      </c>
      <c r="E10" s="285" t="s">
        <v>3</v>
      </c>
      <c r="F10" s="284"/>
      <c r="G10" s="284"/>
      <c r="H10" s="284"/>
      <c r="I10" s="284"/>
      <c r="J10" s="284"/>
      <c r="K10" s="284"/>
      <c r="L10" s="284"/>
      <c r="M10" s="284"/>
      <c r="N10" s="284"/>
      <c r="O10" s="284"/>
      <c r="P10" s="285"/>
      <c r="Q10" s="285"/>
      <c r="R10" s="284"/>
      <c r="S10" s="284"/>
      <c r="T10" s="284"/>
      <c r="U10" s="284"/>
      <c r="V10" s="285">
        <v>365</v>
      </c>
      <c r="W10" s="285">
        <v>1</v>
      </c>
      <c r="X10" s="364"/>
      <c r="Y10" s="365"/>
    </row>
    <row r="11" spans="1:27" ht="15" customHeight="1" x14ac:dyDescent="0.25">
      <c r="A11" s="173">
        <v>4</v>
      </c>
      <c r="B11" s="796"/>
      <c r="C11" s="799"/>
      <c r="D11" s="216" t="s">
        <v>779</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26.25" customHeight="1" x14ac:dyDescent="0.25">
      <c r="A12" s="173">
        <v>5</v>
      </c>
      <c r="B12" s="796"/>
      <c r="C12" s="799"/>
      <c r="D12" s="216" t="s">
        <v>780</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V12*W12*ROUND(X12,2)</f>
        <v>0</v>
      </c>
      <c r="Z12" s="31"/>
      <c r="AA12" s="31"/>
    </row>
    <row r="13" spans="1:27" ht="26.25" customHeight="1" x14ac:dyDescent="0.25">
      <c r="A13" s="173">
        <v>6</v>
      </c>
      <c r="B13" s="796"/>
      <c r="C13" s="799"/>
      <c r="D13" s="429" t="s">
        <v>982</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ref="Y13:Y15" si="0">V13*W13*ROUND(X13,2)</f>
        <v>0</v>
      </c>
      <c r="Z13" s="31"/>
    </row>
    <row r="14" spans="1:27" ht="26.25" customHeight="1" x14ac:dyDescent="0.25">
      <c r="A14" s="173">
        <v>7</v>
      </c>
      <c r="B14" s="796"/>
      <c r="C14" s="799"/>
      <c r="D14" s="216" t="s">
        <v>782</v>
      </c>
      <c r="E14" s="284"/>
      <c r="F14" s="284"/>
      <c r="G14" s="284"/>
      <c r="H14" s="284"/>
      <c r="I14" s="284"/>
      <c r="J14" s="284"/>
      <c r="K14" s="284"/>
      <c r="L14" s="284"/>
      <c r="M14" s="284"/>
      <c r="N14" s="284"/>
      <c r="O14" s="284"/>
      <c r="P14" s="285" t="s">
        <v>3</v>
      </c>
      <c r="Q14" s="285" t="s">
        <v>3</v>
      </c>
      <c r="R14" s="284"/>
      <c r="S14" s="284"/>
      <c r="T14" s="284"/>
      <c r="U14" s="284"/>
      <c r="V14" s="302">
        <v>2</v>
      </c>
      <c r="W14" s="285">
        <v>1</v>
      </c>
      <c r="X14" s="277"/>
      <c r="Y14" s="287">
        <f t="shared" si="0"/>
        <v>0</v>
      </c>
      <c r="Z14" s="31"/>
    </row>
    <row r="15" spans="1:27" ht="26.25" customHeight="1" x14ac:dyDescent="0.25">
      <c r="A15" s="173">
        <v>8</v>
      </c>
      <c r="B15" s="796"/>
      <c r="C15" s="799"/>
      <c r="D15" s="429" t="s">
        <v>983</v>
      </c>
      <c r="E15" s="284"/>
      <c r="F15" s="284"/>
      <c r="G15" s="284"/>
      <c r="H15" s="284"/>
      <c r="I15" s="284"/>
      <c r="J15" s="284"/>
      <c r="K15" s="284"/>
      <c r="L15" s="284"/>
      <c r="M15" s="284"/>
      <c r="N15" s="284"/>
      <c r="O15" s="284"/>
      <c r="P15" s="285" t="s">
        <v>3</v>
      </c>
      <c r="Q15" s="285" t="s">
        <v>3</v>
      </c>
      <c r="R15" s="284"/>
      <c r="S15" s="284"/>
      <c r="T15" s="284"/>
      <c r="U15" s="284"/>
      <c r="V15" s="302">
        <v>2</v>
      </c>
      <c r="W15" s="285">
        <v>1</v>
      </c>
      <c r="X15" s="277"/>
      <c r="Y15" s="287">
        <f t="shared" si="0"/>
        <v>0</v>
      </c>
      <c r="Z15" s="31"/>
    </row>
    <row r="16" spans="1:27" ht="15" customHeight="1" x14ac:dyDescent="0.25">
      <c r="A16" s="173">
        <v>9</v>
      </c>
      <c r="B16" s="796"/>
      <c r="C16" s="799"/>
      <c r="D16" s="216" t="s">
        <v>784</v>
      </c>
      <c r="E16" s="284"/>
      <c r="F16" s="284"/>
      <c r="G16" s="284"/>
      <c r="H16" s="284"/>
      <c r="I16" s="284"/>
      <c r="J16" s="284"/>
      <c r="K16" s="284"/>
      <c r="L16" s="284"/>
      <c r="M16" s="284"/>
      <c r="N16" s="284"/>
      <c r="O16" s="284"/>
      <c r="P16" s="285" t="s">
        <v>3</v>
      </c>
      <c r="Q16" s="285" t="s">
        <v>3</v>
      </c>
      <c r="R16" s="284"/>
      <c r="S16" s="284"/>
      <c r="T16" s="284"/>
      <c r="U16" s="284"/>
      <c r="V16" s="302">
        <v>2</v>
      </c>
      <c r="W16" s="285">
        <v>1</v>
      </c>
      <c r="X16" s="277"/>
      <c r="Y16" s="287">
        <f t="shared" ref="Y16" si="1">V16*W16*ROUND(X16,2)</f>
        <v>0</v>
      </c>
      <c r="Z16" s="31"/>
    </row>
    <row r="17" spans="1:26" ht="15" customHeight="1" x14ac:dyDescent="0.25">
      <c r="A17" s="173">
        <v>10</v>
      </c>
      <c r="B17" s="796" t="s">
        <v>763</v>
      </c>
      <c r="C17" s="799" t="s">
        <v>980</v>
      </c>
      <c r="D17" s="216" t="s">
        <v>778</v>
      </c>
      <c r="E17" s="285" t="s">
        <v>3</v>
      </c>
      <c r="F17" s="284"/>
      <c r="G17" s="284"/>
      <c r="H17" s="284"/>
      <c r="I17" s="284"/>
      <c r="J17" s="284"/>
      <c r="K17" s="284"/>
      <c r="L17" s="284"/>
      <c r="M17" s="284"/>
      <c r="N17" s="284"/>
      <c r="O17" s="284"/>
      <c r="P17" s="285"/>
      <c r="Q17" s="285"/>
      <c r="R17" s="284"/>
      <c r="S17" s="284"/>
      <c r="T17" s="284"/>
      <c r="U17" s="284"/>
      <c r="V17" s="285">
        <v>365</v>
      </c>
      <c r="W17" s="285">
        <v>1</v>
      </c>
      <c r="X17" s="364"/>
      <c r="Y17" s="365"/>
      <c r="Z17" s="31"/>
    </row>
    <row r="18" spans="1:26" ht="15" customHeight="1" x14ac:dyDescent="0.25">
      <c r="A18" s="173">
        <v>11</v>
      </c>
      <c r="B18" s="796"/>
      <c r="C18" s="799"/>
      <c r="D18" s="216" t="s">
        <v>779</v>
      </c>
      <c r="E18" s="284"/>
      <c r="F18" s="285" t="s">
        <v>3</v>
      </c>
      <c r="G18" s="284"/>
      <c r="H18" s="284"/>
      <c r="I18" s="284"/>
      <c r="J18" s="284"/>
      <c r="K18" s="284"/>
      <c r="L18" s="284"/>
      <c r="M18" s="284"/>
      <c r="N18" s="284"/>
      <c r="O18" s="284"/>
      <c r="P18" s="285"/>
      <c r="Q18" s="285"/>
      <c r="R18" s="284"/>
      <c r="S18" s="284"/>
      <c r="T18" s="284"/>
      <c r="U18" s="284"/>
      <c r="V18" s="285">
        <v>52</v>
      </c>
      <c r="W18" s="285">
        <v>1</v>
      </c>
      <c r="X18" s="364"/>
      <c r="Y18" s="365"/>
      <c r="Z18" s="31"/>
    </row>
    <row r="19" spans="1:26" ht="26.25" customHeight="1" x14ac:dyDescent="0.25">
      <c r="A19" s="173">
        <v>12</v>
      </c>
      <c r="B19" s="796"/>
      <c r="C19" s="799"/>
      <c r="D19" s="216" t="s">
        <v>780</v>
      </c>
      <c r="E19" s="284"/>
      <c r="F19" s="284"/>
      <c r="G19" s="284"/>
      <c r="H19" s="284"/>
      <c r="I19" s="284"/>
      <c r="J19" s="284"/>
      <c r="K19" s="284"/>
      <c r="L19" s="284"/>
      <c r="M19" s="284"/>
      <c r="N19" s="284"/>
      <c r="O19" s="284"/>
      <c r="P19" s="285" t="s">
        <v>3</v>
      </c>
      <c r="Q19" s="285" t="s">
        <v>3</v>
      </c>
      <c r="R19" s="284"/>
      <c r="S19" s="284"/>
      <c r="T19" s="284"/>
      <c r="U19" s="284"/>
      <c r="V19" s="302">
        <v>2</v>
      </c>
      <c r="W19" s="285">
        <v>1</v>
      </c>
      <c r="X19" s="277"/>
      <c r="Y19" s="287">
        <f t="shared" ref="Y19:Y22" si="2">V19*W19*ROUND(X19,2)</f>
        <v>0</v>
      </c>
      <c r="Z19" s="31"/>
    </row>
    <row r="20" spans="1:26" ht="26.25" customHeight="1" x14ac:dyDescent="0.25">
      <c r="A20" s="173">
        <v>13</v>
      </c>
      <c r="B20" s="796"/>
      <c r="C20" s="799"/>
      <c r="D20" s="429" t="s">
        <v>982</v>
      </c>
      <c r="E20" s="284"/>
      <c r="F20" s="284"/>
      <c r="G20" s="284"/>
      <c r="H20" s="284"/>
      <c r="I20" s="284"/>
      <c r="J20" s="284"/>
      <c r="K20" s="284"/>
      <c r="L20" s="284"/>
      <c r="M20" s="284"/>
      <c r="N20" s="284"/>
      <c r="O20" s="284"/>
      <c r="P20" s="285" t="s">
        <v>3</v>
      </c>
      <c r="Q20" s="285" t="s">
        <v>3</v>
      </c>
      <c r="R20" s="284"/>
      <c r="S20" s="284"/>
      <c r="T20" s="284"/>
      <c r="U20" s="284"/>
      <c r="V20" s="302">
        <v>2</v>
      </c>
      <c r="W20" s="285">
        <v>1</v>
      </c>
      <c r="X20" s="277"/>
      <c r="Y20" s="287">
        <f t="shared" si="2"/>
        <v>0</v>
      </c>
      <c r="Z20" s="31"/>
    </row>
    <row r="21" spans="1:26" ht="26.25" customHeight="1" x14ac:dyDescent="0.25">
      <c r="A21" s="173">
        <v>14</v>
      </c>
      <c r="B21" s="796"/>
      <c r="C21" s="799"/>
      <c r="D21" s="216" t="s">
        <v>782</v>
      </c>
      <c r="E21" s="284"/>
      <c r="F21" s="284"/>
      <c r="G21" s="284"/>
      <c r="H21" s="284"/>
      <c r="I21" s="284"/>
      <c r="J21" s="284"/>
      <c r="K21" s="284"/>
      <c r="L21" s="284"/>
      <c r="M21" s="284"/>
      <c r="N21" s="284"/>
      <c r="O21" s="284"/>
      <c r="P21" s="285" t="s">
        <v>3</v>
      </c>
      <c r="Q21" s="285" t="s">
        <v>3</v>
      </c>
      <c r="R21" s="284"/>
      <c r="S21" s="284"/>
      <c r="T21" s="284"/>
      <c r="U21" s="284"/>
      <c r="V21" s="302">
        <v>2</v>
      </c>
      <c r="W21" s="285">
        <v>1</v>
      </c>
      <c r="X21" s="277"/>
      <c r="Y21" s="287">
        <f t="shared" si="2"/>
        <v>0</v>
      </c>
      <c r="Z21" s="31"/>
    </row>
    <row r="22" spans="1:26" ht="26.25" customHeight="1" x14ac:dyDescent="0.25">
      <c r="A22" s="173">
        <v>15</v>
      </c>
      <c r="B22" s="796"/>
      <c r="C22" s="799"/>
      <c r="D22" s="429" t="s">
        <v>983</v>
      </c>
      <c r="E22" s="284"/>
      <c r="F22" s="284"/>
      <c r="G22" s="284"/>
      <c r="H22" s="284"/>
      <c r="I22" s="284"/>
      <c r="J22" s="284"/>
      <c r="K22" s="284"/>
      <c r="L22" s="284"/>
      <c r="M22" s="284"/>
      <c r="N22" s="284"/>
      <c r="O22" s="284"/>
      <c r="P22" s="285" t="s">
        <v>3</v>
      </c>
      <c r="Q22" s="285" t="s">
        <v>3</v>
      </c>
      <c r="R22" s="284"/>
      <c r="S22" s="284"/>
      <c r="T22" s="284"/>
      <c r="U22" s="284"/>
      <c r="V22" s="302">
        <v>2</v>
      </c>
      <c r="W22" s="285">
        <v>1</v>
      </c>
      <c r="X22" s="277"/>
      <c r="Y22" s="287">
        <f t="shared" si="2"/>
        <v>0</v>
      </c>
      <c r="Z22" s="31"/>
    </row>
    <row r="23" spans="1:26" ht="15" customHeight="1" x14ac:dyDescent="0.25">
      <c r="A23" s="173">
        <v>16</v>
      </c>
      <c r="B23" s="796"/>
      <c r="C23" s="799"/>
      <c r="D23" s="216" t="s">
        <v>784</v>
      </c>
      <c r="E23" s="284"/>
      <c r="F23" s="284"/>
      <c r="G23" s="284"/>
      <c r="H23" s="284"/>
      <c r="I23" s="284"/>
      <c r="J23" s="284"/>
      <c r="K23" s="284"/>
      <c r="L23" s="284"/>
      <c r="M23" s="284"/>
      <c r="N23" s="284"/>
      <c r="O23" s="284"/>
      <c r="P23" s="285" t="s">
        <v>3</v>
      </c>
      <c r="Q23" s="285" t="s">
        <v>3</v>
      </c>
      <c r="R23" s="284"/>
      <c r="S23" s="284"/>
      <c r="T23" s="284"/>
      <c r="U23" s="284"/>
      <c r="V23" s="302">
        <v>2</v>
      </c>
      <c r="W23" s="285">
        <v>1</v>
      </c>
      <c r="X23" s="277"/>
      <c r="Y23" s="287">
        <f>V23*W23*ROUND(X23,2)</f>
        <v>0</v>
      </c>
      <c r="Z23" s="31"/>
    </row>
    <row r="24" spans="1:26" s="415" customFormat="1" ht="15" customHeight="1" x14ac:dyDescent="0.25">
      <c r="A24" s="173">
        <v>17</v>
      </c>
      <c r="B24" s="796" t="s">
        <v>761</v>
      </c>
      <c r="C24" s="799" t="s">
        <v>981</v>
      </c>
      <c r="D24" s="216" t="s">
        <v>984</v>
      </c>
      <c r="E24" s="285" t="s">
        <v>3</v>
      </c>
      <c r="F24" s="284"/>
      <c r="G24" s="284"/>
      <c r="H24" s="284"/>
      <c r="I24" s="284"/>
      <c r="J24" s="284"/>
      <c r="K24" s="284"/>
      <c r="L24" s="284"/>
      <c r="M24" s="284"/>
      <c r="N24" s="284"/>
      <c r="O24" s="284"/>
      <c r="P24" s="285"/>
      <c r="Q24" s="285"/>
      <c r="R24" s="284"/>
      <c r="S24" s="284"/>
      <c r="T24" s="284"/>
      <c r="U24" s="284"/>
      <c r="V24" s="285">
        <v>365</v>
      </c>
      <c r="W24" s="285">
        <v>1</v>
      </c>
      <c r="X24" s="364"/>
      <c r="Y24" s="365"/>
      <c r="Z24" s="31"/>
    </row>
    <row r="25" spans="1:26" ht="15" customHeight="1" x14ac:dyDescent="0.25">
      <c r="A25" s="173">
        <v>18</v>
      </c>
      <c r="B25" s="796"/>
      <c r="C25" s="799"/>
      <c r="D25" s="216" t="s">
        <v>779</v>
      </c>
      <c r="E25" s="284"/>
      <c r="F25" s="285" t="s">
        <v>3</v>
      </c>
      <c r="G25" s="284"/>
      <c r="H25" s="284"/>
      <c r="I25" s="284"/>
      <c r="J25" s="284"/>
      <c r="K25" s="284"/>
      <c r="L25" s="284"/>
      <c r="M25" s="284"/>
      <c r="N25" s="284"/>
      <c r="O25" s="284"/>
      <c r="P25" s="285"/>
      <c r="Q25" s="285"/>
      <c r="R25" s="284"/>
      <c r="S25" s="284"/>
      <c r="T25" s="284"/>
      <c r="U25" s="284"/>
      <c r="V25" s="285">
        <v>52</v>
      </c>
      <c r="W25" s="285">
        <v>1</v>
      </c>
      <c r="X25" s="364"/>
      <c r="Y25" s="365"/>
      <c r="Z25" s="31"/>
    </row>
    <row r="26" spans="1:26" ht="26.25" customHeight="1" x14ac:dyDescent="0.25">
      <c r="A26" s="173">
        <v>19</v>
      </c>
      <c r="B26" s="796"/>
      <c r="C26" s="799"/>
      <c r="D26" s="216" t="s">
        <v>780</v>
      </c>
      <c r="E26" s="284"/>
      <c r="F26" s="284"/>
      <c r="G26" s="284"/>
      <c r="H26" s="284"/>
      <c r="I26" s="284"/>
      <c r="J26" s="284"/>
      <c r="K26" s="284"/>
      <c r="L26" s="284"/>
      <c r="M26" s="284"/>
      <c r="N26" s="284"/>
      <c r="O26" s="284"/>
      <c r="P26" s="285" t="s">
        <v>3</v>
      </c>
      <c r="Q26" s="285" t="s">
        <v>3</v>
      </c>
      <c r="R26" s="284"/>
      <c r="S26" s="284"/>
      <c r="T26" s="284"/>
      <c r="U26" s="284"/>
      <c r="V26" s="302">
        <v>2</v>
      </c>
      <c r="W26" s="285">
        <v>1</v>
      </c>
      <c r="X26" s="277"/>
      <c r="Y26" s="287">
        <f t="shared" ref="Y26:Y28" si="3">V26*W26*ROUND(X26,2)</f>
        <v>0</v>
      </c>
      <c r="Z26" s="31"/>
    </row>
    <row r="27" spans="1:26" ht="26.25" customHeight="1" x14ac:dyDescent="0.25">
      <c r="A27" s="173">
        <v>20</v>
      </c>
      <c r="B27" s="796"/>
      <c r="C27" s="799"/>
      <c r="D27" s="429" t="s">
        <v>982</v>
      </c>
      <c r="E27" s="284"/>
      <c r="F27" s="284"/>
      <c r="G27" s="284"/>
      <c r="H27" s="284"/>
      <c r="I27" s="284"/>
      <c r="J27" s="284"/>
      <c r="K27" s="284"/>
      <c r="L27" s="284"/>
      <c r="M27" s="284"/>
      <c r="N27" s="284"/>
      <c r="O27" s="284"/>
      <c r="P27" s="285" t="s">
        <v>3</v>
      </c>
      <c r="Q27" s="285" t="s">
        <v>3</v>
      </c>
      <c r="R27" s="284"/>
      <c r="S27" s="284"/>
      <c r="T27" s="284"/>
      <c r="U27" s="284"/>
      <c r="V27" s="302">
        <v>2</v>
      </c>
      <c r="W27" s="285">
        <v>1</v>
      </c>
      <c r="X27" s="277"/>
      <c r="Y27" s="287">
        <f t="shared" si="3"/>
        <v>0</v>
      </c>
      <c r="Z27" s="31"/>
    </row>
    <row r="28" spans="1:26" ht="26.25" customHeight="1" x14ac:dyDescent="0.25">
      <c r="A28" s="173">
        <v>21</v>
      </c>
      <c r="B28" s="796"/>
      <c r="C28" s="799"/>
      <c r="D28" s="216" t="s">
        <v>782</v>
      </c>
      <c r="E28" s="284"/>
      <c r="F28" s="284"/>
      <c r="G28" s="284"/>
      <c r="H28" s="284"/>
      <c r="I28" s="284"/>
      <c r="J28" s="284"/>
      <c r="K28" s="284"/>
      <c r="L28" s="284"/>
      <c r="M28" s="284"/>
      <c r="N28" s="284"/>
      <c r="O28" s="284"/>
      <c r="P28" s="285" t="s">
        <v>3</v>
      </c>
      <c r="Q28" s="285" t="s">
        <v>3</v>
      </c>
      <c r="R28" s="284"/>
      <c r="S28" s="284"/>
      <c r="T28" s="284"/>
      <c r="U28" s="284"/>
      <c r="V28" s="302">
        <v>2</v>
      </c>
      <c r="W28" s="285">
        <v>1</v>
      </c>
      <c r="X28" s="277"/>
      <c r="Y28" s="287">
        <f t="shared" si="3"/>
        <v>0</v>
      </c>
      <c r="Z28" s="31"/>
    </row>
    <row r="29" spans="1:26" ht="26.25" customHeight="1" x14ac:dyDescent="0.25">
      <c r="A29" s="173">
        <v>22</v>
      </c>
      <c r="B29" s="796"/>
      <c r="C29" s="799"/>
      <c r="D29" s="429" t="s">
        <v>983</v>
      </c>
      <c r="E29" s="284"/>
      <c r="F29" s="284"/>
      <c r="G29" s="284"/>
      <c r="H29" s="284"/>
      <c r="I29" s="284"/>
      <c r="J29" s="284"/>
      <c r="K29" s="284"/>
      <c r="L29" s="284"/>
      <c r="M29" s="284"/>
      <c r="N29" s="284"/>
      <c r="O29" s="284"/>
      <c r="P29" s="285" t="s">
        <v>3</v>
      </c>
      <c r="Q29" s="285" t="s">
        <v>3</v>
      </c>
      <c r="R29" s="284"/>
      <c r="S29" s="284"/>
      <c r="T29" s="284"/>
      <c r="U29" s="284"/>
      <c r="V29" s="302">
        <v>2</v>
      </c>
      <c r="W29" s="285">
        <v>1</v>
      </c>
      <c r="X29" s="277"/>
      <c r="Y29" s="287">
        <f>V29*W29*ROUND(X29,2)</f>
        <v>0</v>
      </c>
      <c r="Z29" s="31"/>
    </row>
    <row r="30" spans="1:26" ht="15" customHeight="1" x14ac:dyDescent="0.25">
      <c r="A30" s="173">
        <v>23</v>
      </c>
      <c r="B30" s="796"/>
      <c r="C30" s="799"/>
      <c r="D30" s="216" t="s">
        <v>784</v>
      </c>
      <c r="E30" s="284"/>
      <c r="F30" s="284"/>
      <c r="G30" s="284"/>
      <c r="H30" s="284"/>
      <c r="I30" s="284"/>
      <c r="J30" s="284"/>
      <c r="K30" s="284"/>
      <c r="L30" s="284"/>
      <c r="M30" s="284"/>
      <c r="N30" s="284"/>
      <c r="O30" s="284"/>
      <c r="P30" s="285" t="s">
        <v>3</v>
      </c>
      <c r="Q30" s="285" t="s">
        <v>3</v>
      </c>
      <c r="R30" s="284"/>
      <c r="S30" s="284"/>
      <c r="T30" s="284"/>
      <c r="U30" s="284"/>
      <c r="V30" s="302">
        <v>2</v>
      </c>
      <c r="W30" s="285">
        <v>1</v>
      </c>
      <c r="X30" s="277"/>
      <c r="Y30" s="287">
        <f t="shared" ref="Y30:Y33" si="4">V30*W30*ROUND(X30,2)</f>
        <v>0</v>
      </c>
      <c r="Z30" s="31"/>
    </row>
    <row r="31" spans="1:26" ht="15" customHeight="1" x14ac:dyDescent="0.25">
      <c r="A31" s="173">
        <v>24</v>
      </c>
      <c r="B31" s="796" t="s">
        <v>763</v>
      </c>
      <c r="C31" s="799" t="s">
        <v>980</v>
      </c>
      <c r="D31" s="216" t="s">
        <v>778</v>
      </c>
      <c r="E31" s="285" t="s">
        <v>3</v>
      </c>
      <c r="F31" s="284"/>
      <c r="G31" s="284"/>
      <c r="H31" s="284"/>
      <c r="I31" s="284"/>
      <c r="J31" s="284"/>
      <c r="K31" s="284"/>
      <c r="L31" s="284"/>
      <c r="M31" s="284"/>
      <c r="N31" s="284"/>
      <c r="O31" s="284"/>
      <c r="P31" s="285"/>
      <c r="Q31" s="285"/>
      <c r="R31" s="284"/>
      <c r="S31" s="284"/>
      <c r="T31" s="284"/>
      <c r="U31" s="284"/>
      <c r="V31" s="285">
        <v>365</v>
      </c>
      <c r="W31" s="285">
        <v>1</v>
      </c>
      <c r="X31" s="364"/>
      <c r="Y31" s="365"/>
      <c r="Z31" s="31"/>
    </row>
    <row r="32" spans="1:26" ht="15" customHeight="1" x14ac:dyDescent="0.25">
      <c r="A32" s="173">
        <v>25</v>
      </c>
      <c r="B32" s="796"/>
      <c r="C32" s="799"/>
      <c r="D32" s="216" t="s">
        <v>779</v>
      </c>
      <c r="E32" s="284"/>
      <c r="F32" s="285" t="s">
        <v>3</v>
      </c>
      <c r="G32" s="284"/>
      <c r="H32" s="284"/>
      <c r="I32" s="284"/>
      <c r="J32" s="284"/>
      <c r="K32" s="284"/>
      <c r="L32" s="284"/>
      <c r="M32" s="284"/>
      <c r="N32" s="284"/>
      <c r="O32" s="284"/>
      <c r="P32" s="285"/>
      <c r="Q32" s="285"/>
      <c r="R32" s="284"/>
      <c r="S32" s="284"/>
      <c r="T32" s="284"/>
      <c r="U32" s="284"/>
      <c r="V32" s="285">
        <v>52</v>
      </c>
      <c r="W32" s="285">
        <v>1</v>
      </c>
      <c r="X32" s="364"/>
      <c r="Y32" s="365"/>
      <c r="Z32" s="31"/>
    </row>
    <row r="33" spans="1:27" ht="26.25" customHeight="1" x14ac:dyDescent="0.25">
      <c r="A33" s="173">
        <v>26</v>
      </c>
      <c r="B33" s="796"/>
      <c r="C33" s="799"/>
      <c r="D33" s="216" t="s">
        <v>780</v>
      </c>
      <c r="E33" s="284"/>
      <c r="F33" s="284"/>
      <c r="G33" s="284"/>
      <c r="H33" s="284"/>
      <c r="I33" s="284"/>
      <c r="J33" s="284"/>
      <c r="K33" s="284"/>
      <c r="L33" s="284"/>
      <c r="M33" s="284"/>
      <c r="N33" s="284"/>
      <c r="O33" s="284"/>
      <c r="P33" s="285" t="s">
        <v>3</v>
      </c>
      <c r="Q33" s="285" t="s">
        <v>3</v>
      </c>
      <c r="R33" s="284"/>
      <c r="S33" s="284"/>
      <c r="T33" s="284"/>
      <c r="U33" s="284"/>
      <c r="V33" s="302">
        <v>2</v>
      </c>
      <c r="W33" s="285">
        <v>1</v>
      </c>
      <c r="X33" s="277"/>
      <c r="Y33" s="287">
        <f t="shared" si="4"/>
        <v>0</v>
      </c>
      <c r="Z33" s="31"/>
    </row>
    <row r="34" spans="1:27" ht="26.25" customHeight="1" x14ac:dyDescent="0.25">
      <c r="A34" s="173">
        <v>27</v>
      </c>
      <c r="B34" s="796"/>
      <c r="C34" s="799"/>
      <c r="D34" s="429" t="s">
        <v>982</v>
      </c>
      <c r="E34" s="284"/>
      <c r="F34" s="284"/>
      <c r="G34" s="284"/>
      <c r="H34" s="284"/>
      <c r="I34" s="284"/>
      <c r="J34" s="284"/>
      <c r="K34" s="284"/>
      <c r="L34" s="284"/>
      <c r="M34" s="284"/>
      <c r="N34" s="284"/>
      <c r="O34" s="284"/>
      <c r="P34" s="285" t="s">
        <v>3</v>
      </c>
      <c r="Q34" s="285" t="s">
        <v>3</v>
      </c>
      <c r="R34" s="284"/>
      <c r="S34" s="284"/>
      <c r="T34" s="284"/>
      <c r="U34" s="284"/>
      <c r="V34" s="302">
        <v>2</v>
      </c>
      <c r="W34" s="285">
        <v>1</v>
      </c>
      <c r="X34" s="277"/>
      <c r="Y34" s="287">
        <f t="shared" ref="Y34" si="5">V34*W34*ROUND(X34,2)</f>
        <v>0</v>
      </c>
      <c r="Z34" s="31"/>
    </row>
    <row r="35" spans="1:27" ht="26.25" customHeight="1" x14ac:dyDescent="0.25">
      <c r="A35" s="173">
        <v>28</v>
      </c>
      <c r="B35" s="796"/>
      <c r="C35" s="799"/>
      <c r="D35" s="216" t="s">
        <v>782</v>
      </c>
      <c r="E35" s="284"/>
      <c r="F35" s="284"/>
      <c r="G35" s="284"/>
      <c r="H35" s="284"/>
      <c r="I35" s="284"/>
      <c r="J35" s="284"/>
      <c r="K35" s="284"/>
      <c r="L35" s="284"/>
      <c r="M35" s="284"/>
      <c r="N35" s="284"/>
      <c r="O35" s="284"/>
      <c r="P35" s="285" t="s">
        <v>3</v>
      </c>
      <c r="Q35" s="285" t="s">
        <v>3</v>
      </c>
      <c r="R35" s="284"/>
      <c r="S35" s="284"/>
      <c r="T35" s="284"/>
      <c r="U35" s="284"/>
      <c r="V35" s="302">
        <v>2</v>
      </c>
      <c r="W35" s="285">
        <v>1</v>
      </c>
      <c r="X35" s="277"/>
      <c r="Y35" s="287">
        <f>V35*W35*ROUND(X35,2)</f>
        <v>0</v>
      </c>
      <c r="Z35" s="31"/>
    </row>
    <row r="36" spans="1:27" ht="26.25" customHeight="1" x14ac:dyDescent="0.25">
      <c r="A36" s="173">
        <v>29</v>
      </c>
      <c r="B36" s="796"/>
      <c r="C36" s="799"/>
      <c r="D36" s="429" t="s">
        <v>983</v>
      </c>
      <c r="E36" s="284"/>
      <c r="F36" s="284"/>
      <c r="G36" s="284"/>
      <c r="H36" s="284"/>
      <c r="I36" s="284"/>
      <c r="J36" s="284"/>
      <c r="K36" s="284"/>
      <c r="L36" s="284"/>
      <c r="M36" s="284"/>
      <c r="N36" s="284"/>
      <c r="O36" s="284"/>
      <c r="P36" s="285" t="s">
        <v>3</v>
      </c>
      <c r="Q36" s="285" t="s">
        <v>3</v>
      </c>
      <c r="R36" s="284"/>
      <c r="S36" s="284"/>
      <c r="T36" s="284"/>
      <c r="U36" s="284"/>
      <c r="V36" s="302">
        <v>2</v>
      </c>
      <c r="W36" s="285">
        <v>1</v>
      </c>
      <c r="X36" s="277"/>
      <c r="Y36" s="287">
        <f t="shared" ref="Y36:Y40" si="6">V36*W36*ROUND(X36,2)</f>
        <v>0</v>
      </c>
      <c r="Z36" s="31"/>
    </row>
    <row r="37" spans="1:27" ht="15" customHeight="1" x14ac:dyDescent="0.25">
      <c r="A37" s="173">
        <v>30</v>
      </c>
      <c r="B37" s="796"/>
      <c r="C37" s="799"/>
      <c r="D37" s="216" t="s">
        <v>784</v>
      </c>
      <c r="E37" s="284"/>
      <c r="F37" s="284"/>
      <c r="G37" s="284"/>
      <c r="H37" s="284"/>
      <c r="I37" s="284"/>
      <c r="J37" s="284"/>
      <c r="K37" s="284"/>
      <c r="L37" s="284"/>
      <c r="M37" s="284"/>
      <c r="N37" s="284"/>
      <c r="O37" s="284"/>
      <c r="P37" s="285" t="s">
        <v>3</v>
      </c>
      <c r="Q37" s="285" t="s">
        <v>3</v>
      </c>
      <c r="R37" s="284"/>
      <c r="S37" s="284"/>
      <c r="T37" s="284"/>
      <c r="U37" s="284"/>
      <c r="V37" s="302">
        <v>2</v>
      </c>
      <c r="W37" s="285">
        <v>1</v>
      </c>
      <c r="X37" s="277"/>
      <c r="Y37" s="287">
        <f t="shared" si="6"/>
        <v>0</v>
      </c>
      <c r="Z37" s="31"/>
    </row>
    <row r="38" spans="1:27" ht="26.25" customHeight="1" x14ac:dyDescent="0.25">
      <c r="A38" s="173">
        <v>31</v>
      </c>
      <c r="B38" s="796" t="s">
        <v>448</v>
      </c>
      <c r="C38" s="796" t="s">
        <v>755</v>
      </c>
      <c r="D38" s="216" t="s">
        <v>551</v>
      </c>
      <c r="E38" s="284"/>
      <c r="F38" s="284"/>
      <c r="G38" s="284"/>
      <c r="H38" s="284"/>
      <c r="I38" s="284"/>
      <c r="J38" s="284"/>
      <c r="K38" s="284"/>
      <c r="L38" s="284"/>
      <c r="M38" s="284"/>
      <c r="N38" s="284"/>
      <c r="O38" s="284"/>
      <c r="P38" s="285" t="s">
        <v>3</v>
      </c>
      <c r="Q38" s="285" t="s">
        <v>3</v>
      </c>
      <c r="R38" s="284"/>
      <c r="S38" s="284"/>
      <c r="T38" s="284"/>
      <c r="U38" s="284"/>
      <c r="V38" s="302">
        <v>2</v>
      </c>
      <c r="W38" s="285">
        <v>1</v>
      </c>
      <c r="X38" s="277"/>
      <c r="Y38" s="287">
        <f t="shared" si="6"/>
        <v>0</v>
      </c>
      <c r="Z38" s="31"/>
    </row>
    <row r="39" spans="1:27" ht="15" customHeight="1" x14ac:dyDescent="0.25">
      <c r="A39" s="173">
        <v>32</v>
      </c>
      <c r="B39" s="799"/>
      <c r="C39" s="799"/>
      <c r="D39" s="216" t="s">
        <v>553</v>
      </c>
      <c r="E39" s="284"/>
      <c r="F39" s="284"/>
      <c r="G39" s="284"/>
      <c r="H39" s="284"/>
      <c r="I39" s="284"/>
      <c r="J39" s="284"/>
      <c r="K39" s="284"/>
      <c r="L39" s="284"/>
      <c r="M39" s="284"/>
      <c r="N39" s="284"/>
      <c r="O39" s="284"/>
      <c r="P39" s="285" t="s">
        <v>3</v>
      </c>
      <c r="Q39" s="285" t="s">
        <v>3</v>
      </c>
      <c r="R39" s="284"/>
      <c r="S39" s="284"/>
      <c r="T39" s="284"/>
      <c r="U39" s="284"/>
      <c r="V39" s="302">
        <v>2</v>
      </c>
      <c r="W39" s="285">
        <v>1</v>
      </c>
      <c r="X39" s="277"/>
      <c r="Y39" s="287">
        <f t="shared" si="6"/>
        <v>0</v>
      </c>
      <c r="Z39" s="31"/>
    </row>
    <row r="40" spans="1:27" ht="26.25" customHeight="1" thickBot="1" x14ac:dyDescent="0.3">
      <c r="A40" s="65">
        <v>33</v>
      </c>
      <c r="B40" s="812"/>
      <c r="C40" s="812"/>
      <c r="D40" s="223" t="s">
        <v>589</v>
      </c>
      <c r="E40" s="291"/>
      <c r="F40" s="291"/>
      <c r="G40" s="291"/>
      <c r="H40" s="291"/>
      <c r="I40" s="291"/>
      <c r="J40" s="291"/>
      <c r="K40" s="291"/>
      <c r="L40" s="291"/>
      <c r="M40" s="291"/>
      <c r="N40" s="291"/>
      <c r="O40" s="291"/>
      <c r="P40" s="292" t="s">
        <v>3</v>
      </c>
      <c r="Q40" s="292" t="s">
        <v>3</v>
      </c>
      <c r="R40" s="291"/>
      <c r="S40" s="291"/>
      <c r="T40" s="291"/>
      <c r="U40" s="291"/>
      <c r="V40" s="306">
        <v>2</v>
      </c>
      <c r="W40" s="292">
        <v>1</v>
      </c>
      <c r="X40" s="277"/>
      <c r="Y40" s="294">
        <f t="shared" si="6"/>
        <v>0</v>
      </c>
      <c r="Z40" s="31"/>
    </row>
    <row r="41" spans="1:27" ht="15" customHeight="1" thickTop="1" thickBot="1" x14ac:dyDescent="0.3">
      <c r="X41" s="16" t="s">
        <v>4</v>
      </c>
      <c r="Y41" s="17">
        <f>SUM(Y9,Y12:Y16,Y19:Y23,Y26:Y30,Y33:Y40)</f>
        <v>0</v>
      </c>
      <c r="AA41" s="31"/>
    </row>
    <row r="42" spans="1:27" ht="13.5" thickTop="1" x14ac:dyDescent="0.25"/>
    <row r="43" spans="1:27" x14ac:dyDescent="0.25">
      <c r="A43" s="432"/>
      <c r="B43" s="81"/>
    </row>
    <row r="44" spans="1:27" x14ac:dyDescent="0.25">
      <c r="A44" s="432"/>
      <c r="B44" s="81"/>
    </row>
  </sheetData>
  <sheetProtection algorithmName="SHA-512" hashValue="a8j96AuSH6syRXoRG37QPVyyyy7ZB5ukre4VjhLgIkhZbDasf05YKGDLZdxORCLpZ4XYzFEcFlC5v/yNFHpEQQ==" saltValue="AWTeBKthxasIARmPYP4ejw==" spinCount="100000" sheet="1" objects="1" scenarios="1"/>
  <mergeCells count="25">
    <mergeCell ref="B38:B40"/>
    <mergeCell ref="C38:C40"/>
    <mergeCell ref="B8:B9"/>
    <mergeCell ref="B10:B16"/>
    <mergeCell ref="C10:C16"/>
    <mergeCell ref="B17:B23"/>
    <mergeCell ref="C17:C23"/>
    <mergeCell ref="B24:B30"/>
    <mergeCell ref="C24:C30"/>
    <mergeCell ref="B31:B37"/>
    <mergeCell ref="C31:C37"/>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59999389629810485"/>
  </sheetPr>
  <dimension ref="A1:AA36"/>
  <sheetViews>
    <sheetView view="pageLayout" topLeftCell="I5"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1361</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985</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174">
        <v>1</v>
      </c>
      <c r="B8" s="794" t="s">
        <v>986</v>
      </c>
      <c r="C8" s="449" t="s">
        <v>987</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8"/>
      <c r="C9" s="426" t="s">
        <v>987</v>
      </c>
      <c r="D9" s="216" t="s">
        <v>992</v>
      </c>
      <c r="E9" s="284"/>
      <c r="F9" s="284"/>
      <c r="G9" s="284"/>
      <c r="H9" s="284"/>
      <c r="I9" s="284"/>
      <c r="J9" s="284"/>
      <c r="K9" s="285">
        <v>2</v>
      </c>
      <c r="L9" s="285" t="s">
        <v>3</v>
      </c>
      <c r="M9" s="284"/>
      <c r="N9" s="288">
        <v>0.5</v>
      </c>
      <c r="O9" s="285">
        <v>1</v>
      </c>
      <c r="P9" s="284"/>
      <c r="Q9" s="284"/>
      <c r="R9" s="284"/>
      <c r="S9" s="284"/>
      <c r="T9" s="284"/>
      <c r="U9" s="284"/>
      <c r="V9" s="284"/>
      <c r="W9" s="284"/>
      <c r="X9" s="277"/>
      <c r="Y9" s="287">
        <f>N9*O9*ROUND(X9,2)</f>
        <v>0</v>
      </c>
    </row>
    <row r="10" spans="1:27" ht="15" customHeight="1" x14ac:dyDescent="0.25">
      <c r="A10" s="173">
        <v>3</v>
      </c>
      <c r="B10" s="798"/>
      <c r="C10" s="426" t="s">
        <v>987</v>
      </c>
      <c r="D10" s="216" t="s">
        <v>993</v>
      </c>
      <c r="E10" s="284"/>
      <c r="F10" s="284"/>
      <c r="G10" s="284"/>
      <c r="H10" s="284"/>
      <c r="I10" s="284"/>
      <c r="J10" s="284"/>
      <c r="K10" s="285">
        <v>2</v>
      </c>
      <c r="L10" s="285" t="s">
        <v>3</v>
      </c>
      <c r="M10" s="284"/>
      <c r="N10" s="288">
        <v>0.5</v>
      </c>
      <c r="O10" s="285">
        <v>1</v>
      </c>
      <c r="P10" s="284"/>
      <c r="Q10" s="284"/>
      <c r="R10" s="284"/>
      <c r="S10" s="284"/>
      <c r="T10" s="284"/>
      <c r="U10" s="284"/>
      <c r="V10" s="284"/>
      <c r="W10" s="284"/>
      <c r="X10" s="277"/>
      <c r="Y10" s="287">
        <f>N10*O10*ROUND(X10,2)</f>
        <v>0</v>
      </c>
    </row>
    <row r="11" spans="1:27" ht="15" customHeight="1" x14ac:dyDescent="0.25">
      <c r="A11" s="173">
        <v>4</v>
      </c>
      <c r="B11" s="795"/>
      <c r="C11" s="426" t="s">
        <v>988</v>
      </c>
      <c r="D11" s="216" t="s">
        <v>994</v>
      </c>
      <c r="E11" s="284"/>
      <c r="F11" s="284"/>
      <c r="G11" s="284"/>
      <c r="H11" s="284"/>
      <c r="I11" s="284"/>
      <c r="J11" s="284"/>
      <c r="K11" s="285">
        <v>1</v>
      </c>
      <c r="L11" s="285" t="s">
        <v>3</v>
      </c>
      <c r="M11" s="284"/>
      <c r="N11" s="302">
        <v>1</v>
      </c>
      <c r="O11" s="285">
        <v>1</v>
      </c>
      <c r="P11" s="284"/>
      <c r="Q11" s="284"/>
      <c r="R11" s="284"/>
      <c r="S11" s="284"/>
      <c r="T11" s="284"/>
      <c r="U11" s="284"/>
      <c r="V11" s="284"/>
      <c r="W11" s="284"/>
      <c r="X11" s="277"/>
      <c r="Y11" s="287">
        <f>N11*O11*ROUND(X11,2)</f>
        <v>0</v>
      </c>
      <c r="Z11" s="31"/>
      <c r="AA11" s="31"/>
    </row>
    <row r="12" spans="1:27" ht="15" customHeight="1" x14ac:dyDescent="0.25">
      <c r="A12" s="173">
        <v>5</v>
      </c>
      <c r="B12" s="796" t="s">
        <v>989</v>
      </c>
      <c r="C12" s="796" t="s">
        <v>990</v>
      </c>
      <c r="D12" s="216" t="s">
        <v>62</v>
      </c>
      <c r="E12" s="285" t="s">
        <v>3</v>
      </c>
      <c r="F12" s="284"/>
      <c r="G12" s="284"/>
      <c r="H12" s="284"/>
      <c r="I12" s="284"/>
      <c r="J12" s="284"/>
      <c r="K12" s="284"/>
      <c r="L12" s="284"/>
      <c r="M12" s="284"/>
      <c r="N12" s="284"/>
      <c r="O12" s="284"/>
      <c r="P12" s="285"/>
      <c r="Q12" s="285"/>
      <c r="R12" s="284"/>
      <c r="S12" s="284"/>
      <c r="T12" s="284"/>
      <c r="U12" s="284"/>
      <c r="V12" s="285">
        <v>365</v>
      </c>
      <c r="W12" s="302">
        <v>1</v>
      </c>
      <c r="X12" s="364"/>
      <c r="Y12" s="365"/>
      <c r="Z12" s="31"/>
      <c r="AA12" s="31"/>
    </row>
    <row r="13" spans="1:27" ht="26.25" customHeight="1" x14ac:dyDescent="0.25">
      <c r="A13" s="173">
        <v>6</v>
      </c>
      <c r="B13" s="796"/>
      <c r="C13" s="796"/>
      <c r="D13" s="216" t="s">
        <v>817</v>
      </c>
      <c r="E13" s="284"/>
      <c r="F13" s="825" t="s">
        <v>818</v>
      </c>
      <c r="G13" s="825"/>
      <c r="H13" s="284"/>
      <c r="I13" s="284"/>
      <c r="J13" s="284"/>
      <c r="K13" s="284"/>
      <c r="L13" s="284"/>
      <c r="M13" s="284"/>
      <c r="N13" s="284"/>
      <c r="O13" s="284"/>
      <c r="P13" s="284"/>
      <c r="Q13" s="284"/>
      <c r="R13" s="284"/>
      <c r="S13" s="284"/>
      <c r="T13" s="284"/>
      <c r="U13" s="284"/>
      <c r="V13" s="285">
        <v>26</v>
      </c>
      <c r="W13" s="302">
        <v>1</v>
      </c>
      <c r="X13" s="364"/>
      <c r="Y13" s="365"/>
      <c r="Z13" s="31"/>
    </row>
    <row r="14" spans="1:27" ht="15" customHeight="1" x14ac:dyDescent="0.25">
      <c r="A14" s="173">
        <v>7</v>
      </c>
      <c r="B14" s="796"/>
      <c r="C14" s="796"/>
      <c r="D14" s="216" t="s">
        <v>991</v>
      </c>
      <c r="E14" s="284"/>
      <c r="F14" s="284"/>
      <c r="G14" s="284"/>
      <c r="H14" s="284"/>
      <c r="I14" s="284"/>
      <c r="J14" s="284"/>
      <c r="K14" s="284"/>
      <c r="L14" s="284"/>
      <c r="M14" s="284"/>
      <c r="N14" s="284"/>
      <c r="O14" s="284"/>
      <c r="P14" s="285" t="s">
        <v>3</v>
      </c>
      <c r="Q14" s="285" t="s">
        <v>3</v>
      </c>
      <c r="R14" s="284"/>
      <c r="S14" s="284"/>
      <c r="T14" s="284"/>
      <c r="U14" s="284"/>
      <c r="V14" s="302">
        <v>2</v>
      </c>
      <c r="W14" s="302">
        <v>1</v>
      </c>
      <c r="X14" s="277"/>
      <c r="Y14" s="287">
        <f t="shared" ref="Y14:Y15" si="0">V14*W14*ROUND(X14,2)</f>
        <v>0</v>
      </c>
      <c r="Z14" s="31"/>
    </row>
    <row r="15" spans="1:27" ht="26.25" customHeight="1" x14ac:dyDescent="0.25">
      <c r="A15" s="173">
        <v>8</v>
      </c>
      <c r="B15" s="796"/>
      <c r="C15" s="796"/>
      <c r="D15" s="216" t="s">
        <v>995</v>
      </c>
      <c r="E15" s="284"/>
      <c r="F15" s="284"/>
      <c r="G15" s="284"/>
      <c r="H15" s="284"/>
      <c r="I15" s="284"/>
      <c r="J15" s="284"/>
      <c r="K15" s="284"/>
      <c r="L15" s="284"/>
      <c r="M15" s="284"/>
      <c r="N15" s="284"/>
      <c r="O15" s="284"/>
      <c r="P15" s="284"/>
      <c r="Q15" s="284"/>
      <c r="R15" s="284"/>
      <c r="S15" s="284"/>
      <c r="T15" s="284"/>
      <c r="U15" s="285" t="s">
        <v>3</v>
      </c>
      <c r="V15" s="284">
        <v>1</v>
      </c>
      <c r="W15" s="284">
        <v>1</v>
      </c>
      <c r="X15" s="277"/>
      <c r="Y15" s="287">
        <f t="shared" si="0"/>
        <v>0</v>
      </c>
      <c r="Z15" s="31"/>
    </row>
    <row r="16" spans="1:27" ht="26.25" customHeight="1" x14ac:dyDescent="0.25">
      <c r="A16" s="173">
        <v>9</v>
      </c>
      <c r="B16" s="796"/>
      <c r="C16" s="796"/>
      <c r="D16" s="216" t="s">
        <v>998</v>
      </c>
      <c r="E16" s="284"/>
      <c r="F16" s="284"/>
      <c r="G16" s="284"/>
      <c r="H16" s="284"/>
      <c r="I16" s="284"/>
      <c r="J16" s="284"/>
      <c r="K16" s="284"/>
      <c r="L16" s="284"/>
      <c r="M16" s="284"/>
      <c r="N16" s="284"/>
      <c r="O16" s="284"/>
      <c r="P16" s="284"/>
      <c r="Q16" s="284"/>
      <c r="R16" s="284"/>
      <c r="S16" s="284"/>
      <c r="T16" s="284"/>
      <c r="U16" s="285" t="s">
        <v>3</v>
      </c>
      <c r="V16" s="284">
        <v>1</v>
      </c>
      <c r="W16" s="284">
        <v>1</v>
      </c>
      <c r="X16" s="277"/>
      <c r="Y16" s="287">
        <f t="shared" ref="Y16" si="1">V16*W16*ROUND(X16,2)</f>
        <v>0</v>
      </c>
      <c r="Z16" s="31"/>
    </row>
    <row r="17" spans="1:26" ht="26.25" customHeight="1" x14ac:dyDescent="0.25">
      <c r="A17" s="173">
        <v>10</v>
      </c>
      <c r="B17" s="796"/>
      <c r="C17" s="796"/>
      <c r="D17" s="216" t="s">
        <v>996</v>
      </c>
      <c r="E17" s="284"/>
      <c r="F17" s="284"/>
      <c r="G17" s="284"/>
      <c r="H17" s="284"/>
      <c r="I17" s="284"/>
      <c r="J17" s="284"/>
      <c r="K17" s="284"/>
      <c r="L17" s="284"/>
      <c r="M17" s="284"/>
      <c r="N17" s="284"/>
      <c r="O17" s="284"/>
      <c r="P17" s="285" t="s">
        <v>3</v>
      </c>
      <c r="Q17" s="285" t="s">
        <v>3</v>
      </c>
      <c r="R17" s="284"/>
      <c r="S17" s="284"/>
      <c r="T17" s="284"/>
      <c r="U17" s="284"/>
      <c r="V17" s="302">
        <v>2</v>
      </c>
      <c r="W17" s="302">
        <v>1</v>
      </c>
      <c r="X17" s="277"/>
      <c r="Y17" s="287">
        <f>V17*W17*ROUND(X17,2)</f>
        <v>0</v>
      </c>
      <c r="Z17" s="31"/>
    </row>
    <row r="18" spans="1:26" ht="26.25" customHeight="1" x14ac:dyDescent="0.25">
      <c r="A18" s="173">
        <v>11</v>
      </c>
      <c r="B18" s="796"/>
      <c r="C18" s="796"/>
      <c r="D18" s="216" t="s">
        <v>999</v>
      </c>
      <c r="E18" s="284"/>
      <c r="F18" s="284"/>
      <c r="G18" s="284"/>
      <c r="H18" s="284"/>
      <c r="I18" s="284"/>
      <c r="J18" s="284"/>
      <c r="K18" s="284"/>
      <c r="L18" s="284"/>
      <c r="M18" s="284"/>
      <c r="N18" s="284"/>
      <c r="O18" s="284"/>
      <c r="P18" s="284"/>
      <c r="Q18" s="284"/>
      <c r="R18" s="284"/>
      <c r="S18" s="284"/>
      <c r="T18" s="284"/>
      <c r="U18" s="285" t="s">
        <v>3</v>
      </c>
      <c r="V18" s="284">
        <v>1</v>
      </c>
      <c r="W18" s="284">
        <v>1</v>
      </c>
      <c r="X18" s="277"/>
      <c r="Y18" s="287">
        <f t="shared" ref="Y18:Y21" si="2">V18*W18*ROUND(X18,2)</f>
        <v>0</v>
      </c>
      <c r="Z18" s="31"/>
    </row>
    <row r="19" spans="1:26" ht="26.25" customHeight="1" x14ac:dyDescent="0.25">
      <c r="A19" s="173">
        <v>12</v>
      </c>
      <c r="B19" s="796"/>
      <c r="C19" s="796"/>
      <c r="D19" s="216" t="s">
        <v>1000</v>
      </c>
      <c r="E19" s="284"/>
      <c r="F19" s="284"/>
      <c r="G19" s="284"/>
      <c r="H19" s="284"/>
      <c r="I19" s="284"/>
      <c r="J19" s="284"/>
      <c r="K19" s="284"/>
      <c r="L19" s="284"/>
      <c r="M19" s="284"/>
      <c r="N19" s="284"/>
      <c r="O19" s="284"/>
      <c r="P19" s="284"/>
      <c r="Q19" s="284"/>
      <c r="R19" s="284"/>
      <c r="S19" s="284"/>
      <c r="T19" s="284"/>
      <c r="U19" s="285" t="s">
        <v>3</v>
      </c>
      <c r="V19" s="284">
        <v>0.5</v>
      </c>
      <c r="W19" s="284">
        <v>1</v>
      </c>
      <c r="X19" s="277"/>
      <c r="Y19" s="287">
        <f t="shared" si="2"/>
        <v>0</v>
      </c>
      <c r="Z19" s="31"/>
    </row>
    <row r="20" spans="1:26" ht="26.25" customHeight="1" x14ac:dyDescent="0.25">
      <c r="A20" s="173">
        <v>13</v>
      </c>
      <c r="B20" s="796"/>
      <c r="C20" s="796"/>
      <c r="D20" s="216" t="s">
        <v>1001</v>
      </c>
      <c r="E20" s="284"/>
      <c r="F20" s="284"/>
      <c r="G20" s="284"/>
      <c r="H20" s="284"/>
      <c r="I20" s="284"/>
      <c r="J20" s="284"/>
      <c r="K20" s="284"/>
      <c r="L20" s="284"/>
      <c r="M20" s="284"/>
      <c r="N20" s="284"/>
      <c r="O20" s="284"/>
      <c r="P20" s="285" t="s">
        <v>3</v>
      </c>
      <c r="Q20" s="285" t="s">
        <v>3</v>
      </c>
      <c r="R20" s="284"/>
      <c r="S20" s="284"/>
      <c r="T20" s="284"/>
      <c r="U20" s="284"/>
      <c r="V20" s="302">
        <v>2</v>
      </c>
      <c r="W20" s="302">
        <v>1</v>
      </c>
      <c r="X20" s="277"/>
      <c r="Y20" s="287">
        <f t="shared" si="2"/>
        <v>0</v>
      </c>
      <c r="Z20" s="31"/>
    </row>
    <row r="21" spans="1:26" ht="26.25" customHeight="1" x14ac:dyDescent="0.25">
      <c r="A21" s="173">
        <v>14</v>
      </c>
      <c r="B21" s="796"/>
      <c r="C21" s="796"/>
      <c r="D21" s="216" t="s">
        <v>1002</v>
      </c>
      <c r="E21" s="284"/>
      <c r="F21" s="284"/>
      <c r="G21" s="284"/>
      <c r="H21" s="284"/>
      <c r="I21" s="284"/>
      <c r="J21" s="284"/>
      <c r="K21" s="284"/>
      <c r="L21" s="284"/>
      <c r="M21" s="284"/>
      <c r="N21" s="284"/>
      <c r="O21" s="284"/>
      <c r="P21" s="285" t="s">
        <v>3</v>
      </c>
      <c r="Q21" s="285" t="s">
        <v>3</v>
      </c>
      <c r="R21" s="284"/>
      <c r="S21" s="284"/>
      <c r="T21" s="284"/>
      <c r="U21" s="284"/>
      <c r="V21" s="302">
        <v>2</v>
      </c>
      <c r="W21" s="302">
        <v>1</v>
      </c>
      <c r="X21" s="277"/>
      <c r="Y21" s="287">
        <f t="shared" si="2"/>
        <v>0</v>
      </c>
      <c r="Z21" s="31"/>
    </row>
    <row r="22" spans="1:26" ht="15" customHeight="1" x14ac:dyDescent="0.25">
      <c r="A22" s="173">
        <v>15</v>
      </c>
      <c r="B22" s="796"/>
      <c r="C22" s="796"/>
      <c r="D22" s="216" t="s">
        <v>997</v>
      </c>
      <c r="E22" s="284"/>
      <c r="F22" s="284"/>
      <c r="G22" s="284"/>
      <c r="H22" s="284"/>
      <c r="I22" s="284"/>
      <c r="J22" s="284"/>
      <c r="K22" s="284"/>
      <c r="L22" s="284"/>
      <c r="M22" s="284"/>
      <c r="N22" s="284"/>
      <c r="O22" s="284"/>
      <c r="P22" s="285" t="s">
        <v>3</v>
      </c>
      <c r="Q22" s="285" t="s">
        <v>3</v>
      </c>
      <c r="R22" s="284"/>
      <c r="S22" s="284"/>
      <c r="T22" s="284"/>
      <c r="U22" s="284"/>
      <c r="V22" s="302">
        <v>2</v>
      </c>
      <c r="W22" s="302">
        <v>1</v>
      </c>
      <c r="X22" s="277"/>
      <c r="Y22" s="287">
        <f t="shared" ref="Y22" si="3">V22*W22*ROUND(X22,2)</f>
        <v>0</v>
      </c>
      <c r="Z22" s="31"/>
    </row>
    <row r="23" spans="1:26" ht="26.25" customHeight="1" x14ac:dyDescent="0.25">
      <c r="A23" s="173">
        <v>16</v>
      </c>
      <c r="B23" s="796"/>
      <c r="C23" s="796"/>
      <c r="D23" s="216" t="s">
        <v>1003</v>
      </c>
      <c r="E23" s="284"/>
      <c r="F23" s="284"/>
      <c r="G23" s="284"/>
      <c r="H23" s="284"/>
      <c r="I23" s="284"/>
      <c r="J23" s="284"/>
      <c r="K23" s="284"/>
      <c r="L23" s="284"/>
      <c r="M23" s="284"/>
      <c r="N23" s="284"/>
      <c r="O23" s="284"/>
      <c r="P23" s="284"/>
      <c r="Q23" s="284"/>
      <c r="R23" s="284"/>
      <c r="S23" s="284"/>
      <c r="T23" s="284"/>
      <c r="U23" s="285" t="s">
        <v>3</v>
      </c>
      <c r="V23" s="284">
        <v>0.5</v>
      </c>
      <c r="W23" s="284">
        <v>1</v>
      </c>
      <c r="X23" s="277"/>
      <c r="Y23" s="287">
        <f>V23*W23*ROUND(X23,2)</f>
        <v>0</v>
      </c>
      <c r="Z23" s="31"/>
    </row>
    <row r="24" spans="1:26" s="415" customFormat="1" ht="26.25" customHeight="1" x14ac:dyDescent="0.25">
      <c r="A24" s="173">
        <v>17</v>
      </c>
      <c r="B24" s="796"/>
      <c r="C24" s="796"/>
      <c r="D24" s="216" t="s">
        <v>1004</v>
      </c>
      <c r="E24" s="284"/>
      <c r="F24" s="284"/>
      <c r="G24" s="284"/>
      <c r="H24" s="284"/>
      <c r="I24" s="284"/>
      <c r="J24" s="284"/>
      <c r="K24" s="284"/>
      <c r="L24" s="284"/>
      <c r="M24" s="284"/>
      <c r="N24" s="284"/>
      <c r="O24" s="284"/>
      <c r="P24" s="284"/>
      <c r="Q24" s="284"/>
      <c r="R24" s="284"/>
      <c r="S24" s="284"/>
      <c r="T24" s="284"/>
      <c r="U24" s="285" t="s">
        <v>3</v>
      </c>
      <c r="V24" s="284">
        <v>0.5</v>
      </c>
      <c r="W24" s="284">
        <v>1</v>
      </c>
      <c r="X24" s="277"/>
      <c r="Y24" s="287">
        <f t="shared" ref="Y24:Y28" si="4">V24*W24*ROUND(X24,2)</f>
        <v>0</v>
      </c>
      <c r="Z24" s="31"/>
    </row>
    <row r="25" spans="1:26" ht="26.25" customHeight="1" x14ac:dyDescent="0.25">
      <c r="A25" s="173">
        <v>18</v>
      </c>
      <c r="B25" s="796"/>
      <c r="C25" s="796"/>
      <c r="D25" s="216" t="s">
        <v>1005</v>
      </c>
      <c r="E25" s="284"/>
      <c r="F25" s="284"/>
      <c r="G25" s="284"/>
      <c r="H25" s="284"/>
      <c r="I25" s="284"/>
      <c r="J25" s="284"/>
      <c r="K25" s="284"/>
      <c r="L25" s="284"/>
      <c r="M25" s="284"/>
      <c r="N25" s="284"/>
      <c r="O25" s="284"/>
      <c r="P25" s="284"/>
      <c r="Q25" s="284"/>
      <c r="R25" s="284"/>
      <c r="S25" s="284"/>
      <c r="T25" s="284"/>
      <c r="U25" s="285" t="s">
        <v>3</v>
      </c>
      <c r="V25" s="284">
        <v>0.5</v>
      </c>
      <c r="W25" s="284">
        <v>1</v>
      </c>
      <c r="X25" s="277"/>
      <c r="Y25" s="287">
        <f t="shared" si="4"/>
        <v>0</v>
      </c>
      <c r="Z25" s="31"/>
    </row>
    <row r="26" spans="1:26" ht="26.25" customHeight="1" x14ac:dyDescent="0.25">
      <c r="A26" s="173">
        <v>19</v>
      </c>
      <c r="B26" s="796"/>
      <c r="C26" s="796"/>
      <c r="D26" s="216" t="s">
        <v>1006</v>
      </c>
      <c r="E26" s="284"/>
      <c r="F26" s="284"/>
      <c r="G26" s="284"/>
      <c r="H26" s="284"/>
      <c r="I26" s="284"/>
      <c r="J26" s="284"/>
      <c r="K26" s="284"/>
      <c r="L26" s="284"/>
      <c r="M26" s="284"/>
      <c r="N26" s="284"/>
      <c r="O26" s="284"/>
      <c r="P26" s="284"/>
      <c r="Q26" s="284"/>
      <c r="R26" s="284"/>
      <c r="S26" s="284"/>
      <c r="T26" s="284"/>
      <c r="U26" s="285" t="s">
        <v>3</v>
      </c>
      <c r="V26" s="284">
        <v>0.5</v>
      </c>
      <c r="W26" s="284">
        <v>1</v>
      </c>
      <c r="X26" s="277"/>
      <c r="Y26" s="287">
        <f t="shared" si="4"/>
        <v>0</v>
      </c>
      <c r="Z26" s="31"/>
    </row>
    <row r="27" spans="1:26" ht="26.25" customHeight="1" x14ac:dyDescent="0.25">
      <c r="A27" s="173">
        <v>20</v>
      </c>
      <c r="B27" s="796"/>
      <c r="C27" s="796"/>
      <c r="D27" s="216" t="s">
        <v>1007</v>
      </c>
      <c r="E27" s="284"/>
      <c r="F27" s="284"/>
      <c r="G27" s="284"/>
      <c r="H27" s="284"/>
      <c r="I27" s="284"/>
      <c r="J27" s="284"/>
      <c r="K27" s="284"/>
      <c r="L27" s="284"/>
      <c r="M27" s="284"/>
      <c r="N27" s="284"/>
      <c r="O27" s="284"/>
      <c r="P27" s="284"/>
      <c r="Q27" s="284"/>
      <c r="R27" s="284"/>
      <c r="S27" s="284"/>
      <c r="T27" s="284"/>
      <c r="U27" s="285" t="s">
        <v>3</v>
      </c>
      <c r="V27" s="284">
        <v>0.5</v>
      </c>
      <c r="W27" s="284">
        <v>1</v>
      </c>
      <c r="X27" s="277"/>
      <c r="Y27" s="287">
        <f t="shared" si="4"/>
        <v>0</v>
      </c>
      <c r="Z27" s="31"/>
    </row>
    <row r="28" spans="1:26" ht="26.25" customHeight="1" x14ac:dyDescent="0.25">
      <c r="A28" s="173">
        <v>21</v>
      </c>
      <c r="B28" s="796"/>
      <c r="C28" s="796"/>
      <c r="D28" s="216" t="s">
        <v>1008</v>
      </c>
      <c r="E28" s="284"/>
      <c r="F28" s="284"/>
      <c r="G28" s="284"/>
      <c r="H28" s="284"/>
      <c r="I28" s="284"/>
      <c r="J28" s="284"/>
      <c r="K28" s="284"/>
      <c r="L28" s="284"/>
      <c r="M28" s="284"/>
      <c r="N28" s="284"/>
      <c r="O28" s="284"/>
      <c r="P28" s="284"/>
      <c r="Q28" s="284"/>
      <c r="R28" s="284"/>
      <c r="S28" s="284"/>
      <c r="T28" s="284"/>
      <c r="U28" s="285" t="s">
        <v>3</v>
      </c>
      <c r="V28" s="284">
        <v>0.5</v>
      </c>
      <c r="W28" s="284">
        <v>1</v>
      </c>
      <c r="X28" s="277"/>
      <c r="Y28" s="287">
        <f t="shared" si="4"/>
        <v>0</v>
      </c>
      <c r="Z28" s="31"/>
    </row>
    <row r="29" spans="1:26" ht="26.25" customHeight="1" x14ac:dyDescent="0.25">
      <c r="A29" s="173">
        <v>22</v>
      </c>
      <c r="B29" s="796"/>
      <c r="C29" s="796"/>
      <c r="D29" s="216" t="s">
        <v>1009</v>
      </c>
      <c r="E29" s="284"/>
      <c r="F29" s="284"/>
      <c r="G29" s="284"/>
      <c r="H29" s="284"/>
      <c r="I29" s="284"/>
      <c r="J29" s="284"/>
      <c r="K29" s="284"/>
      <c r="L29" s="284"/>
      <c r="M29" s="284"/>
      <c r="N29" s="284"/>
      <c r="O29" s="284"/>
      <c r="P29" s="284"/>
      <c r="Q29" s="284"/>
      <c r="R29" s="284"/>
      <c r="S29" s="284"/>
      <c r="T29" s="284"/>
      <c r="U29" s="285" t="s">
        <v>3</v>
      </c>
      <c r="V29" s="284">
        <v>0.5</v>
      </c>
      <c r="W29" s="284">
        <v>1</v>
      </c>
      <c r="X29" s="277"/>
      <c r="Y29" s="287">
        <f>V29*W29*ROUND(X29,2)</f>
        <v>0</v>
      </c>
      <c r="Z29" s="31"/>
    </row>
    <row r="30" spans="1:26" ht="26.25" customHeight="1" x14ac:dyDescent="0.25">
      <c r="A30" s="173">
        <v>23</v>
      </c>
      <c r="B30" s="796"/>
      <c r="C30" s="796"/>
      <c r="D30" s="216" t="s">
        <v>1010</v>
      </c>
      <c r="E30" s="284"/>
      <c r="F30" s="284"/>
      <c r="G30" s="284"/>
      <c r="H30" s="284"/>
      <c r="I30" s="284"/>
      <c r="J30" s="284"/>
      <c r="K30" s="284"/>
      <c r="L30" s="284"/>
      <c r="M30" s="284"/>
      <c r="N30" s="284"/>
      <c r="O30" s="284"/>
      <c r="P30" s="284"/>
      <c r="Q30" s="284"/>
      <c r="R30" s="284"/>
      <c r="S30" s="284"/>
      <c r="T30" s="284"/>
      <c r="U30" s="285" t="s">
        <v>3</v>
      </c>
      <c r="V30" s="284">
        <v>0.5</v>
      </c>
      <c r="W30" s="284">
        <v>1</v>
      </c>
      <c r="X30" s="277"/>
      <c r="Y30" s="287">
        <f t="shared" ref="Y30:Y32" si="5">V30*W30*ROUND(X30,2)</f>
        <v>0</v>
      </c>
      <c r="Z30" s="31"/>
    </row>
    <row r="31" spans="1:26" ht="26.25" customHeight="1" x14ac:dyDescent="0.25">
      <c r="A31" s="173">
        <v>24</v>
      </c>
      <c r="B31" s="796"/>
      <c r="C31" s="796"/>
      <c r="D31" s="216" t="s">
        <v>1011</v>
      </c>
      <c r="E31" s="284"/>
      <c r="F31" s="284"/>
      <c r="G31" s="284"/>
      <c r="H31" s="284"/>
      <c r="I31" s="284"/>
      <c r="J31" s="284"/>
      <c r="K31" s="284"/>
      <c r="L31" s="284"/>
      <c r="M31" s="284"/>
      <c r="N31" s="284"/>
      <c r="O31" s="284"/>
      <c r="P31" s="284"/>
      <c r="Q31" s="284"/>
      <c r="R31" s="284"/>
      <c r="S31" s="284"/>
      <c r="T31" s="284"/>
      <c r="U31" s="285" t="s">
        <v>3</v>
      </c>
      <c r="V31" s="284">
        <v>0.5</v>
      </c>
      <c r="W31" s="284">
        <v>1</v>
      </c>
      <c r="X31" s="277"/>
      <c r="Y31" s="287">
        <f t="shared" si="5"/>
        <v>0</v>
      </c>
      <c r="Z31" s="31"/>
    </row>
    <row r="32" spans="1:26" ht="26.25" customHeight="1" thickBot="1" x14ac:dyDescent="0.3">
      <c r="A32" s="65">
        <v>25</v>
      </c>
      <c r="B32" s="797"/>
      <c r="C32" s="797"/>
      <c r="D32" s="304" t="s">
        <v>1012</v>
      </c>
      <c r="E32" s="291"/>
      <c r="F32" s="291"/>
      <c r="G32" s="291"/>
      <c r="H32" s="291"/>
      <c r="I32" s="291"/>
      <c r="J32" s="291"/>
      <c r="K32" s="291"/>
      <c r="L32" s="291"/>
      <c r="M32" s="291"/>
      <c r="N32" s="291"/>
      <c r="O32" s="291"/>
      <c r="P32" s="291"/>
      <c r="Q32" s="291"/>
      <c r="R32" s="291"/>
      <c r="S32" s="291"/>
      <c r="T32" s="291"/>
      <c r="U32" s="292" t="s">
        <v>3</v>
      </c>
      <c r="V32" s="291">
        <v>0.5</v>
      </c>
      <c r="W32" s="291">
        <v>1</v>
      </c>
      <c r="X32" s="277"/>
      <c r="Y32" s="294">
        <f t="shared" si="5"/>
        <v>0</v>
      </c>
      <c r="Z32" s="31"/>
    </row>
    <row r="33" spans="1:27" ht="15" customHeight="1" thickTop="1" thickBot="1" x14ac:dyDescent="0.3">
      <c r="X33" s="16" t="s">
        <v>4</v>
      </c>
      <c r="Y33" s="17">
        <f>SUM(Y9:Y11,Y14:Y32)</f>
        <v>0</v>
      </c>
      <c r="AA33" s="31"/>
    </row>
    <row r="34" spans="1:27" ht="13.5" thickTop="1" x14ac:dyDescent="0.25"/>
    <row r="35" spans="1:27" x14ac:dyDescent="0.25">
      <c r="A35" s="432"/>
      <c r="B35" s="81"/>
    </row>
    <row r="36" spans="1:27" x14ac:dyDescent="0.25">
      <c r="A36" s="432"/>
      <c r="B36" s="81"/>
    </row>
  </sheetData>
  <sheetProtection algorithmName="SHA-512" hashValue="C2PDXLSb3ynNYCaDQR+3dhBjPz/yTzRlK4EP538KuulHI3oHEXWZ6gWKEwrGq5AJsZl0C+Ew2WnKXOg8/tPB2Q==" saltValue="eRqkrbbyMxqFOhu7PJadCw==" spinCount="100000" sheet="1" objects="1" scenarios="1"/>
  <mergeCells count="18">
    <mergeCell ref="B12:B32"/>
    <mergeCell ref="C12:C32"/>
    <mergeCell ref="F13:G13"/>
    <mergeCell ref="B8:B11"/>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3" tint="0.59999389629810485"/>
  </sheetPr>
  <dimension ref="A1:AA74"/>
  <sheetViews>
    <sheetView view="pageLayout" topLeftCell="H1" zoomScaleNormal="90" workbookViewId="0">
      <selection activeCell="X12" sqref="X12"/>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1362</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1267</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361"/>
      <c r="B8" s="800" t="s">
        <v>1013</v>
      </c>
      <c r="C8" s="801"/>
      <c r="D8" s="801"/>
      <c r="E8" s="362"/>
      <c r="F8" s="362"/>
      <c r="G8" s="362"/>
      <c r="H8" s="362"/>
      <c r="I8" s="362"/>
      <c r="J8" s="362"/>
      <c r="K8" s="362"/>
      <c r="L8" s="362"/>
      <c r="M8" s="362"/>
      <c r="N8" s="362"/>
      <c r="O8" s="362"/>
      <c r="P8" s="362"/>
      <c r="Q8" s="362"/>
      <c r="R8" s="362"/>
      <c r="S8" s="362"/>
      <c r="T8" s="362"/>
      <c r="U8" s="362"/>
      <c r="V8" s="362"/>
      <c r="W8" s="362"/>
      <c r="X8" s="362"/>
      <c r="Y8" s="363"/>
    </row>
    <row r="9" spans="1:27" ht="26.25" customHeight="1" x14ac:dyDescent="0.25">
      <c r="A9" s="173">
        <v>1</v>
      </c>
      <c r="B9" s="851" t="s">
        <v>410</v>
      </c>
      <c r="C9" s="423" t="s">
        <v>1014</v>
      </c>
      <c r="D9" s="68" t="s">
        <v>544</v>
      </c>
      <c r="E9" s="284"/>
      <c r="F9" s="284"/>
      <c r="G9" s="284"/>
      <c r="H9" s="284"/>
      <c r="I9" s="284"/>
      <c r="J9" s="284"/>
      <c r="K9" s="285">
        <v>5</v>
      </c>
      <c r="L9" s="284" t="s">
        <v>3</v>
      </c>
      <c r="M9" s="285"/>
      <c r="N9" s="286">
        <v>0.25</v>
      </c>
      <c r="O9" s="285">
        <v>1</v>
      </c>
      <c r="P9" s="284"/>
      <c r="Q9" s="284"/>
      <c r="R9" s="284"/>
      <c r="S9" s="284"/>
      <c r="T9" s="284"/>
      <c r="U9" s="284"/>
      <c r="V9" s="284"/>
      <c r="W9" s="284"/>
      <c r="X9" s="277"/>
      <c r="Y9" s="287">
        <f>N9*O9*ROUND(X9,2)</f>
        <v>0</v>
      </c>
    </row>
    <row r="10" spans="1:27" ht="26.25" customHeight="1" x14ac:dyDescent="0.25">
      <c r="A10" s="173">
        <v>2</v>
      </c>
      <c r="B10" s="852"/>
      <c r="C10" s="423" t="s">
        <v>1015</v>
      </c>
      <c r="D10" s="68" t="s">
        <v>544</v>
      </c>
      <c r="E10" s="284"/>
      <c r="F10" s="284"/>
      <c r="G10" s="284"/>
      <c r="H10" s="284"/>
      <c r="I10" s="284"/>
      <c r="J10" s="284"/>
      <c r="K10" s="285">
        <v>5</v>
      </c>
      <c r="L10" s="285" t="s">
        <v>3</v>
      </c>
      <c r="M10" s="284"/>
      <c r="N10" s="288">
        <v>0.25</v>
      </c>
      <c r="O10" s="285">
        <v>1</v>
      </c>
      <c r="P10" s="284"/>
      <c r="Q10" s="284"/>
      <c r="R10" s="284"/>
      <c r="S10" s="284"/>
      <c r="T10" s="284"/>
      <c r="U10" s="284"/>
      <c r="V10" s="284"/>
      <c r="W10" s="284"/>
      <c r="X10" s="277"/>
      <c r="Y10" s="287">
        <f>N10*O10*ROUND(X10,2)</f>
        <v>0</v>
      </c>
    </row>
    <row r="11" spans="1:27" ht="15" customHeight="1" x14ac:dyDescent="0.25">
      <c r="A11" s="173">
        <v>3</v>
      </c>
      <c r="B11" s="198" t="s">
        <v>1016</v>
      </c>
      <c r="C11" s="427" t="s">
        <v>1017</v>
      </c>
      <c r="D11" s="68" t="s">
        <v>544</v>
      </c>
      <c r="E11" s="284"/>
      <c r="F11" s="284"/>
      <c r="G11" s="284"/>
      <c r="H11" s="284"/>
      <c r="I11" s="284"/>
      <c r="J11" s="284"/>
      <c r="K11" s="285">
        <v>5</v>
      </c>
      <c r="L11" s="285" t="s">
        <v>3</v>
      </c>
      <c r="M11" s="284"/>
      <c r="N11" s="288">
        <v>0.25</v>
      </c>
      <c r="O11" s="285">
        <v>1</v>
      </c>
      <c r="P11" s="284"/>
      <c r="Q11" s="284"/>
      <c r="R11" s="284"/>
      <c r="S11" s="284"/>
      <c r="T11" s="284"/>
      <c r="U11" s="284"/>
      <c r="V11" s="284"/>
      <c r="W11" s="284"/>
      <c r="X11" s="277"/>
      <c r="Y11" s="287">
        <f>N11*O11*ROUND(X11,2)</f>
        <v>0</v>
      </c>
    </row>
    <row r="12" spans="1:27" ht="15" customHeight="1" x14ac:dyDescent="0.25">
      <c r="A12" s="173">
        <v>4</v>
      </c>
      <c r="B12" s="845" t="s">
        <v>410</v>
      </c>
      <c r="C12" s="847" t="s">
        <v>1018</v>
      </c>
      <c r="D12" s="194" t="s">
        <v>1019</v>
      </c>
      <c r="E12" s="284"/>
      <c r="F12" s="284" t="s">
        <v>3</v>
      </c>
      <c r="G12" s="284"/>
      <c r="H12" s="284"/>
      <c r="I12" s="284"/>
      <c r="J12" s="284"/>
      <c r="K12" s="285"/>
      <c r="L12" s="285"/>
      <c r="M12" s="284"/>
      <c r="N12" s="302"/>
      <c r="O12" s="285"/>
      <c r="P12" s="284" t="s">
        <v>3</v>
      </c>
      <c r="Q12" s="284" t="s">
        <v>3</v>
      </c>
      <c r="R12" s="284"/>
      <c r="S12" s="284"/>
      <c r="T12" s="284"/>
      <c r="U12" s="284"/>
      <c r="V12" s="195">
        <v>2</v>
      </c>
      <c r="W12" s="195">
        <v>3</v>
      </c>
      <c r="X12" s="277"/>
      <c r="Y12" s="287">
        <f t="shared" ref="Y12" si="0">V12*W12*ROUND(X12,2)</f>
        <v>0</v>
      </c>
      <c r="Z12" s="31"/>
      <c r="AA12" s="31"/>
    </row>
    <row r="13" spans="1:27" ht="26.25" customHeight="1" x14ac:dyDescent="0.25">
      <c r="A13" s="173">
        <v>5</v>
      </c>
      <c r="B13" s="845"/>
      <c r="C13" s="847"/>
      <c r="D13" s="194" t="s">
        <v>1020</v>
      </c>
      <c r="E13" s="285"/>
      <c r="F13" s="284"/>
      <c r="G13" s="284"/>
      <c r="H13" s="284"/>
      <c r="I13" s="284"/>
      <c r="J13" s="284"/>
      <c r="K13" s="284"/>
      <c r="L13" s="284"/>
      <c r="M13" s="284"/>
      <c r="N13" s="284"/>
      <c r="O13" s="284"/>
      <c r="P13" s="285" t="s">
        <v>3</v>
      </c>
      <c r="Q13" s="285" t="s">
        <v>3</v>
      </c>
      <c r="R13" s="284"/>
      <c r="S13" s="284"/>
      <c r="T13" s="284"/>
      <c r="U13" s="284"/>
      <c r="V13" s="195">
        <v>2</v>
      </c>
      <c r="W13" s="195">
        <v>1</v>
      </c>
      <c r="X13" s="277"/>
      <c r="Y13" s="287">
        <f t="shared" ref="Y13:Y14" si="1">V13*W13*ROUND(X13,2)</f>
        <v>0</v>
      </c>
      <c r="Z13" s="31"/>
      <c r="AA13" s="31"/>
    </row>
    <row r="14" spans="1:27" ht="15" customHeight="1" x14ac:dyDescent="0.25">
      <c r="A14" s="173">
        <v>6</v>
      </c>
      <c r="B14" s="845"/>
      <c r="C14" s="847"/>
      <c r="D14" s="194" t="s">
        <v>1021</v>
      </c>
      <c r="E14" s="284"/>
      <c r="F14" s="285"/>
      <c r="G14" s="285"/>
      <c r="H14" s="284"/>
      <c r="I14" s="284"/>
      <c r="J14" s="284"/>
      <c r="K14" s="284"/>
      <c r="L14" s="284"/>
      <c r="M14" s="284"/>
      <c r="N14" s="284"/>
      <c r="O14" s="284"/>
      <c r="P14" s="284" t="s">
        <v>3</v>
      </c>
      <c r="Q14" s="284" t="s">
        <v>3</v>
      </c>
      <c r="R14" s="284"/>
      <c r="S14" s="284"/>
      <c r="T14" s="284"/>
      <c r="U14" s="284"/>
      <c r="V14" s="195">
        <v>2</v>
      </c>
      <c r="W14" s="195">
        <v>2</v>
      </c>
      <c r="X14" s="277"/>
      <c r="Y14" s="287">
        <f t="shared" si="1"/>
        <v>0</v>
      </c>
      <c r="Z14" s="31"/>
    </row>
    <row r="15" spans="1:27" ht="15" customHeight="1" x14ac:dyDescent="0.25">
      <c r="A15" s="173">
        <v>7</v>
      </c>
      <c r="B15" s="845"/>
      <c r="C15" s="847"/>
      <c r="D15" s="194" t="s">
        <v>416</v>
      </c>
      <c r="E15" s="284"/>
      <c r="F15" s="284"/>
      <c r="G15" s="284"/>
      <c r="H15" s="284"/>
      <c r="I15" s="284"/>
      <c r="J15" s="284"/>
      <c r="K15" s="284"/>
      <c r="L15" s="284"/>
      <c r="M15" s="284"/>
      <c r="N15" s="284"/>
      <c r="O15" s="284"/>
      <c r="P15" s="285" t="s">
        <v>3</v>
      </c>
      <c r="Q15" s="285" t="s">
        <v>3</v>
      </c>
      <c r="R15" s="284"/>
      <c r="S15" s="284"/>
      <c r="T15" s="284"/>
      <c r="U15" s="284"/>
      <c r="V15" s="195">
        <v>2</v>
      </c>
      <c r="W15" s="195">
        <v>4</v>
      </c>
      <c r="X15" s="277"/>
      <c r="Y15" s="287">
        <f t="shared" ref="Y15:Y16" si="2">V15*W15*ROUND(X15,2)</f>
        <v>0</v>
      </c>
      <c r="Z15" s="31"/>
    </row>
    <row r="16" spans="1:27" ht="15" customHeight="1" x14ac:dyDescent="0.25">
      <c r="A16" s="173">
        <v>8</v>
      </c>
      <c r="B16" s="845"/>
      <c r="C16" s="847"/>
      <c r="D16" s="194" t="s">
        <v>1022</v>
      </c>
      <c r="E16" s="284"/>
      <c r="F16" s="284"/>
      <c r="G16" s="284"/>
      <c r="H16" s="284"/>
      <c r="I16" s="284"/>
      <c r="J16" s="284"/>
      <c r="K16" s="284"/>
      <c r="L16" s="284"/>
      <c r="M16" s="284"/>
      <c r="N16" s="284"/>
      <c r="O16" s="284"/>
      <c r="P16" s="284" t="s">
        <v>3</v>
      </c>
      <c r="Q16" s="284" t="s">
        <v>3</v>
      </c>
      <c r="R16" s="284"/>
      <c r="S16" s="284"/>
      <c r="T16" s="284"/>
      <c r="U16" s="285"/>
      <c r="V16" s="195">
        <v>2</v>
      </c>
      <c r="W16" s="195">
        <v>1</v>
      </c>
      <c r="X16" s="277"/>
      <c r="Y16" s="287">
        <f t="shared" si="2"/>
        <v>0</v>
      </c>
      <c r="Z16" s="31"/>
    </row>
    <row r="17" spans="1:26" ht="15" customHeight="1" x14ac:dyDescent="0.25">
      <c r="A17" s="173">
        <v>9</v>
      </c>
      <c r="B17" s="845" t="s">
        <v>1023</v>
      </c>
      <c r="C17" s="847" t="s">
        <v>1024</v>
      </c>
      <c r="D17" s="194" t="s">
        <v>418</v>
      </c>
      <c r="E17" s="284"/>
      <c r="F17" s="284" t="s">
        <v>3</v>
      </c>
      <c r="G17" s="284"/>
      <c r="H17" s="284"/>
      <c r="I17" s="284"/>
      <c r="J17" s="284"/>
      <c r="K17" s="284"/>
      <c r="L17" s="284"/>
      <c r="M17" s="284"/>
      <c r="N17" s="284"/>
      <c r="O17" s="284"/>
      <c r="P17" s="284" t="s">
        <v>3</v>
      </c>
      <c r="Q17" s="284" t="s">
        <v>3</v>
      </c>
      <c r="R17" s="284"/>
      <c r="S17" s="284"/>
      <c r="T17" s="284"/>
      <c r="U17" s="285"/>
      <c r="V17" s="195">
        <v>2</v>
      </c>
      <c r="W17" s="195">
        <v>1</v>
      </c>
      <c r="X17" s="277"/>
      <c r="Y17" s="287">
        <f>V17*W17*ROUND(X17,2)</f>
        <v>0</v>
      </c>
      <c r="Z17" s="31"/>
    </row>
    <row r="18" spans="1:26" ht="15" customHeight="1" x14ac:dyDescent="0.25">
      <c r="A18" s="173">
        <v>10</v>
      </c>
      <c r="B18" s="845"/>
      <c r="C18" s="847"/>
      <c r="D18" s="194" t="s">
        <v>419</v>
      </c>
      <c r="E18" s="284"/>
      <c r="F18" s="284"/>
      <c r="G18" s="284"/>
      <c r="H18" s="284"/>
      <c r="I18" s="284"/>
      <c r="J18" s="284"/>
      <c r="K18" s="284"/>
      <c r="L18" s="284"/>
      <c r="M18" s="284"/>
      <c r="N18" s="284"/>
      <c r="O18" s="284"/>
      <c r="P18" s="285" t="s">
        <v>3</v>
      </c>
      <c r="Q18" s="285" t="s">
        <v>3</v>
      </c>
      <c r="R18" s="284"/>
      <c r="S18" s="284"/>
      <c r="T18" s="284"/>
      <c r="U18" s="284"/>
      <c r="V18" s="195">
        <v>2</v>
      </c>
      <c r="W18" s="195">
        <v>1</v>
      </c>
      <c r="X18" s="277"/>
      <c r="Y18" s="287">
        <f>V18*W18*ROUND(X18,2)</f>
        <v>0</v>
      </c>
      <c r="Z18" s="31"/>
    </row>
    <row r="19" spans="1:26" ht="15" customHeight="1" x14ac:dyDescent="0.25">
      <c r="A19" s="173">
        <v>11</v>
      </c>
      <c r="B19" s="845"/>
      <c r="C19" s="847"/>
      <c r="D19" s="194" t="s">
        <v>1025</v>
      </c>
      <c r="E19" s="284"/>
      <c r="F19" s="284"/>
      <c r="G19" s="284"/>
      <c r="H19" s="284"/>
      <c r="I19" s="284"/>
      <c r="J19" s="284"/>
      <c r="K19" s="284"/>
      <c r="L19" s="284"/>
      <c r="M19" s="284"/>
      <c r="N19" s="284"/>
      <c r="O19" s="284"/>
      <c r="P19" s="284" t="s">
        <v>3</v>
      </c>
      <c r="Q19" s="284" t="s">
        <v>3</v>
      </c>
      <c r="R19" s="284"/>
      <c r="S19" s="284"/>
      <c r="T19" s="284"/>
      <c r="U19" s="285"/>
      <c r="V19" s="195">
        <v>2</v>
      </c>
      <c r="W19" s="195">
        <v>1</v>
      </c>
      <c r="X19" s="277"/>
      <c r="Y19" s="287">
        <f t="shared" ref="Y19:Y22" si="3">V19*W19*ROUND(X19,2)</f>
        <v>0</v>
      </c>
      <c r="Z19" s="31"/>
    </row>
    <row r="20" spans="1:26" ht="15" customHeight="1" x14ac:dyDescent="0.25">
      <c r="A20" s="173">
        <v>12</v>
      </c>
      <c r="B20" s="845"/>
      <c r="C20" s="847"/>
      <c r="D20" s="194" t="s">
        <v>53</v>
      </c>
      <c r="E20" s="284"/>
      <c r="F20" s="284"/>
      <c r="G20" s="284"/>
      <c r="H20" s="284"/>
      <c r="I20" s="284"/>
      <c r="J20" s="284"/>
      <c r="K20" s="284"/>
      <c r="L20" s="284"/>
      <c r="M20" s="284"/>
      <c r="N20" s="284"/>
      <c r="O20" s="284"/>
      <c r="P20" s="284" t="s">
        <v>3</v>
      </c>
      <c r="Q20" s="284" t="s">
        <v>3</v>
      </c>
      <c r="R20" s="284"/>
      <c r="S20" s="284"/>
      <c r="T20" s="284"/>
      <c r="U20" s="285"/>
      <c r="V20" s="195">
        <v>2</v>
      </c>
      <c r="W20" s="195">
        <v>1</v>
      </c>
      <c r="X20" s="277"/>
      <c r="Y20" s="287">
        <f t="shared" si="3"/>
        <v>0</v>
      </c>
      <c r="Z20" s="31"/>
    </row>
    <row r="21" spans="1:26" ht="15" customHeight="1" x14ac:dyDescent="0.25">
      <c r="A21" s="173">
        <v>13</v>
      </c>
      <c r="B21" s="845"/>
      <c r="C21" s="847"/>
      <c r="D21" s="194" t="s">
        <v>1026</v>
      </c>
      <c r="E21" s="284"/>
      <c r="F21" s="284"/>
      <c r="G21" s="284"/>
      <c r="H21" s="284"/>
      <c r="I21" s="284"/>
      <c r="J21" s="284"/>
      <c r="K21" s="284"/>
      <c r="L21" s="284"/>
      <c r="M21" s="284"/>
      <c r="N21" s="284"/>
      <c r="O21" s="284"/>
      <c r="P21" s="285" t="s">
        <v>3</v>
      </c>
      <c r="Q21" s="285" t="s">
        <v>3</v>
      </c>
      <c r="R21" s="284"/>
      <c r="S21" s="284"/>
      <c r="T21" s="284"/>
      <c r="U21" s="284"/>
      <c r="V21" s="195">
        <v>2</v>
      </c>
      <c r="W21" s="195">
        <v>1</v>
      </c>
      <c r="X21" s="277"/>
      <c r="Y21" s="287">
        <f t="shared" si="3"/>
        <v>0</v>
      </c>
      <c r="Z21" s="31"/>
    </row>
    <row r="22" spans="1:26" ht="15" customHeight="1" x14ac:dyDescent="0.25">
      <c r="A22" s="173">
        <v>14</v>
      </c>
      <c r="B22" s="845"/>
      <c r="C22" s="847"/>
      <c r="D22" s="194" t="s">
        <v>1027</v>
      </c>
      <c r="E22" s="284"/>
      <c r="F22" s="284"/>
      <c r="G22" s="284"/>
      <c r="H22" s="284"/>
      <c r="I22" s="284"/>
      <c r="J22" s="284"/>
      <c r="K22" s="284"/>
      <c r="L22" s="284"/>
      <c r="M22" s="284"/>
      <c r="N22" s="284"/>
      <c r="O22" s="284"/>
      <c r="P22" s="285" t="s">
        <v>3</v>
      </c>
      <c r="Q22" s="285" t="s">
        <v>3</v>
      </c>
      <c r="R22" s="284"/>
      <c r="S22" s="284"/>
      <c r="T22" s="284"/>
      <c r="U22" s="284"/>
      <c r="V22" s="195">
        <v>2</v>
      </c>
      <c r="W22" s="195">
        <v>1</v>
      </c>
      <c r="X22" s="277"/>
      <c r="Y22" s="287">
        <f t="shared" si="3"/>
        <v>0</v>
      </c>
      <c r="Z22" s="31"/>
    </row>
    <row r="23" spans="1:26" ht="15" customHeight="1" x14ac:dyDescent="0.25">
      <c r="A23" s="173">
        <v>15</v>
      </c>
      <c r="B23" s="845" t="s">
        <v>1028</v>
      </c>
      <c r="C23" s="847" t="s">
        <v>1017</v>
      </c>
      <c r="D23" s="194" t="s">
        <v>418</v>
      </c>
      <c r="E23" s="284"/>
      <c r="F23" s="284" t="s">
        <v>3</v>
      </c>
      <c r="G23" s="284"/>
      <c r="H23" s="284"/>
      <c r="I23" s="284"/>
      <c r="J23" s="284"/>
      <c r="K23" s="284"/>
      <c r="L23" s="284"/>
      <c r="M23" s="284"/>
      <c r="N23" s="284"/>
      <c r="O23" s="284"/>
      <c r="P23" s="285" t="s">
        <v>3</v>
      </c>
      <c r="Q23" s="285" t="s">
        <v>3</v>
      </c>
      <c r="R23" s="284"/>
      <c r="S23" s="284"/>
      <c r="T23" s="284"/>
      <c r="U23" s="284"/>
      <c r="V23" s="195">
        <v>2</v>
      </c>
      <c r="W23" s="195">
        <v>1</v>
      </c>
      <c r="X23" s="277"/>
      <c r="Y23" s="287">
        <f t="shared" ref="Y23" si="4">V23*W23*ROUND(X23,2)</f>
        <v>0</v>
      </c>
      <c r="Z23" s="31"/>
    </row>
    <row r="24" spans="1:26" ht="15" customHeight="1" x14ac:dyDescent="0.25">
      <c r="A24" s="173">
        <v>16</v>
      </c>
      <c r="B24" s="845"/>
      <c r="C24" s="847"/>
      <c r="D24" s="194" t="s">
        <v>419</v>
      </c>
      <c r="E24" s="284"/>
      <c r="F24" s="284"/>
      <c r="G24" s="284"/>
      <c r="H24" s="284"/>
      <c r="I24" s="284"/>
      <c r="J24" s="284"/>
      <c r="K24" s="284"/>
      <c r="L24" s="284"/>
      <c r="M24" s="284"/>
      <c r="N24" s="284"/>
      <c r="O24" s="284"/>
      <c r="P24" s="285" t="s">
        <v>3</v>
      </c>
      <c r="Q24" s="285" t="s">
        <v>3</v>
      </c>
      <c r="R24" s="284"/>
      <c r="S24" s="284"/>
      <c r="T24" s="284"/>
      <c r="U24" s="285"/>
      <c r="V24" s="195">
        <v>2</v>
      </c>
      <c r="W24" s="195">
        <v>1</v>
      </c>
      <c r="X24" s="277"/>
      <c r="Y24" s="287">
        <f>V24*W24*ROUND(X24,2)</f>
        <v>0</v>
      </c>
      <c r="Z24" s="31"/>
    </row>
    <row r="25" spans="1:26" s="415" customFormat="1" ht="15" customHeight="1" x14ac:dyDescent="0.25">
      <c r="A25" s="173">
        <v>17</v>
      </c>
      <c r="B25" s="845"/>
      <c r="C25" s="847"/>
      <c r="D25" s="194" t="s">
        <v>1025</v>
      </c>
      <c r="E25" s="284"/>
      <c r="F25" s="284"/>
      <c r="G25" s="284"/>
      <c r="H25" s="284"/>
      <c r="I25" s="284"/>
      <c r="J25" s="284"/>
      <c r="K25" s="284"/>
      <c r="L25" s="284"/>
      <c r="M25" s="284"/>
      <c r="N25" s="284"/>
      <c r="O25" s="284"/>
      <c r="P25" s="284" t="s">
        <v>3</v>
      </c>
      <c r="Q25" s="284" t="s">
        <v>3</v>
      </c>
      <c r="R25" s="284"/>
      <c r="S25" s="284"/>
      <c r="T25" s="284"/>
      <c r="U25" s="285"/>
      <c r="V25" s="195">
        <v>2</v>
      </c>
      <c r="W25" s="195">
        <v>1</v>
      </c>
      <c r="X25" s="277"/>
      <c r="Y25" s="287">
        <f t="shared" ref="Y25:Y28" si="5">V25*W25*ROUND(X25,2)</f>
        <v>0</v>
      </c>
      <c r="Z25" s="31"/>
    </row>
    <row r="26" spans="1:26" ht="15" customHeight="1" x14ac:dyDescent="0.25">
      <c r="A26" s="173">
        <v>18</v>
      </c>
      <c r="B26" s="845"/>
      <c r="C26" s="847"/>
      <c r="D26" s="194" t="s">
        <v>53</v>
      </c>
      <c r="E26" s="284"/>
      <c r="F26" s="284"/>
      <c r="G26" s="284"/>
      <c r="H26" s="284"/>
      <c r="I26" s="284"/>
      <c r="J26" s="284"/>
      <c r="K26" s="284"/>
      <c r="L26" s="284"/>
      <c r="M26" s="284"/>
      <c r="N26" s="284"/>
      <c r="O26" s="284"/>
      <c r="P26" s="284" t="s">
        <v>3</v>
      </c>
      <c r="Q26" s="284" t="s">
        <v>3</v>
      </c>
      <c r="R26" s="284"/>
      <c r="S26" s="284"/>
      <c r="T26" s="284"/>
      <c r="U26" s="285"/>
      <c r="V26" s="195">
        <v>2</v>
      </c>
      <c r="W26" s="195">
        <v>1</v>
      </c>
      <c r="X26" s="277"/>
      <c r="Y26" s="287">
        <f t="shared" si="5"/>
        <v>0</v>
      </c>
      <c r="Z26" s="31"/>
    </row>
    <row r="27" spans="1:26" ht="15" customHeight="1" x14ac:dyDescent="0.25">
      <c r="A27" s="173">
        <v>19</v>
      </c>
      <c r="B27" s="845"/>
      <c r="C27" s="847"/>
      <c r="D27" s="194" t="s">
        <v>1026</v>
      </c>
      <c r="E27" s="284"/>
      <c r="F27" s="284"/>
      <c r="G27" s="284"/>
      <c r="H27" s="284"/>
      <c r="I27" s="284"/>
      <c r="J27" s="284"/>
      <c r="K27" s="284"/>
      <c r="L27" s="284"/>
      <c r="M27" s="284"/>
      <c r="N27" s="284"/>
      <c r="O27" s="284"/>
      <c r="P27" s="285" t="s">
        <v>3</v>
      </c>
      <c r="Q27" s="285" t="s">
        <v>3</v>
      </c>
      <c r="R27" s="284"/>
      <c r="S27" s="284"/>
      <c r="T27" s="284"/>
      <c r="U27" s="285"/>
      <c r="V27" s="195">
        <v>2</v>
      </c>
      <c r="W27" s="195">
        <v>1</v>
      </c>
      <c r="X27" s="277"/>
      <c r="Y27" s="287">
        <f t="shared" si="5"/>
        <v>0</v>
      </c>
      <c r="Z27" s="31"/>
    </row>
    <row r="28" spans="1:26" ht="15" customHeight="1" x14ac:dyDescent="0.25">
      <c r="A28" s="173">
        <v>20</v>
      </c>
      <c r="B28" s="845"/>
      <c r="C28" s="847"/>
      <c r="D28" s="194" t="s">
        <v>1027</v>
      </c>
      <c r="E28" s="284"/>
      <c r="F28" s="284"/>
      <c r="G28" s="284"/>
      <c r="H28" s="284"/>
      <c r="I28" s="284"/>
      <c r="J28" s="284"/>
      <c r="K28" s="284"/>
      <c r="L28" s="284"/>
      <c r="M28" s="284"/>
      <c r="N28" s="284"/>
      <c r="O28" s="284"/>
      <c r="P28" s="285" t="s">
        <v>3</v>
      </c>
      <c r="Q28" s="285" t="s">
        <v>3</v>
      </c>
      <c r="R28" s="284"/>
      <c r="S28" s="284"/>
      <c r="T28" s="284"/>
      <c r="U28" s="285"/>
      <c r="V28" s="195">
        <v>2</v>
      </c>
      <c r="W28" s="195">
        <v>1</v>
      </c>
      <c r="X28" s="277"/>
      <c r="Y28" s="287">
        <f t="shared" si="5"/>
        <v>0</v>
      </c>
      <c r="Z28" s="31"/>
    </row>
    <row r="29" spans="1:26" ht="26.25" customHeight="1" thickBot="1" x14ac:dyDescent="0.3">
      <c r="A29" s="65">
        <v>21</v>
      </c>
      <c r="B29" s="425" t="s">
        <v>410</v>
      </c>
      <c r="C29" s="424" t="s">
        <v>1015</v>
      </c>
      <c r="D29" s="196" t="s">
        <v>1081</v>
      </c>
      <c r="E29" s="291"/>
      <c r="F29" s="291" t="s">
        <v>3</v>
      </c>
      <c r="G29" s="291"/>
      <c r="H29" s="291"/>
      <c r="I29" s="291"/>
      <c r="J29" s="291"/>
      <c r="K29" s="291"/>
      <c r="L29" s="291"/>
      <c r="M29" s="291"/>
      <c r="N29" s="291"/>
      <c r="O29" s="291"/>
      <c r="P29" s="291" t="s">
        <v>3</v>
      </c>
      <c r="Q29" s="291" t="s">
        <v>3</v>
      </c>
      <c r="R29" s="291"/>
      <c r="S29" s="291"/>
      <c r="T29" s="291"/>
      <c r="U29" s="292"/>
      <c r="V29" s="197">
        <v>2</v>
      </c>
      <c r="W29" s="197">
        <v>1</v>
      </c>
      <c r="X29" s="277"/>
      <c r="Y29" s="287">
        <f t="shared" ref="Y29" si="6">V29*W29*ROUND(X29,2)</f>
        <v>0</v>
      </c>
      <c r="Z29" s="31"/>
    </row>
    <row r="30" spans="1:26" ht="15" customHeight="1" thickTop="1" x14ac:dyDescent="0.25">
      <c r="A30" s="361"/>
      <c r="B30" s="800" t="s">
        <v>166</v>
      </c>
      <c r="C30" s="801"/>
      <c r="D30" s="801"/>
      <c r="E30" s="362"/>
      <c r="F30" s="362"/>
      <c r="G30" s="362"/>
      <c r="H30" s="362"/>
      <c r="I30" s="362"/>
      <c r="J30" s="362"/>
      <c r="K30" s="362"/>
      <c r="L30" s="362"/>
      <c r="M30" s="362"/>
      <c r="N30" s="362"/>
      <c r="O30" s="362"/>
      <c r="P30" s="362"/>
      <c r="Q30" s="362"/>
      <c r="R30" s="362"/>
      <c r="S30" s="362"/>
      <c r="T30" s="362"/>
      <c r="U30" s="362"/>
      <c r="V30" s="362"/>
      <c r="W30" s="362"/>
      <c r="X30" s="362"/>
      <c r="Y30" s="363"/>
      <c r="Z30" s="31"/>
    </row>
    <row r="31" spans="1:26" ht="15" customHeight="1" x14ac:dyDescent="0.25">
      <c r="A31" s="173">
        <v>22</v>
      </c>
      <c r="B31" s="845" t="s">
        <v>1029</v>
      </c>
      <c r="C31" s="847" t="s">
        <v>1030</v>
      </c>
      <c r="D31" s="222" t="s">
        <v>1066</v>
      </c>
      <c r="E31" s="284"/>
      <c r="F31" s="284" t="s">
        <v>3</v>
      </c>
      <c r="G31" s="284"/>
      <c r="H31" s="284"/>
      <c r="I31" s="284"/>
      <c r="J31" s="284"/>
      <c r="K31" s="284"/>
      <c r="L31" s="284"/>
      <c r="M31" s="284"/>
      <c r="N31" s="284"/>
      <c r="O31" s="284"/>
      <c r="P31" s="284" t="s">
        <v>3</v>
      </c>
      <c r="Q31" s="284" t="s">
        <v>3</v>
      </c>
      <c r="R31" s="284"/>
      <c r="S31" s="284"/>
      <c r="T31" s="284"/>
      <c r="U31" s="285"/>
      <c r="V31" s="211">
        <v>2</v>
      </c>
      <c r="W31" s="431">
        <v>1</v>
      </c>
      <c r="X31" s="277"/>
      <c r="Y31" s="287">
        <f>V31*W31*ROUND(X31,2)</f>
        <v>0</v>
      </c>
      <c r="Z31" s="31"/>
    </row>
    <row r="32" spans="1:26" ht="15" customHeight="1" x14ac:dyDescent="0.25">
      <c r="A32" s="173">
        <v>23</v>
      </c>
      <c r="B32" s="845"/>
      <c r="C32" s="847"/>
      <c r="D32" s="194" t="s">
        <v>1033</v>
      </c>
      <c r="E32" s="284"/>
      <c r="F32" s="284"/>
      <c r="G32" s="284"/>
      <c r="H32" s="284"/>
      <c r="I32" s="284"/>
      <c r="J32" s="284"/>
      <c r="K32" s="284"/>
      <c r="L32" s="284"/>
      <c r="M32" s="284"/>
      <c r="N32" s="284"/>
      <c r="O32" s="284"/>
      <c r="P32" s="284" t="s">
        <v>3</v>
      </c>
      <c r="Q32" s="284" t="s">
        <v>3</v>
      </c>
      <c r="R32" s="284"/>
      <c r="S32" s="284"/>
      <c r="T32" s="284"/>
      <c r="U32" s="285"/>
      <c r="V32" s="431">
        <v>2</v>
      </c>
      <c r="W32" s="431">
        <v>1</v>
      </c>
      <c r="X32" s="277"/>
      <c r="Y32" s="287">
        <f>V32*W32*ROUND(X32,2)</f>
        <v>0</v>
      </c>
      <c r="Z32" s="31"/>
    </row>
    <row r="33" spans="1:26" ht="15" customHeight="1" x14ac:dyDescent="0.25">
      <c r="A33" s="173">
        <v>24</v>
      </c>
      <c r="B33" s="845"/>
      <c r="C33" s="847"/>
      <c r="D33" s="194" t="s">
        <v>1031</v>
      </c>
      <c r="E33" s="284"/>
      <c r="F33" s="284" t="s">
        <v>3</v>
      </c>
      <c r="G33" s="284"/>
      <c r="H33" s="284"/>
      <c r="I33" s="284"/>
      <c r="J33" s="284"/>
      <c r="K33" s="284"/>
      <c r="L33" s="284"/>
      <c r="M33" s="284"/>
      <c r="N33" s="284"/>
      <c r="O33" s="284"/>
      <c r="P33" s="284" t="s">
        <v>3</v>
      </c>
      <c r="Q33" s="284" t="s">
        <v>3</v>
      </c>
      <c r="R33" s="284"/>
      <c r="S33" s="284"/>
      <c r="T33" s="284"/>
      <c r="U33" s="285"/>
      <c r="V33" s="431">
        <v>2</v>
      </c>
      <c r="W33" s="431">
        <v>1</v>
      </c>
      <c r="X33" s="277"/>
      <c r="Y33" s="287">
        <f>V33*W33*ROUND(X33,2)</f>
        <v>0</v>
      </c>
      <c r="Z33" s="31"/>
    </row>
    <row r="34" spans="1:26" ht="15" customHeight="1" x14ac:dyDescent="0.25">
      <c r="A34" s="173">
        <v>25</v>
      </c>
      <c r="B34" s="845"/>
      <c r="C34" s="847"/>
      <c r="D34" s="68" t="s">
        <v>1032</v>
      </c>
      <c r="E34" s="284"/>
      <c r="F34" s="284"/>
      <c r="G34" s="284"/>
      <c r="H34" s="284"/>
      <c r="I34" s="284"/>
      <c r="J34" s="284"/>
      <c r="K34" s="284"/>
      <c r="L34" s="284"/>
      <c r="M34" s="284"/>
      <c r="N34" s="284"/>
      <c r="O34" s="284"/>
      <c r="P34" s="284" t="s">
        <v>3</v>
      </c>
      <c r="Q34" s="284" t="s">
        <v>3</v>
      </c>
      <c r="R34" s="284"/>
      <c r="S34" s="284"/>
      <c r="T34" s="284"/>
      <c r="U34" s="285"/>
      <c r="V34" s="431">
        <v>2</v>
      </c>
      <c r="W34" s="431">
        <v>1</v>
      </c>
      <c r="X34" s="277"/>
      <c r="Y34" s="287">
        <f>V34*W34*ROUND(X34,2)</f>
        <v>0</v>
      </c>
      <c r="Z34" s="31"/>
    </row>
    <row r="35" spans="1:26" ht="15" customHeight="1" x14ac:dyDescent="0.25">
      <c r="A35" s="173">
        <v>26</v>
      </c>
      <c r="B35" s="845"/>
      <c r="C35" s="847"/>
      <c r="D35" s="311" t="s">
        <v>1034</v>
      </c>
      <c r="E35" s="284"/>
      <c r="F35" s="284"/>
      <c r="G35" s="284"/>
      <c r="H35" s="284"/>
      <c r="I35" s="284"/>
      <c r="J35" s="284"/>
      <c r="K35" s="284"/>
      <c r="L35" s="284"/>
      <c r="M35" s="284"/>
      <c r="N35" s="284"/>
      <c r="O35" s="284"/>
      <c r="P35" s="284" t="s">
        <v>3</v>
      </c>
      <c r="Q35" s="284" t="s">
        <v>3</v>
      </c>
      <c r="R35" s="284"/>
      <c r="S35" s="284"/>
      <c r="T35" s="284"/>
      <c r="U35" s="285"/>
      <c r="V35" s="431">
        <v>2</v>
      </c>
      <c r="W35" s="431">
        <v>1</v>
      </c>
      <c r="X35" s="277"/>
      <c r="Y35" s="287">
        <f t="shared" ref="Y35" si="7">V35*W35*ROUND(X35,2)</f>
        <v>0</v>
      </c>
      <c r="Z35" s="31"/>
    </row>
    <row r="36" spans="1:26" ht="39.200000000000003" customHeight="1" thickBot="1" x14ac:dyDescent="0.3">
      <c r="A36" s="65">
        <v>27</v>
      </c>
      <c r="B36" s="846"/>
      <c r="C36" s="848"/>
      <c r="D36" s="196" t="s">
        <v>1082</v>
      </c>
      <c r="E36" s="291"/>
      <c r="F36" s="291"/>
      <c r="G36" s="291"/>
      <c r="H36" s="291"/>
      <c r="I36" s="291"/>
      <c r="J36" s="291"/>
      <c r="K36" s="291"/>
      <c r="L36" s="291"/>
      <c r="M36" s="291"/>
      <c r="N36" s="291"/>
      <c r="O36" s="291"/>
      <c r="P36" s="291" t="s">
        <v>3</v>
      </c>
      <c r="Q36" s="291" t="s">
        <v>3</v>
      </c>
      <c r="R36" s="291"/>
      <c r="S36" s="291"/>
      <c r="T36" s="291"/>
      <c r="U36" s="292"/>
      <c r="V36" s="199">
        <v>2</v>
      </c>
      <c r="W36" s="199">
        <v>1</v>
      </c>
      <c r="X36" s="277"/>
      <c r="Y36" s="294">
        <f t="shared" ref="Y36" si="8">V36*W36*ROUND(X36,2)</f>
        <v>0</v>
      </c>
      <c r="Z36" s="31"/>
    </row>
    <row r="37" spans="1:26" ht="15" customHeight="1" thickTop="1" x14ac:dyDescent="0.25">
      <c r="A37" s="361"/>
      <c r="B37" s="800" t="s">
        <v>1035</v>
      </c>
      <c r="C37" s="801"/>
      <c r="D37" s="801"/>
      <c r="E37" s="362"/>
      <c r="F37" s="362"/>
      <c r="G37" s="362"/>
      <c r="H37" s="362"/>
      <c r="I37" s="362"/>
      <c r="J37" s="362"/>
      <c r="K37" s="362"/>
      <c r="L37" s="362"/>
      <c r="M37" s="362"/>
      <c r="N37" s="362"/>
      <c r="O37" s="362"/>
      <c r="P37" s="362"/>
      <c r="Q37" s="362"/>
      <c r="R37" s="362"/>
      <c r="S37" s="362"/>
      <c r="T37" s="362"/>
      <c r="U37" s="362"/>
      <c r="V37" s="362"/>
      <c r="W37" s="362"/>
      <c r="X37" s="362"/>
      <c r="Y37" s="363"/>
      <c r="Z37" s="31"/>
    </row>
    <row r="38" spans="1:26" ht="15" customHeight="1" x14ac:dyDescent="0.25">
      <c r="A38" s="173">
        <v>28</v>
      </c>
      <c r="B38" s="849"/>
      <c r="C38" s="847" t="s">
        <v>1048</v>
      </c>
      <c r="D38" s="68" t="s">
        <v>1036</v>
      </c>
      <c r="E38" s="211"/>
      <c r="F38" s="211"/>
      <c r="G38" s="211"/>
      <c r="H38" s="211"/>
      <c r="I38" s="211"/>
      <c r="J38" s="211"/>
      <c r="K38" s="10"/>
      <c r="L38" s="211"/>
      <c r="M38" s="10"/>
      <c r="N38" s="211"/>
      <c r="O38" s="211"/>
      <c r="P38" s="10"/>
      <c r="Q38" s="10" t="s">
        <v>3</v>
      </c>
      <c r="R38" s="10"/>
      <c r="S38" s="10"/>
      <c r="T38" s="10"/>
      <c r="U38" s="10"/>
      <c r="V38" s="10">
        <v>1</v>
      </c>
      <c r="W38" s="10">
        <v>1</v>
      </c>
      <c r="X38" s="277"/>
      <c r="Y38" s="287">
        <f t="shared" ref="Y38:Y40" si="9">V38*W38*ROUND(X38,2)</f>
        <v>0</v>
      </c>
      <c r="Z38" s="31"/>
    </row>
    <row r="39" spans="1:26" ht="15" customHeight="1" x14ac:dyDescent="0.25">
      <c r="A39" s="173">
        <v>29</v>
      </c>
      <c r="B39" s="849"/>
      <c r="C39" s="847"/>
      <c r="D39" s="68" t="s">
        <v>1037</v>
      </c>
      <c r="E39" s="211"/>
      <c r="F39" s="211"/>
      <c r="G39" s="211"/>
      <c r="H39" s="211"/>
      <c r="I39" s="211"/>
      <c r="J39" s="211"/>
      <c r="K39" s="10"/>
      <c r="L39" s="211"/>
      <c r="M39" s="10"/>
      <c r="N39" s="211"/>
      <c r="O39" s="211"/>
      <c r="P39" s="10"/>
      <c r="Q39" s="10" t="s">
        <v>3</v>
      </c>
      <c r="R39" s="10"/>
      <c r="S39" s="10"/>
      <c r="T39" s="10"/>
      <c r="U39" s="10"/>
      <c r="V39" s="10">
        <v>1</v>
      </c>
      <c r="W39" s="10">
        <v>1</v>
      </c>
      <c r="X39" s="277"/>
      <c r="Y39" s="287">
        <f t="shared" si="9"/>
        <v>0</v>
      </c>
      <c r="Z39" s="31"/>
    </row>
    <row r="40" spans="1:26" ht="15" customHeight="1" x14ac:dyDescent="0.25">
      <c r="A40" s="173">
        <v>30</v>
      </c>
      <c r="B40" s="849"/>
      <c r="C40" s="847"/>
      <c r="D40" s="194" t="s">
        <v>1038</v>
      </c>
      <c r="E40" s="211"/>
      <c r="F40" s="211"/>
      <c r="G40" s="211"/>
      <c r="H40" s="211"/>
      <c r="I40" s="211"/>
      <c r="J40" s="211"/>
      <c r="K40" s="10"/>
      <c r="L40" s="211"/>
      <c r="M40" s="10"/>
      <c r="N40" s="211"/>
      <c r="O40" s="211"/>
      <c r="P40" s="10"/>
      <c r="Q40" s="10" t="s">
        <v>3</v>
      </c>
      <c r="R40" s="10"/>
      <c r="S40" s="10"/>
      <c r="T40" s="10"/>
      <c r="U40" s="10"/>
      <c r="V40" s="10">
        <v>1</v>
      </c>
      <c r="W40" s="10">
        <v>1</v>
      </c>
      <c r="X40" s="277"/>
      <c r="Y40" s="287">
        <f t="shared" si="9"/>
        <v>0</v>
      </c>
      <c r="Z40" s="31"/>
    </row>
    <row r="41" spans="1:26" ht="15" customHeight="1" x14ac:dyDescent="0.25">
      <c r="A41" s="173">
        <v>31</v>
      </c>
      <c r="B41" s="849"/>
      <c r="C41" s="847"/>
      <c r="D41" s="194" t="s">
        <v>1026</v>
      </c>
      <c r="E41" s="211"/>
      <c r="F41" s="211"/>
      <c r="G41" s="211"/>
      <c r="H41" s="211"/>
      <c r="I41" s="211"/>
      <c r="J41" s="211"/>
      <c r="K41" s="10"/>
      <c r="L41" s="211"/>
      <c r="M41" s="10"/>
      <c r="N41" s="211"/>
      <c r="O41" s="211"/>
      <c r="P41" s="10"/>
      <c r="Q41" s="10" t="s">
        <v>3</v>
      </c>
      <c r="R41" s="10"/>
      <c r="S41" s="10"/>
      <c r="T41" s="10"/>
      <c r="U41" s="10"/>
      <c r="V41" s="10">
        <v>1</v>
      </c>
      <c r="W41" s="10">
        <v>1</v>
      </c>
      <c r="X41" s="277"/>
      <c r="Y41" s="287">
        <f t="shared" ref="Y41" si="10">V41*W41*ROUND(X41,2)</f>
        <v>0</v>
      </c>
      <c r="Z41" s="31"/>
    </row>
    <row r="42" spans="1:26" ht="15" customHeight="1" x14ac:dyDescent="0.25">
      <c r="A42" s="173">
        <v>32</v>
      </c>
      <c r="B42" s="849"/>
      <c r="C42" s="847"/>
      <c r="D42" s="68" t="s">
        <v>1039</v>
      </c>
      <c r="E42" s="211"/>
      <c r="F42" s="211"/>
      <c r="G42" s="211"/>
      <c r="H42" s="211"/>
      <c r="I42" s="211"/>
      <c r="J42" s="211"/>
      <c r="K42" s="10"/>
      <c r="L42" s="211"/>
      <c r="M42" s="10"/>
      <c r="N42" s="211"/>
      <c r="O42" s="211"/>
      <c r="P42" s="10"/>
      <c r="Q42" s="10" t="s">
        <v>3</v>
      </c>
      <c r="R42" s="10"/>
      <c r="S42" s="10"/>
      <c r="T42" s="10"/>
      <c r="U42" s="10"/>
      <c r="V42" s="10">
        <v>1</v>
      </c>
      <c r="W42" s="10">
        <v>1</v>
      </c>
      <c r="X42" s="277"/>
      <c r="Y42" s="287">
        <f>V42*W42*ROUND(X42,2)</f>
        <v>0</v>
      </c>
      <c r="Z42" s="31"/>
    </row>
    <row r="43" spans="1:26" ht="15" customHeight="1" x14ac:dyDescent="0.25">
      <c r="A43" s="173">
        <v>33</v>
      </c>
      <c r="B43" s="849"/>
      <c r="C43" s="847" t="s">
        <v>1050</v>
      </c>
      <c r="D43" s="68" t="s">
        <v>1036</v>
      </c>
      <c r="E43" s="211"/>
      <c r="F43" s="211"/>
      <c r="G43" s="211"/>
      <c r="H43" s="211"/>
      <c r="I43" s="211"/>
      <c r="J43" s="211"/>
      <c r="K43" s="10"/>
      <c r="L43" s="211"/>
      <c r="M43" s="10"/>
      <c r="N43" s="211"/>
      <c r="O43" s="211"/>
      <c r="P43" s="10"/>
      <c r="Q43" s="10" t="s">
        <v>3</v>
      </c>
      <c r="R43" s="10"/>
      <c r="S43" s="10"/>
      <c r="T43" s="10"/>
      <c r="U43" s="10"/>
      <c r="V43" s="10">
        <v>1</v>
      </c>
      <c r="W43" s="10">
        <v>1</v>
      </c>
      <c r="X43" s="277"/>
      <c r="Y43" s="287">
        <f>V43*W43*ROUND(X43,2)</f>
        <v>0</v>
      </c>
      <c r="Z43" s="31"/>
    </row>
    <row r="44" spans="1:26" ht="15" customHeight="1" x14ac:dyDescent="0.25">
      <c r="A44" s="173">
        <v>34</v>
      </c>
      <c r="B44" s="849"/>
      <c r="C44" s="847"/>
      <c r="D44" s="68" t="s">
        <v>1040</v>
      </c>
      <c r="E44" s="211"/>
      <c r="F44" s="211"/>
      <c r="G44" s="211"/>
      <c r="H44" s="211"/>
      <c r="I44" s="211"/>
      <c r="J44" s="211"/>
      <c r="K44" s="10"/>
      <c r="L44" s="211"/>
      <c r="M44" s="10"/>
      <c r="N44" s="211"/>
      <c r="O44" s="211"/>
      <c r="P44" s="10"/>
      <c r="Q44" s="10" t="s">
        <v>3</v>
      </c>
      <c r="R44" s="10"/>
      <c r="S44" s="10"/>
      <c r="T44" s="10"/>
      <c r="U44" s="10"/>
      <c r="V44" s="10">
        <v>1</v>
      </c>
      <c r="W44" s="10">
        <v>1</v>
      </c>
      <c r="X44" s="277"/>
      <c r="Y44" s="287">
        <f t="shared" ref="Y44" si="11">V44*W44*ROUND(X44,2)</f>
        <v>0</v>
      </c>
      <c r="Z44" s="31"/>
    </row>
    <row r="45" spans="1:26" ht="15" customHeight="1" x14ac:dyDescent="0.25">
      <c r="A45" s="173">
        <v>35</v>
      </c>
      <c r="B45" s="849"/>
      <c r="C45" s="847"/>
      <c r="D45" s="68" t="s">
        <v>1041</v>
      </c>
      <c r="E45" s="211"/>
      <c r="F45" s="211"/>
      <c r="G45" s="211"/>
      <c r="H45" s="211"/>
      <c r="I45" s="211"/>
      <c r="J45" s="211"/>
      <c r="K45" s="10"/>
      <c r="L45" s="211"/>
      <c r="M45" s="10"/>
      <c r="N45" s="211"/>
      <c r="O45" s="211"/>
      <c r="P45" s="10"/>
      <c r="Q45" s="10" t="s">
        <v>3</v>
      </c>
      <c r="R45" s="10"/>
      <c r="S45" s="10"/>
      <c r="T45" s="10"/>
      <c r="U45" s="10"/>
      <c r="V45" s="10">
        <v>1</v>
      </c>
      <c r="W45" s="10">
        <v>1</v>
      </c>
      <c r="X45" s="277"/>
      <c r="Y45" s="287">
        <f>V45*W45*ROUND(X45,2)</f>
        <v>0</v>
      </c>
      <c r="Z45" s="31"/>
    </row>
    <row r="46" spans="1:26" ht="15" customHeight="1" x14ac:dyDescent="0.25">
      <c r="A46" s="173">
        <v>36</v>
      </c>
      <c r="B46" s="849"/>
      <c r="C46" s="847" t="s">
        <v>1049</v>
      </c>
      <c r="D46" s="68" t="s">
        <v>1036</v>
      </c>
      <c r="E46" s="211"/>
      <c r="F46" s="211"/>
      <c r="G46" s="211"/>
      <c r="H46" s="211"/>
      <c r="I46" s="211"/>
      <c r="J46" s="211"/>
      <c r="K46" s="10"/>
      <c r="L46" s="211"/>
      <c r="M46" s="10"/>
      <c r="N46" s="211"/>
      <c r="O46" s="211"/>
      <c r="P46" s="10"/>
      <c r="Q46" s="10" t="s">
        <v>3</v>
      </c>
      <c r="R46" s="10"/>
      <c r="S46" s="10"/>
      <c r="T46" s="10"/>
      <c r="U46" s="10"/>
      <c r="V46" s="10">
        <v>1</v>
      </c>
      <c r="W46" s="10">
        <v>1</v>
      </c>
      <c r="X46" s="277"/>
      <c r="Y46" s="287">
        <f>V46*W46*ROUND(X46,2)</f>
        <v>0</v>
      </c>
      <c r="Z46" s="31"/>
    </row>
    <row r="47" spans="1:26" ht="15" customHeight="1" x14ac:dyDescent="0.25">
      <c r="A47" s="173">
        <v>37</v>
      </c>
      <c r="B47" s="849"/>
      <c r="C47" s="847"/>
      <c r="D47" s="68" t="s">
        <v>1040</v>
      </c>
      <c r="E47" s="211"/>
      <c r="F47" s="211"/>
      <c r="G47" s="211"/>
      <c r="H47" s="211"/>
      <c r="I47" s="211"/>
      <c r="J47" s="211"/>
      <c r="K47" s="10"/>
      <c r="L47" s="211"/>
      <c r="M47" s="10"/>
      <c r="N47" s="211"/>
      <c r="O47" s="211"/>
      <c r="P47" s="10"/>
      <c r="Q47" s="10" t="s">
        <v>3</v>
      </c>
      <c r="R47" s="10"/>
      <c r="S47" s="10"/>
      <c r="T47" s="10"/>
      <c r="U47" s="10"/>
      <c r="V47" s="10">
        <v>1</v>
      </c>
      <c r="W47" s="10">
        <v>1</v>
      </c>
      <c r="X47" s="277"/>
      <c r="Y47" s="287">
        <f t="shared" ref="Y47" si="12">V47*W47*ROUND(X47,2)</f>
        <v>0</v>
      </c>
      <c r="Z47" s="31"/>
    </row>
    <row r="48" spans="1:26" ht="15" customHeight="1" x14ac:dyDescent="0.25">
      <c r="A48" s="173">
        <v>38</v>
      </c>
      <c r="B48" s="849"/>
      <c r="C48" s="847"/>
      <c r="D48" s="68" t="s">
        <v>1041</v>
      </c>
      <c r="E48" s="211"/>
      <c r="F48" s="211"/>
      <c r="G48" s="211"/>
      <c r="H48" s="211"/>
      <c r="I48" s="211"/>
      <c r="J48" s="211"/>
      <c r="K48" s="10"/>
      <c r="L48" s="211"/>
      <c r="M48" s="10"/>
      <c r="N48" s="211"/>
      <c r="O48" s="211"/>
      <c r="P48" s="10"/>
      <c r="Q48" s="10" t="s">
        <v>3</v>
      </c>
      <c r="R48" s="10"/>
      <c r="S48" s="10"/>
      <c r="T48" s="10"/>
      <c r="U48" s="10"/>
      <c r="V48" s="10">
        <v>1</v>
      </c>
      <c r="W48" s="10">
        <v>1</v>
      </c>
      <c r="X48" s="277"/>
      <c r="Y48" s="287">
        <f>V48*W48*ROUND(X48,2)</f>
        <v>0</v>
      </c>
      <c r="Z48" s="31"/>
    </row>
    <row r="49" spans="1:26" ht="15" customHeight="1" x14ac:dyDescent="0.25">
      <c r="A49" s="173">
        <v>39</v>
      </c>
      <c r="B49" s="849"/>
      <c r="C49" s="847" t="s">
        <v>1051</v>
      </c>
      <c r="D49" s="68" t="s">
        <v>1036</v>
      </c>
      <c r="E49" s="211"/>
      <c r="F49" s="211"/>
      <c r="G49" s="211"/>
      <c r="H49" s="211"/>
      <c r="I49" s="211"/>
      <c r="J49" s="211"/>
      <c r="K49" s="10"/>
      <c r="L49" s="211"/>
      <c r="M49" s="10"/>
      <c r="N49" s="211"/>
      <c r="O49" s="211"/>
      <c r="P49" s="10"/>
      <c r="Q49" s="10" t="s">
        <v>3</v>
      </c>
      <c r="R49" s="10"/>
      <c r="S49" s="10"/>
      <c r="T49" s="10"/>
      <c r="U49" s="10"/>
      <c r="V49" s="10">
        <v>1</v>
      </c>
      <c r="W49" s="10">
        <v>1</v>
      </c>
      <c r="X49" s="277"/>
      <c r="Y49" s="287">
        <f>V49*W49*ROUND(X49,2)</f>
        <v>0</v>
      </c>
      <c r="Z49" s="31"/>
    </row>
    <row r="50" spans="1:26" ht="15" customHeight="1" x14ac:dyDescent="0.25">
      <c r="A50" s="173">
        <v>40</v>
      </c>
      <c r="B50" s="849"/>
      <c r="C50" s="847"/>
      <c r="D50" s="68" t="s">
        <v>1040</v>
      </c>
      <c r="E50" s="211"/>
      <c r="F50" s="211"/>
      <c r="G50" s="211"/>
      <c r="H50" s="211"/>
      <c r="I50" s="211"/>
      <c r="J50" s="211"/>
      <c r="K50" s="10"/>
      <c r="L50" s="211"/>
      <c r="M50" s="10"/>
      <c r="N50" s="211"/>
      <c r="O50" s="211"/>
      <c r="P50" s="10"/>
      <c r="Q50" s="10" t="s">
        <v>3</v>
      </c>
      <c r="R50" s="10"/>
      <c r="S50" s="10"/>
      <c r="T50" s="10"/>
      <c r="U50" s="10"/>
      <c r="V50" s="10">
        <v>1</v>
      </c>
      <c r="W50" s="10">
        <v>1</v>
      </c>
      <c r="X50" s="277"/>
      <c r="Y50" s="287">
        <f t="shared" ref="Y50" si="13">V50*W50*ROUND(X50,2)</f>
        <v>0</v>
      </c>
      <c r="Z50" s="31"/>
    </row>
    <row r="51" spans="1:26" ht="15" customHeight="1" x14ac:dyDescent="0.25">
      <c r="A51" s="173">
        <v>41</v>
      </c>
      <c r="B51" s="849"/>
      <c r="C51" s="847"/>
      <c r="D51" s="68" t="s">
        <v>1041</v>
      </c>
      <c r="E51" s="211"/>
      <c r="F51" s="211"/>
      <c r="G51" s="211"/>
      <c r="H51" s="211"/>
      <c r="I51" s="211"/>
      <c r="J51" s="211"/>
      <c r="K51" s="10"/>
      <c r="L51" s="211"/>
      <c r="M51" s="10"/>
      <c r="N51" s="211"/>
      <c r="O51" s="211"/>
      <c r="P51" s="10"/>
      <c r="Q51" s="10" t="s">
        <v>3</v>
      </c>
      <c r="R51" s="10"/>
      <c r="S51" s="10"/>
      <c r="T51" s="10"/>
      <c r="U51" s="10"/>
      <c r="V51" s="10">
        <v>1</v>
      </c>
      <c r="W51" s="10">
        <v>1</v>
      </c>
      <c r="X51" s="277"/>
      <c r="Y51" s="287">
        <f>V51*W51*ROUND(X51,2)</f>
        <v>0</v>
      </c>
      <c r="Z51" s="31"/>
    </row>
    <row r="52" spans="1:26" ht="15" customHeight="1" x14ac:dyDescent="0.25">
      <c r="A52" s="173">
        <v>42</v>
      </c>
      <c r="B52" s="849"/>
      <c r="C52" s="847" t="s">
        <v>1052</v>
      </c>
      <c r="D52" s="68" t="s">
        <v>1036</v>
      </c>
      <c r="E52" s="211"/>
      <c r="F52" s="211"/>
      <c r="G52" s="211"/>
      <c r="H52" s="211"/>
      <c r="I52" s="211"/>
      <c r="J52" s="211"/>
      <c r="K52" s="10"/>
      <c r="L52" s="211"/>
      <c r="M52" s="10"/>
      <c r="N52" s="211"/>
      <c r="O52" s="211"/>
      <c r="P52" s="10"/>
      <c r="Q52" s="10" t="s">
        <v>3</v>
      </c>
      <c r="R52" s="10"/>
      <c r="S52" s="10"/>
      <c r="T52" s="10"/>
      <c r="U52" s="10"/>
      <c r="V52" s="10">
        <v>1</v>
      </c>
      <c r="W52" s="10">
        <v>1</v>
      </c>
      <c r="X52" s="277"/>
      <c r="Y52" s="287">
        <f>V52*W52*ROUND(X52,2)</f>
        <v>0</v>
      </c>
      <c r="Z52" s="31"/>
    </row>
    <row r="53" spans="1:26" ht="15" customHeight="1" x14ac:dyDescent="0.25">
      <c r="A53" s="173">
        <v>43</v>
      </c>
      <c r="B53" s="849"/>
      <c r="C53" s="847"/>
      <c r="D53" s="68" t="s">
        <v>1040</v>
      </c>
      <c r="E53" s="211"/>
      <c r="F53" s="211"/>
      <c r="G53" s="211"/>
      <c r="H53" s="211"/>
      <c r="I53" s="211"/>
      <c r="J53" s="211"/>
      <c r="K53" s="10"/>
      <c r="L53" s="211"/>
      <c r="M53" s="10"/>
      <c r="N53" s="211"/>
      <c r="O53" s="211"/>
      <c r="P53" s="10"/>
      <c r="Q53" s="10" t="s">
        <v>3</v>
      </c>
      <c r="R53" s="10"/>
      <c r="S53" s="10"/>
      <c r="T53" s="10"/>
      <c r="U53" s="10"/>
      <c r="V53" s="10">
        <v>1</v>
      </c>
      <c r="W53" s="10">
        <v>1</v>
      </c>
      <c r="X53" s="277"/>
      <c r="Y53" s="287">
        <f t="shared" ref="Y53" si="14">V53*W53*ROUND(X53,2)</f>
        <v>0</v>
      </c>
      <c r="Z53" s="31"/>
    </row>
    <row r="54" spans="1:26" ht="15" customHeight="1" x14ac:dyDescent="0.25">
      <c r="A54" s="173">
        <v>44</v>
      </c>
      <c r="B54" s="849"/>
      <c r="C54" s="847"/>
      <c r="D54" s="68" t="s">
        <v>1041</v>
      </c>
      <c r="E54" s="211"/>
      <c r="F54" s="211"/>
      <c r="G54" s="211"/>
      <c r="H54" s="211"/>
      <c r="I54" s="211"/>
      <c r="J54" s="211"/>
      <c r="K54" s="10"/>
      <c r="L54" s="211"/>
      <c r="M54" s="10"/>
      <c r="N54" s="211"/>
      <c r="O54" s="211"/>
      <c r="P54" s="10"/>
      <c r="Q54" s="10" t="s">
        <v>3</v>
      </c>
      <c r="R54" s="10"/>
      <c r="S54" s="10"/>
      <c r="T54" s="10"/>
      <c r="U54" s="10"/>
      <c r="V54" s="10">
        <v>1</v>
      </c>
      <c r="W54" s="10">
        <v>1</v>
      </c>
      <c r="X54" s="277"/>
      <c r="Y54" s="287">
        <f>V54*W54*ROUND(X54,2)</f>
        <v>0</v>
      </c>
      <c r="Z54" s="31"/>
    </row>
    <row r="55" spans="1:26" ht="15" customHeight="1" x14ac:dyDescent="0.25">
      <c r="A55" s="173">
        <v>45</v>
      </c>
      <c r="B55" s="849"/>
      <c r="C55" s="847" t="s">
        <v>1053</v>
      </c>
      <c r="D55" s="68" t="s">
        <v>1036</v>
      </c>
      <c r="E55" s="211"/>
      <c r="F55" s="211"/>
      <c r="G55" s="211"/>
      <c r="H55" s="211"/>
      <c r="I55" s="211"/>
      <c r="J55" s="211"/>
      <c r="K55" s="10"/>
      <c r="L55" s="211"/>
      <c r="M55" s="10"/>
      <c r="N55" s="211"/>
      <c r="O55" s="211"/>
      <c r="P55" s="10"/>
      <c r="Q55" s="10" t="s">
        <v>3</v>
      </c>
      <c r="R55" s="10"/>
      <c r="S55" s="10"/>
      <c r="T55" s="10"/>
      <c r="U55" s="10"/>
      <c r="V55" s="10">
        <v>1</v>
      </c>
      <c r="W55" s="10">
        <v>1</v>
      </c>
      <c r="X55" s="277"/>
      <c r="Y55" s="287">
        <f t="shared" ref="Y55" si="15">V55*W55*ROUND(X55,2)</f>
        <v>0</v>
      </c>
      <c r="Z55" s="31"/>
    </row>
    <row r="56" spans="1:26" ht="15" customHeight="1" x14ac:dyDescent="0.25">
      <c r="A56" s="173">
        <v>46</v>
      </c>
      <c r="B56" s="849"/>
      <c r="C56" s="847"/>
      <c r="D56" s="68" t="s">
        <v>1040</v>
      </c>
      <c r="E56" s="211"/>
      <c r="F56" s="211"/>
      <c r="G56" s="211"/>
      <c r="H56" s="211"/>
      <c r="I56" s="211"/>
      <c r="J56" s="211"/>
      <c r="K56" s="10"/>
      <c r="L56" s="211"/>
      <c r="M56" s="10"/>
      <c r="N56" s="211"/>
      <c r="O56" s="211"/>
      <c r="P56" s="10"/>
      <c r="Q56" s="10" t="s">
        <v>3</v>
      </c>
      <c r="R56" s="10"/>
      <c r="S56" s="10"/>
      <c r="T56" s="10"/>
      <c r="U56" s="10"/>
      <c r="V56" s="10">
        <v>1</v>
      </c>
      <c r="W56" s="10">
        <v>1</v>
      </c>
      <c r="X56" s="277"/>
      <c r="Y56" s="287">
        <f>V56*W56*ROUND(X56,2)</f>
        <v>0</v>
      </c>
      <c r="Z56" s="31"/>
    </row>
    <row r="57" spans="1:26" ht="15" customHeight="1" x14ac:dyDescent="0.25">
      <c r="A57" s="173">
        <v>47</v>
      </c>
      <c r="B57" s="849"/>
      <c r="C57" s="847"/>
      <c r="D57" s="68" t="s">
        <v>1041</v>
      </c>
      <c r="E57" s="211"/>
      <c r="F57" s="211"/>
      <c r="G57" s="211"/>
      <c r="H57" s="211"/>
      <c r="I57" s="211"/>
      <c r="J57" s="211"/>
      <c r="K57" s="10"/>
      <c r="L57" s="211"/>
      <c r="M57" s="10"/>
      <c r="N57" s="211"/>
      <c r="O57" s="211"/>
      <c r="P57" s="10"/>
      <c r="Q57" s="10" t="s">
        <v>3</v>
      </c>
      <c r="R57" s="10"/>
      <c r="S57" s="10"/>
      <c r="T57" s="10"/>
      <c r="U57" s="10"/>
      <c r="V57" s="10">
        <v>1</v>
      </c>
      <c r="W57" s="10">
        <v>1</v>
      </c>
      <c r="X57" s="277"/>
      <c r="Y57" s="287">
        <f>V57*W57*ROUND(X57,2)</f>
        <v>0</v>
      </c>
      <c r="Z57" s="31"/>
    </row>
    <row r="58" spans="1:26" ht="15" customHeight="1" x14ac:dyDescent="0.25">
      <c r="A58" s="173">
        <v>48</v>
      </c>
      <c r="B58" s="849"/>
      <c r="C58" s="847" t="s">
        <v>1054</v>
      </c>
      <c r="D58" s="68" t="s">
        <v>1036</v>
      </c>
      <c r="E58" s="211"/>
      <c r="F58" s="211"/>
      <c r="G58" s="211"/>
      <c r="H58" s="211"/>
      <c r="I58" s="211"/>
      <c r="J58" s="211"/>
      <c r="K58" s="10"/>
      <c r="L58" s="211"/>
      <c r="M58" s="10"/>
      <c r="N58" s="211"/>
      <c r="O58" s="211"/>
      <c r="P58" s="10"/>
      <c r="Q58" s="10" t="s">
        <v>3</v>
      </c>
      <c r="R58" s="10"/>
      <c r="S58" s="10"/>
      <c r="T58" s="10"/>
      <c r="U58" s="10"/>
      <c r="V58" s="10">
        <v>1</v>
      </c>
      <c r="W58" s="10">
        <v>1</v>
      </c>
      <c r="X58" s="277"/>
      <c r="Y58" s="287">
        <f t="shared" ref="Y58" si="16">V58*W58*ROUND(X58,2)</f>
        <v>0</v>
      </c>
      <c r="Z58" s="31"/>
    </row>
    <row r="59" spans="1:26" ht="15" customHeight="1" x14ac:dyDescent="0.25">
      <c r="A59" s="173">
        <v>49</v>
      </c>
      <c r="B59" s="849"/>
      <c r="C59" s="847"/>
      <c r="D59" s="68" t="s">
        <v>1040</v>
      </c>
      <c r="E59" s="211"/>
      <c r="F59" s="211"/>
      <c r="G59" s="211"/>
      <c r="H59" s="211"/>
      <c r="I59" s="211"/>
      <c r="J59" s="211"/>
      <c r="K59" s="10"/>
      <c r="L59" s="211"/>
      <c r="M59" s="10"/>
      <c r="N59" s="211"/>
      <c r="O59" s="211"/>
      <c r="P59" s="10"/>
      <c r="Q59" s="10" t="s">
        <v>3</v>
      </c>
      <c r="R59" s="10"/>
      <c r="S59" s="10"/>
      <c r="T59" s="10"/>
      <c r="U59" s="10"/>
      <c r="V59" s="10">
        <v>1</v>
      </c>
      <c r="W59" s="10">
        <v>1</v>
      </c>
      <c r="X59" s="277"/>
      <c r="Y59" s="287">
        <f>V59*W59*ROUND(X59,2)</f>
        <v>0</v>
      </c>
      <c r="Z59" s="31"/>
    </row>
    <row r="60" spans="1:26" ht="15" customHeight="1" x14ac:dyDescent="0.25">
      <c r="A60" s="173">
        <v>50</v>
      </c>
      <c r="B60" s="849"/>
      <c r="C60" s="847"/>
      <c r="D60" s="68" t="s">
        <v>1041</v>
      </c>
      <c r="E60" s="211"/>
      <c r="F60" s="211"/>
      <c r="G60" s="211"/>
      <c r="H60" s="211"/>
      <c r="I60" s="211"/>
      <c r="J60" s="211"/>
      <c r="K60" s="10"/>
      <c r="L60" s="211"/>
      <c r="M60" s="10"/>
      <c r="N60" s="211"/>
      <c r="O60" s="211"/>
      <c r="P60" s="10"/>
      <c r="Q60" s="10" t="s">
        <v>3</v>
      </c>
      <c r="R60" s="10"/>
      <c r="S60" s="10"/>
      <c r="T60" s="10"/>
      <c r="U60" s="10"/>
      <c r="V60" s="10">
        <v>1</v>
      </c>
      <c r="W60" s="10">
        <v>1</v>
      </c>
      <c r="X60" s="277"/>
      <c r="Y60" s="287">
        <f t="shared" ref="Y60" si="17">V60*W60*ROUND(X60,2)</f>
        <v>0</v>
      </c>
      <c r="Z60" s="31"/>
    </row>
    <row r="61" spans="1:26" ht="15" customHeight="1" x14ac:dyDescent="0.25">
      <c r="A61" s="173">
        <v>51</v>
      </c>
      <c r="B61" s="849"/>
      <c r="C61" s="847" t="s">
        <v>1055</v>
      </c>
      <c r="D61" s="68" t="s">
        <v>1036</v>
      </c>
      <c r="E61" s="211"/>
      <c r="F61" s="211"/>
      <c r="G61" s="211"/>
      <c r="H61" s="211"/>
      <c r="I61" s="211"/>
      <c r="J61" s="211"/>
      <c r="K61" s="10"/>
      <c r="L61" s="211"/>
      <c r="M61" s="10"/>
      <c r="N61" s="211"/>
      <c r="O61" s="211"/>
      <c r="P61" s="10"/>
      <c r="Q61" s="10" t="s">
        <v>3</v>
      </c>
      <c r="R61" s="10"/>
      <c r="S61" s="10"/>
      <c r="T61" s="10"/>
      <c r="U61" s="10"/>
      <c r="V61" s="10">
        <v>1</v>
      </c>
      <c r="W61" s="10">
        <v>1</v>
      </c>
      <c r="X61" s="277"/>
      <c r="Y61" s="287">
        <f>V61*W61*ROUND(X61,2)</f>
        <v>0</v>
      </c>
      <c r="Z61" s="31"/>
    </row>
    <row r="62" spans="1:26" ht="15" customHeight="1" x14ac:dyDescent="0.25">
      <c r="A62" s="173">
        <v>52</v>
      </c>
      <c r="B62" s="849"/>
      <c r="C62" s="847"/>
      <c r="D62" s="68" t="s">
        <v>1040</v>
      </c>
      <c r="E62" s="211"/>
      <c r="F62" s="211"/>
      <c r="G62" s="211"/>
      <c r="H62" s="211"/>
      <c r="I62" s="211"/>
      <c r="J62" s="211"/>
      <c r="K62" s="10"/>
      <c r="L62" s="211"/>
      <c r="M62" s="10"/>
      <c r="N62" s="211"/>
      <c r="O62" s="211"/>
      <c r="P62" s="10"/>
      <c r="Q62" s="10" t="s">
        <v>3</v>
      </c>
      <c r="R62" s="10"/>
      <c r="S62" s="10"/>
      <c r="T62" s="10"/>
      <c r="U62" s="10"/>
      <c r="V62" s="10">
        <v>1</v>
      </c>
      <c r="W62" s="10">
        <v>1</v>
      </c>
      <c r="X62" s="277"/>
      <c r="Y62" s="287">
        <f>V62*W62*ROUND(X62,2)</f>
        <v>0</v>
      </c>
      <c r="Z62" s="31"/>
    </row>
    <row r="63" spans="1:26" ht="15" customHeight="1" x14ac:dyDescent="0.25">
      <c r="A63" s="173">
        <v>53</v>
      </c>
      <c r="B63" s="849"/>
      <c r="C63" s="847"/>
      <c r="D63" s="68" t="s">
        <v>1041</v>
      </c>
      <c r="E63" s="211"/>
      <c r="F63" s="211"/>
      <c r="G63" s="211"/>
      <c r="H63" s="211"/>
      <c r="I63" s="211"/>
      <c r="J63" s="211"/>
      <c r="K63" s="10"/>
      <c r="L63" s="211"/>
      <c r="M63" s="10"/>
      <c r="N63" s="211"/>
      <c r="O63" s="211"/>
      <c r="P63" s="10"/>
      <c r="Q63" s="10" t="s">
        <v>3</v>
      </c>
      <c r="R63" s="10"/>
      <c r="S63" s="10"/>
      <c r="T63" s="10"/>
      <c r="U63" s="10"/>
      <c r="V63" s="10">
        <v>1</v>
      </c>
      <c r="W63" s="10">
        <v>1</v>
      </c>
      <c r="X63" s="277"/>
      <c r="Y63" s="287">
        <f t="shared" ref="Y63" si="18">V63*W63*ROUND(X63,2)</f>
        <v>0</v>
      </c>
      <c r="Z63" s="31"/>
    </row>
    <row r="64" spans="1:26" ht="15" customHeight="1" x14ac:dyDescent="0.25">
      <c r="A64" s="173">
        <v>54</v>
      </c>
      <c r="B64" s="849"/>
      <c r="C64" s="847" t="s">
        <v>1056</v>
      </c>
      <c r="D64" s="68" t="s">
        <v>1042</v>
      </c>
      <c r="E64" s="211"/>
      <c r="F64" s="211"/>
      <c r="G64" s="211"/>
      <c r="H64" s="211"/>
      <c r="I64" s="211"/>
      <c r="J64" s="211"/>
      <c r="K64" s="10"/>
      <c r="L64" s="211"/>
      <c r="M64" s="10"/>
      <c r="N64" s="211"/>
      <c r="O64" s="211"/>
      <c r="P64" s="10"/>
      <c r="Q64" s="10" t="s">
        <v>3</v>
      </c>
      <c r="R64" s="10"/>
      <c r="S64" s="10"/>
      <c r="T64" s="10"/>
      <c r="U64" s="10"/>
      <c r="V64" s="10">
        <v>1</v>
      </c>
      <c r="W64" s="10">
        <v>1</v>
      </c>
      <c r="X64" s="277"/>
      <c r="Y64" s="287">
        <f>V64*W64*ROUND(X64,2)</f>
        <v>0</v>
      </c>
      <c r="Z64" s="31"/>
    </row>
    <row r="65" spans="1:27" ht="15" customHeight="1" x14ac:dyDescent="0.25">
      <c r="A65" s="173">
        <v>55</v>
      </c>
      <c r="B65" s="849"/>
      <c r="C65" s="847"/>
      <c r="D65" s="68" t="s">
        <v>1043</v>
      </c>
      <c r="E65" s="211"/>
      <c r="F65" s="211"/>
      <c r="G65" s="211"/>
      <c r="H65" s="211"/>
      <c r="I65" s="211"/>
      <c r="J65" s="211"/>
      <c r="K65" s="10"/>
      <c r="L65" s="211"/>
      <c r="M65" s="10"/>
      <c r="N65" s="211"/>
      <c r="O65" s="211"/>
      <c r="P65" s="10"/>
      <c r="Q65" s="10" t="s">
        <v>3</v>
      </c>
      <c r="R65" s="10"/>
      <c r="S65" s="10"/>
      <c r="T65" s="10"/>
      <c r="U65" s="10"/>
      <c r="V65" s="10">
        <v>1</v>
      </c>
      <c r="W65" s="10">
        <v>1</v>
      </c>
      <c r="X65" s="277"/>
      <c r="Y65" s="287">
        <f t="shared" ref="Y65" si="19">V65*W65*ROUND(X65,2)</f>
        <v>0</v>
      </c>
      <c r="Z65" s="31"/>
    </row>
    <row r="66" spans="1:27" ht="15" customHeight="1" x14ac:dyDescent="0.25">
      <c r="A66" s="173">
        <v>56</v>
      </c>
      <c r="B66" s="849"/>
      <c r="C66" s="847"/>
      <c r="D66" s="68" t="s">
        <v>1044</v>
      </c>
      <c r="E66" s="211"/>
      <c r="F66" s="211"/>
      <c r="G66" s="211"/>
      <c r="H66" s="211"/>
      <c r="I66" s="211"/>
      <c r="J66" s="211"/>
      <c r="K66" s="10"/>
      <c r="L66" s="211"/>
      <c r="M66" s="10"/>
      <c r="N66" s="211"/>
      <c r="O66" s="211"/>
      <c r="P66" s="10"/>
      <c r="Q66" s="10" t="s">
        <v>3</v>
      </c>
      <c r="R66" s="10"/>
      <c r="S66" s="10"/>
      <c r="T66" s="10"/>
      <c r="U66" s="10"/>
      <c r="V66" s="10">
        <v>1</v>
      </c>
      <c r="W66" s="10">
        <v>1</v>
      </c>
      <c r="X66" s="277"/>
      <c r="Y66" s="287">
        <f>V66*W66*ROUND(X66,2)</f>
        <v>0</v>
      </c>
      <c r="Z66" s="31"/>
    </row>
    <row r="67" spans="1:27" ht="15" customHeight="1" x14ac:dyDescent="0.25">
      <c r="A67" s="173">
        <v>57</v>
      </c>
      <c r="B67" s="849"/>
      <c r="C67" s="847"/>
      <c r="D67" s="194" t="s">
        <v>1045</v>
      </c>
      <c r="E67" s="211"/>
      <c r="F67" s="211"/>
      <c r="G67" s="211"/>
      <c r="H67" s="211"/>
      <c r="I67" s="211"/>
      <c r="J67" s="211"/>
      <c r="K67" s="10"/>
      <c r="L67" s="211"/>
      <c r="M67" s="10"/>
      <c r="N67" s="211"/>
      <c r="O67" s="211"/>
      <c r="P67" s="10"/>
      <c r="Q67" s="10" t="s">
        <v>3</v>
      </c>
      <c r="R67" s="10"/>
      <c r="S67" s="10"/>
      <c r="T67" s="10"/>
      <c r="U67" s="10"/>
      <c r="V67" s="10">
        <v>1</v>
      </c>
      <c r="W67" s="10">
        <v>1</v>
      </c>
      <c r="X67" s="277"/>
      <c r="Y67" s="287">
        <f>V67*W67*ROUND(X67,2)</f>
        <v>0</v>
      </c>
      <c r="Z67" s="31"/>
    </row>
    <row r="68" spans="1:27" ht="15" customHeight="1" x14ac:dyDescent="0.25">
      <c r="A68" s="173">
        <v>58</v>
      </c>
      <c r="B68" s="849"/>
      <c r="C68" s="847"/>
      <c r="D68" s="68" t="s">
        <v>1041</v>
      </c>
      <c r="E68" s="211"/>
      <c r="F68" s="211"/>
      <c r="G68" s="211"/>
      <c r="H68" s="211"/>
      <c r="I68" s="211"/>
      <c r="J68" s="211"/>
      <c r="K68" s="10"/>
      <c r="L68" s="211"/>
      <c r="M68" s="10"/>
      <c r="N68" s="211"/>
      <c r="O68" s="211"/>
      <c r="P68" s="10"/>
      <c r="Q68" s="10" t="s">
        <v>3</v>
      </c>
      <c r="R68" s="10"/>
      <c r="S68" s="10"/>
      <c r="T68" s="10"/>
      <c r="U68" s="10"/>
      <c r="V68" s="10">
        <v>1</v>
      </c>
      <c r="W68" s="10">
        <v>1</v>
      </c>
      <c r="X68" s="277"/>
      <c r="Y68" s="287">
        <f t="shared" ref="Y68" si="20">V68*W68*ROUND(X68,2)</f>
        <v>0</v>
      </c>
      <c r="Z68" s="31"/>
    </row>
    <row r="69" spans="1:27" ht="15" customHeight="1" x14ac:dyDescent="0.25">
      <c r="A69" s="173">
        <v>59</v>
      </c>
      <c r="B69" s="849"/>
      <c r="C69" s="847"/>
      <c r="D69" s="68" t="s">
        <v>1046</v>
      </c>
      <c r="E69" s="211"/>
      <c r="F69" s="211"/>
      <c r="G69" s="211"/>
      <c r="H69" s="211"/>
      <c r="I69" s="211"/>
      <c r="J69" s="211"/>
      <c r="K69" s="10"/>
      <c r="L69" s="211"/>
      <c r="M69" s="10"/>
      <c r="N69" s="211"/>
      <c r="O69" s="211"/>
      <c r="P69" s="10"/>
      <c r="Q69" s="10" t="s">
        <v>3</v>
      </c>
      <c r="R69" s="10"/>
      <c r="S69" s="10"/>
      <c r="T69" s="10"/>
      <c r="U69" s="10"/>
      <c r="V69" s="10">
        <v>1</v>
      </c>
      <c r="W69" s="10">
        <v>1</v>
      </c>
      <c r="X69" s="277"/>
      <c r="Y69" s="287">
        <f>V69*W69*ROUND(X69,2)</f>
        <v>0</v>
      </c>
      <c r="Z69" s="31"/>
    </row>
    <row r="70" spans="1:27" ht="15" customHeight="1" thickBot="1" x14ac:dyDescent="0.3">
      <c r="A70" s="65">
        <v>60</v>
      </c>
      <c r="B70" s="850"/>
      <c r="C70" s="848"/>
      <c r="D70" s="200" t="s">
        <v>1047</v>
      </c>
      <c r="E70" s="214"/>
      <c r="F70" s="214" t="s">
        <v>3</v>
      </c>
      <c r="G70" s="214"/>
      <c r="H70" s="214"/>
      <c r="I70" s="214"/>
      <c r="J70" s="214"/>
      <c r="K70" s="297"/>
      <c r="L70" s="214"/>
      <c r="M70" s="297"/>
      <c r="N70" s="214"/>
      <c r="O70" s="214"/>
      <c r="P70" s="297"/>
      <c r="Q70" s="297" t="s">
        <v>3</v>
      </c>
      <c r="R70" s="297"/>
      <c r="S70" s="297"/>
      <c r="T70" s="297"/>
      <c r="U70" s="297"/>
      <c r="V70" s="297">
        <v>1</v>
      </c>
      <c r="W70" s="297">
        <v>1</v>
      </c>
      <c r="X70" s="277"/>
      <c r="Y70" s="294">
        <f>V70*W70*ROUND(X70,2)</f>
        <v>0</v>
      </c>
      <c r="Z70" s="31"/>
    </row>
    <row r="71" spans="1:27" ht="15" customHeight="1" thickTop="1" thickBot="1" x14ac:dyDescent="0.3">
      <c r="X71" s="16" t="s">
        <v>4</v>
      </c>
      <c r="Y71" s="17">
        <f>SUM(Y9:Y29,Y31:Y36,Y38:Y70)</f>
        <v>0</v>
      </c>
      <c r="AA71" s="31"/>
    </row>
    <row r="72" spans="1:27" ht="13.5" thickTop="1" x14ac:dyDescent="0.25"/>
    <row r="73" spans="1:27" x14ac:dyDescent="0.25">
      <c r="A73" s="432"/>
      <c r="B73" s="81"/>
    </row>
    <row r="74" spans="1:27" x14ac:dyDescent="0.25">
      <c r="A74" s="432"/>
      <c r="B74" s="81"/>
    </row>
  </sheetData>
  <sheetProtection algorithmName="SHA-512" hashValue="0Dgs6PA092WsfIKWn6o7VpmAE8JwwO3wMh2OH+0KqVgrOISHeRp9ZhSOhZiHC/uw2GwTR4InFHwJTHdGT3TtRQ==" saltValue="KO30mb8GHyiRYZHQ2NvMIQ==" spinCount="100000" sheet="1" objects="1" scenarios="1"/>
  <mergeCells count="44">
    <mergeCell ref="B49:B51"/>
    <mergeCell ref="C49:C51"/>
    <mergeCell ref="B52:B54"/>
    <mergeCell ref="C52:C54"/>
    <mergeCell ref="B55:B57"/>
    <mergeCell ref="C55:C57"/>
    <mergeCell ref="B58:B60"/>
    <mergeCell ref="C58:C60"/>
    <mergeCell ref="B61:B63"/>
    <mergeCell ref="C61:C63"/>
    <mergeCell ref="B64:B70"/>
    <mergeCell ref="C64:C70"/>
    <mergeCell ref="B43:B45"/>
    <mergeCell ref="C43:C45"/>
    <mergeCell ref="B46:B48"/>
    <mergeCell ref="C46:C48"/>
    <mergeCell ref="B31:B36"/>
    <mergeCell ref="C31:C36"/>
    <mergeCell ref="B38:B42"/>
    <mergeCell ref="C38:C42"/>
    <mergeCell ref="B30:D30"/>
    <mergeCell ref="B37:D37"/>
    <mergeCell ref="B23:B28"/>
    <mergeCell ref="C23:C28"/>
    <mergeCell ref="B12:B16"/>
    <mergeCell ref="C12:C16"/>
    <mergeCell ref="B17:B22"/>
    <mergeCell ref="C17:C22"/>
    <mergeCell ref="B9:B10"/>
    <mergeCell ref="B8:D8"/>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59999389629810485"/>
  </sheetPr>
  <dimension ref="A1:AA80"/>
  <sheetViews>
    <sheetView view="pageLayout" topLeftCell="I1"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1363</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1268</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x14ac:dyDescent="0.25">
      <c r="A8" s="361"/>
      <c r="B8" s="800" t="s">
        <v>1013</v>
      </c>
      <c r="C8" s="801"/>
      <c r="D8" s="801"/>
      <c r="E8" s="362"/>
      <c r="F8" s="362"/>
      <c r="G8" s="362"/>
      <c r="H8" s="362"/>
      <c r="I8" s="362"/>
      <c r="J8" s="362"/>
      <c r="K8" s="362"/>
      <c r="L8" s="362"/>
      <c r="M8" s="362"/>
      <c r="N8" s="362"/>
      <c r="O8" s="362"/>
      <c r="P8" s="362"/>
      <c r="Q8" s="362"/>
      <c r="R8" s="362"/>
      <c r="S8" s="362"/>
      <c r="T8" s="362"/>
      <c r="U8" s="362"/>
      <c r="V8" s="362"/>
      <c r="W8" s="362"/>
      <c r="X8" s="362"/>
      <c r="Y8" s="363"/>
    </row>
    <row r="9" spans="1:27" ht="15" customHeight="1" x14ac:dyDescent="0.25">
      <c r="A9" s="173">
        <v>1</v>
      </c>
      <c r="B9" s="851" t="s">
        <v>410</v>
      </c>
      <c r="C9" s="423" t="s">
        <v>1067</v>
      </c>
      <c r="D9" s="3" t="s">
        <v>544</v>
      </c>
      <c r="E9" s="284"/>
      <c r="F9" s="284"/>
      <c r="G9" s="284"/>
      <c r="H9" s="284"/>
      <c r="I9" s="284"/>
      <c r="J9" s="284"/>
      <c r="K9" s="285">
        <v>5</v>
      </c>
      <c r="L9" s="284" t="s">
        <v>3</v>
      </c>
      <c r="M9" s="285"/>
      <c r="N9" s="298">
        <v>0.25</v>
      </c>
      <c r="O9" s="285">
        <v>1</v>
      </c>
      <c r="P9" s="284"/>
      <c r="Q9" s="284"/>
      <c r="R9" s="284"/>
      <c r="S9" s="284"/>
      <c r="T9" s="284"/>
      <c r="U9" s="284"/>
      <c r="V9" s="284"/>
      <c r="W9" s="284"/>
      <c r="X9" s="277"/>
      <c r="Y9" s="287">
        <f>N9*O9*ROUND(X9,2)</f>
        <v>0</v>
      </c>
    </row>
    <row r="10" spans="1:27" ht="15" customHeight="1" x14ac:dyDescent="0.25">
      <c r="A10" s="173">
        <v>2</v>
      </c>
      <c r="B10" s="897"/>
      <c r="C10" s="423" t="s">
        <v>1068</v>
      </c>
      <c r="D10" s="3" t="s">
        <v>544</v>
      </c>
      <c r="E10" s="284"/>
      <c r="F10" s="284"/>
      <c r="G10" s="284"/>
      <c r="H10" s="284"/>
      <c r="I10" s="284"/>
      <c r="J10" s="284"/>
      <c r="K10" s="285">
        <v>5</v>
      </c>
      <c r="L10" s="285" t="s">
        <v>3</v>
      </c>
      <c r="M10" s="284"/>
      <c r="N10" s="288">
        <v>0.25</v>
      </c>
      <c r="O10" s="285">
        <v>1</v>
      </c>
      <c r="P10" s="284"/>
      <c r="Q10" s="284"/>
      <c r="R10" s="284"/>
      <c r="S10" s="284"/>
      <c r="T10" s="284"/>
      <c r="U10" s="284"/>
      <c r="V10" s="284"/>
      <c r="W10" s="284"/>
      <c r="X10" s="277"/>
      <c r="Y10" s="287">
        <f>N10*O10*ROUND(X10,2)</f>
        <v>0</v>
      </c>
    </row>
    <row r="11" spans="1:27" ht="15" customHeight="1" x14ac:dyDescent="0.25">
      <c r="A11" s="173">
        <v>3</v>
      </c>
      <c r="B11" s="203" t="s">
        <v>1028</v>
      </c>
      <c r="C11" s="423" t="s">
        <v>1017</v>
      </c>
      <c r="D11" s="202" t="s">
        <v>544</v>
      </c>
      <c r="E11" s="284"/>
      <c r="F11" s="284"/>
      <c r="G11" s="284"/>
      <c r="H11" s="284"/>
      <c r="I11" s="284"/>
      <c r="J11" s="284"/>
      <c r="K11" s="285">
        <v>5</v>
      </c>
      <c r="L11" s="285" t="s">
        <v>3</v>
      </c>
      <c r="M11" s="284"/>
      <c r="N11" s="288">
        <v>0.25</v>
      </c>
      <c r="O11" s="285">
        <v>1</v>
      </c>
      <c r="P11" s="284"/>
      <c r="Q11" s="284"/>
      <c r="R11" s="284"/>
      <c r="S11" s="284"/>
      <c r="T11" s="284"/>
      <c r="U11" s="284"/>
      <c r="V11" s="284"/>
      <c r="W11" s="284"/>
      <c r="X11" s="277"/>
      <c r="Y11" s="287">
        <f>N11*O11*ROUND(X11,2)</f>
        <v>0</v>
      </c>
    </row>
    <row r="12" spans="1:27" ht="15" customHeight="1" x14ac:dyDescent="0.25">
      <c r="A12" s="173">
        <v>4</v>
      </c>
      <c r="B12" s="845" t="s">
        <v>410</v>
      </c>
      <c r="C12" s="847" t="s">
        <v>1069</v>
      </c>
      <c r="D12" s="194" t="s">
        <v>1019</v>
      </c>
      <c r="E12" s="195"/>
      <c r="F12" s="195" t="s">
        <v>3</v>
      </c>
      <c r="G12" s="284"/>
      <c r="H12" s="284"/>
      <c r="I12" s="284"/>
      <c r="J12" s="284"/>
      <c r="K12" s="285"/>
      <c r="L12" s="285"/>
      <c r="M12" s="284"/>
      <c r="N12" s="288"/>
      <c r="O12" s="285"/>
      <c r="P12" s="284" t="s">
        <v>3</v>
      </c>
      <c r="Q12" s="284" t="s">
        <v>3</v>
      </c>
      <c r="R12" s="284"/>
      <c r="S12" s="284"/>
      <c r="T12" s="284"/>
      <c r="U12" s="284"/>
      <c r="V12" s="195">
        <v>2</v>
      </c>
      <c r="W12" s="195">
        <v>61</v>
      </c>
      <c r="X12" s="277"/>
      <c r="Y12" s="287">
        <f t="shared" ref="Y12" si="0">V12*W12*ROUND(X12,2)</f>
        <v>0</v>
      </c>
    </row>
    <row r="13" spans="1:27" ht="26.25" customHeight="1" x14ac:dyDescent="0.25">
      <c r="A13" s="173">
        <v>5</v>
      </c>
      <c r="B13" s="845"/>
      <c r="C13" s="847"/>
      <c r="D13" s="194" t="s">
        <v>1020</v>
      </c>
      <c r="E13" s="195"/>
      <c r="F13" s="195"/>
      <c r="G13" s="284"/>
      <c r="H13" s="284"/>
      <c r="I13" s="284"/>
      <c r="J13" s="284"/>
      <c r="K13" s="285"/>
      <c r="L13" s="285"/>
      <c r="M13" s="284"/>
      <c r="N13" s="302"/>
      <c r="O13" s="285"/>
      <c r="P13" s="284" t="s">
        <v>3</v>
      </c>
      <c r="Q13" s="284" t="s">
        <v>3</v>
      </c>
      <c r="R13" s="284"/>
      <c r="S13" s="284"/>
      <c r="T13" s="284"/>
      <c r="U13" s="284"/>
      <c r="V13" s="195">
        <v>2</v>
      </c>
      <c r="W13" s="195">
        <v>15</v>
      </c>
      <c r="X13" s="277"/>
      <c r="Y13" s="287">
        <f t="shared" ref="Y13" si="1">V13*W13*ROUND(X13,2)</f>
        <v>0</v>
      </c>
      <c r="Z13" s="31"/>
      <c r="AA13" s="31"/>
    </row>
    <row r="14" spans="1:27" ht="15" customHeight="1" x14ac:dyDescent="0.25">
      <c r="A14" s="173">
        <v>6</v>
      </c>
      <c r="B14" s="845"/>
      <c r="C14" s="847"/>
      <c r="D14" s="194" t="s">
        <v>1021</v>
      </c>
      <c r="E14" s="195"/>
      <c r="F14" s="195"/>
      <c r="G14" s="284"/>
      <c r="H14" s="284"/>
      <c r="I14" s="284"/>
      <c r="J14" s="284"/>
      <c r="K14" s="284"/>
      <c r="L14" s="284"/>
      <c r="M14" s="284"/>
      <c r="N14" s="284"/>
      <c r="O14" s="284"/>
      <c r="P14" s="285" t="s">
        <v>3</v>
      </c>
      <c r="Q14" s="285" t="s">
        <v>3</v>
      </c>
      <c r="R14" s="284"/>
      <c r="S14" s="284"/>
      <c r="T14" s="284"/>
      <c r="U14" s="284"/>
      <c r="V14" s="195">
        <v>2</v>
      </c>
      <c r="W14" s="195">
        <v>29</v>
      </c>
      <c r="X14" s="277"/>
      <c r="Y14" s="287">
        <f t="shared" ref="Y14:Y16" si="2">V14*W14*ROUND(X14,2)</f>
        <v>0</v>
      </c>
      <c r="Z14" s="31"/>
      <c r="AA14" s="31"/>
    </row>
    <row r="15" spans="1:27" ht="15" customHeight="1" x14ac:dyDescent="0.25">
      <c r="A15" s="173">
        <v>7</v>
      </c>
      <c r="B15" s="845"/>
      <c r="C15" s="847"/>
      <c r="D15" s="194" t="s">
        <v>416</v>
      </c>
      <c r="E15" s="195"/>
      <c r="F15" s="195"/>
      <c r="G15" s="285"/>
      <c r="H15" s="284"/>
      <c r="I15" s="284"/>
      <c r="J15" s="284"/>
      <c r="K15" s="284"/>
      <c r="L15" s="284"/>
      <c r="M15" s="284"/>
      <c r="N15" s="284"/>
      <c r="O15" s="284"/>
      <c r="P15" s="284" t="s">
        <v>3</v>
      </c>
      <c r="Q15" s="284" t="s">
        <v>3</v>
      </c>
      <c r="R15" s="284"/>
      <c r="S15" s="284"/>
      <c r="T15" s="284"/>
      <c r="U15" s="284"/>
      <c r="V15" s="195">
        <v>2</v>
      </c>
      <c r="W15" s="195">
        <v>35</v>
      </c>
      <c r="X15" s="277"/>
      <c r="Y15" s="287">
        <f t="shared" si="2"/>
        <v>0</v>
      </c>
      <c r="Z15" s="31"/>
    </row>
    <row r="16" spans="1:27" ht="15" customHeight="1" x14ac:dyDescent="0.25">
      <c r="A16" s="173">
        <v>8</v>
      </c>
      <c r="B16" s="845"/>
      <c r="C16" s="847"/>
      <c r="D16" s="194" t="s">
        <v>1022</v>
      </c>
      <c r="E16" s="195"/>
      <c r="F16" s="195"/>
      <c r="G16" s="284"/>
      <c r="H16" s="284"/>
      <c r="I16" s="284"/>
      <c r="J16" s="284"/>
      <c r="K16" s="284"/>
      <c r="L16" s="284"/>
      <c r="M16" s="284"/>
      <c r="N16" s="284"/>
      <c r="O16" s="284"/>
      <c r="P16" s="285" t="s">
        <v>3</v>
      </c>
      <c r="Q16" s="285" t="s">
        <v>3</v>
      </c>
      <c r="R16" s="284"/>
      <c r="S16" s="284"/>
      <c r="T16" s="284"/>
      <c r="U16" s="284"/>
      <c r="V16" s="195">
        <v>2</v>
      </c>
      <c r="W16" s="195">
        <v>3</v>
      </c>
      <c r="X16" s="277"/>
      <c r="Y16" s="287">
        <f t="shared" si="2"/>
        <v>0</v>
      </c>
      <c r="Z16" s="31"/>
    </row>
    <row r="17" spans="1:26" ht="15" customHeight="1" x14ac:dyDescent="0.25">
      <c r="A17" s="173">
        <v>9</v>
      </c>
      <c r="B17" s="845" t="s">
        <v>1023</v>
      </c>
      <c r="C17" s="847" t="s">
        <v>1070</v>
      </c>
      <c r="D17" s="194" t="s">
        <v>418</v>
      </c>
      <c r="E17" s="195"/>
      <c r="F17" s="195" t="s">
        <v>3</v>
      </c>
      <c r="G17" s="284"/>
      <c r="H17" s="284"/>
      <c r="I17" s="284"/>
      <c r="J17" s="284"/>
      <c r="K17" s="284"/>
      <c r="L17" s="284"/>
      <c r="M17" s="284"/>
      <c r="N17" s="284"/>
      <c r="O17" s="284"/>
      <c r="P17" s="284" t="s">
        <v>3</v>
      </c>
      <c r="Q17" s="284" t="s">
        <v>3</v>
      </c>
      <c r="R17" s="284"/>
      <c r="S17" s="284"/>
      <c r="T17" s="284"/>
      <c r="U17" s="285"/>
      <c r="V17" s="195">
        <v>2</v>
      </c>
      <c r="W17" s="195">
        <v>1</v>
      </c>
      <c r="X17" s="277"/>
      <c r="Y17" s="287">
        <f t="shared" ref="Y17" si="3">V17*W17*ROUND(X17,2)</f>
        <v>0</v>
      </c>
      <c r="Z17" s="31"/>
    </row>
    <row r="18" spans="1:26" ht="15" customHeight="1" x14ac:dyDescent="0.25">
      <c r="A18" s="173">
        <v>10</v>
      </c>
      <c r="B18" s="845"/>
      <c r="C18" s="847"/>
      <c r="D18" s="194" t="s">
        <v>419</v>
      </c>
      <c r="E18" s="195"/>
      <c r="F18" s="195"/>
      <c r="G18" s="284"/>
      <c r="H18" s="284"/>
      <c r="I18" s="284"/>
      <c r="J18" s="284"/>
      <c r="K18" s="284"/>
      <c r="L18" s="284"/>
      <c r="M18" s="284"/>
      <c r="N18" s="284"/>
      <c r="O18" s="284"/>
      <c r="P18" s="284" t="s">
        <v>3</v>
      </c>
      <c r="Q18" s="284" t="s">
        <v>3</v>
      </c>
      <c r="R18" s="284"/>
      <c r="S18" s="284"/>
      <c r="T18" s="284"/>
      <c r="U18" s="285"/>
      <c r="V18" s="195">
        <v>2</v>
      </c>
      <c r="W18" s="195">
        <v>1</v>
      </c>
      <c r="X18" s="277"/>
      <c r="Y18" s="287">
        <f t="shared" ref="Y18" si="4">V18*W18*ROUND(X18,2)</f>
        <v>0</v>
      </c>
      <c r="Z18" s="31"/>
    </row>
    <row r="19" spans="1:26" ht="15" customHeight="1" x14ac:dyDescent="0.25">
      <c r="A19" s="173">
        <v>11</v>
      </c>
      <c r="B19" s="845"/>
      <c r="C19" s="847"/>
      <c r="D19" s="194" t="s">
        <v>1025</v>
      </c>
      <c r="E19" s="195"/>
      <c r="F19" s="195"/>
      <c r="G19" s="284"/>
      <c r="H19" s="284"/>
      <c r="I19" s="284"/>
      <c r="J19" s="284"/>
      <c r="K19" s="284"/>
      <c r="L19" s="284"/>
      <c r="M19" s="284"/>
      <c r="N19" s="284"/>
      <c r="O19" s="284"/>
      <c r="P19" s="285" t="s">
        <v>3</v>
      </c>
      <c r="Q19" s="285" t="s">
        <v>3</v>
      </c>
      <c r="R19" s="284"/>
      <c r="S19" s="284"/>
      <c r="T19" s="284"/>
      <c r="U19" s="284"/>
      <c r="V19" s="195">
        <v>2</v>
      </c>
      <c r="W19" s="195">
        <v>1</v>
      </c>
      <c r="X19" s="277"/>
      <c r="Y19" s="287">
        <f>V19*W19*ROUND(X19,2)</f>
        <v>0</v>
      </c>
      <c r="Z19" s="31"/>
    </row>
    <row r="20" spans="1:26" ht="15" customHeight="1" x14ac:dyDescent="0.25">
      <c r="A20" s="173">
        <v>12</v>
      </c>
      <c r="B20" s="845"/>
      <c r="C20" s="847"/>
      <c r="D20" s="194" t="s">
        <v>53</v>
      </c>
      <c r="E20" s="195"/>
      <c r="F20" s="195"/>
      <c r="G20" s="284"/>
      <c r="H20" s="284"/>
      <c r="I20" s="284"/>
      <c r="J20" s="284"/>
      <c r="K20" s="284"/>
      <c r="L20" s="284"/>
      <c r="M20" s="284"/>
      <c r="N20" s="284"/>
      <c r="O20" s="284"/>
      <c r="P20" s="284" t="s">
        <v>3</v>
      </c>
      <c r="Q20" s="284" t="s">
        <v>3</v>
      </c>
      <c r="R20" s="284"/>
      <c r="S20" s="284"/>
      <c r="T20" s="284"/>
      <c r="U20" s="285"/>
      <c r="V20" s="195">
        <v>2</v>
      </c>
      <c r="W20" s="195">
        <v>1</v>
      </c>
      <c r="X20" s="277"/>
      <c r="Y20" s="287">
        <f t="shared" ref="Y20:Y22" si="5">V20*W20*ROUND(X20,2)</f>
        <v>0</v>
      </c>
      <c r="Z20" s="31"/>
    </row>
    <row r="21" spans="1:26" ht="15" customHeight="1" x14ac:dyDescent="0.25">
      <c r="A21" s="173">
        <v>13</v>
      </c>
      <c r="B21" s="845"/>
      <c r="C21" s="847"/>
      <c r="D21" s="194" t="s">
        <v>1026</v>
      </c>
      <c r="E21" s="195"/>
      <c r="F21" s="195"/>
      <c r="G21" s="284"/>
      <c r="H21" s="284"/>
      <c r="I21" s="284"/>
      <c r="J21" s="284"/>
      <c r="K21" s="284"/>
      <c r="L21" s="284"/>
      <c r="M21" s="284"/>
      <c r="N21" s="284"/>
      <c r="O21" s="284"/>
      <c r="P21" s="285" t="s">
        <v>3</v>
      </c>
      <c r="Q21" s="285" t="s">
        <v>3</v>
      </c>
      <c r="R21" s="284"/>
      <c r="S21" s="284"/>
      <c r="T21" s="284"/>
      <c r="U21" s="285"/>
      <c r="V21" s="195">
        <v>2</v>
      </c>
      <c r="W21" s="195">
        <v>1</v>
      </c>
      <c r="X21" s="277"/>
      <c r="Y21" s="287">
        <f t="shared" si="5"/>
        <v>0</v>
      </c>
      <c r="Z21" s="31"/>
    </row>
    <row r="22" spans="1:26" ht="15" customHeight="1" x14ac:dyDescent="0.25">
      <c r="A22" s="173">
        <v>14</v>
      </c>
      <c r="B22" s="845"/>
      <c r="C22" s="847"/>
      <c r="D22" s="194" t="s">
        <v>1027</v>
      </c>
      <c r="E22" s="195"/>
      <c r="F22" s="195"/>
      <c r="G22" s="284"/>
      <c r="H22" s="284"/>
      <c r="I22" s="284"/>
      <c r="J22" s="284"/>
      <c r="K22" s="284"/>
      <c r="L22" s="284"/>
      <c r="M22" s="284"/>
      <c r="N22" s="284"/>
      <c r="O22" s="284"/>
      <c r="P22" s="285" t="s">
        <v>3</v>
      </c>
      <c r="Q22" s="285" t="s">
        <v>3</v>
      </c>
      <c r="R22" s="284"/>
      <c r="S22" s="284"/>
      <c r="T22" s="284"/>
      <c r="U22" s="284"/>
      <c r="V22" s="195">
        <v>2</v>
      </c>
      <c r="W22" s="195">
        <v>1</v>
      </c>
      <c r="X22" s="277"/>
      <c r="Y22" s="287">
        <f t="shared" si="5"/>
        <v>0</v>
      </c>
      <c r="Z22" s="31"/>
    </row>
    <row r="23" spans="1:26" ht="15" customHeight="1" x14ac:dyDescent="0.25">
      <c r="A23" s="173">
        <v>15</v>
      </c>
      <c r="B23" s="845" t="s">
        <v>1028</v>
      </c>
      <c r="C23" s="847" t="s">
        <v>1017</v>
      </c>
      <c r="D23" s="194" t="s">
        <v>418</v>
      </c>
      <c r="E23" s="195"/>
      <c r="F23" s="195" t="s">
        <v>3</v>
      </c>
      <c r="G23" s="284"/>
      <c r="H23" s="284"/>
      <c r="I23" s="284"/>
      <c r="J23" s="284"/>
      <c r="K23" s="284"/>
      <c r="L23" s="284"/>
      <c r="M23" s="284"/>
      <c r="N23" s="284"/>
      <c r="O23" s="284"/>
      <c r="P23" s="285" t="s">
        <v>3</v>
      </c>
      <c r="Q23" s="285" t="s">
        <v>3</v>
      </c>
      <c r="R23" s="284"/>
      <c r="S23" s="284"/>
      <c r="T23" s="284"/>
      <c r="U23" s="284"/>
      <c r="V23" s="195">
        <v>2</v>
      </c>
      <c r="W23" s="195">
        <v>1</v>
      </c>
      <c r="X23" s="277"/>
      <c r="Y23" s="287">
        <f t="shared" ref="Y23" si="6">V23*W23*ROUND(X23,2)</f>
        <v>0</v>
      </c>
      <c r="Z23" s="31"/>
    </row>
    <row r="24" spans="1:26" ht="15" customHeight="1" x14ac:dyDescent="0.25">
      <c r="A24" s="173">
        <v>16</v>
      </c>
      <c r="B24" s="845"/>
      <c r="C24" s="847"/>
      <c r="D24" s="194" t="s">
        <v>419</v>
      </c>
      <c r="E24" s="195"/>
      <c r="F24" s="195"/>
      <c r="G24" s="284"/>
      <c r="H24" s="284"/>
      <c r="I24" s="284"/>
      <c r="J24" s="284"/>
      <c r="K24" s="284"/>
      <c r="L24" s="284"/>
      <c r="M24" s="284"/>
      <c r="N24" s="284"/>
      <c r="O24" s="284"/>
      <c r="P24" s="284" t="s">
        <v>3</v>
      </c>
      <c r="Q24" s="284" t="s">
        <v>3</v>
      </c>
      <c r="R24" s="284"/>
      <c r="S24" s="284"/>
      <c r="T24" s="284"/>
      <c r="U24" s="284"/>
      <c r="V24" s="195">
        <v>2</v>
      </c>
      <c r="W24" s="195">
        <v>1</v>
      </c>
      <c r="X24" s="277"/>
      <c r="Y24" s="287">
        <f t="shared" ref="Y24" si="7">V24*W24*ROUND(X24,2)</f>
        <v>0</v>
      </c>
      <c r="Z24" s="31"/>
    </row>
    <row r="25" spans="1:26" ht="15" customHeight="1" x14ac:dyDescent="0.25">
      <c r="A25" s="173">
        <v>17</v>
      </c>
      <c r="B25" s="845"/>
      <c r="C25" s="847"/>
      <c r="D25" s="194" t="s">
        <v>1025</v>
      </c>
      <c r="E25" s="195"/>
      <c r="F25" s="195"/>
      <c r="G25" s="284"/>
      <c r="H25" s="284"/>
      <c r="I25" s="284"/>
      <c r="J25" s="284"/>
      <c r="K25" s="284"/>
      <c r="L25" s="284"/>
      <c r="M25" s="284"/>
      <c r="N25" s="284"/>
      <c r="O25" s="284"/>
      <c r="P25" s="285" t="s">
        <v>3</v>
      </c>
      <c r="Q25" s="285" t="s">
        <v>3</v>
      </c>
      <c r="R25" s="284"/>
      <c r="S25" s="284"/>
      <c r="T25" s="284"/>
      <c r="U25" s="285"/>
      <c r="V25" s="195">
        <v>2</v>
      </c>
      <c r="W25" s="195">
        <v>1</v>
      </c>
      <c r="X25" s="277"/>
      <c r="Y25" s="287">
        <f>V25*W25*ROUND(X25,2)</f>
        <v>0</v>
      </c>
      <c r="Z25" s="31"/>
    </row>
    <row r="26" spans="1:26" s="415" customFormat="1" ht="15" customHeight="1" x14ac:dyDescent="0.25">
      <c r="A26" s="173">
        <v>18</v>
      </c>
      <c r="B26" s="845"/>
      <c r="C26" s="847"/>
      <c r="D26" s="194" t="s">
        <v>53</v>
      </c>
      <c r="E26" s="195"/>
      <c r="F26" s="195"/>
      <c r="G26" s="284"/>
      <c r="H26" s="284"/>
      <c r="I26" s="284"/>
      <c r="J26" s="284"/>
      <c r="K26" s="284"/>
      <c r="L26" s="284"/>
      <c r="M26" s="284"/>
      <c r="N26" s="284"/>
      <c r="O26" s="284"/>
      <c r="P26" s="284" t="s">
        <v>3</v>
      </c>
      <c r="Q26" s="284" t="s">
        <v>3</v>
      </c>
      <c r="R26" s="284"/>
      <c r="S26" s="284"/>
      <c r="T26" s="284"/>
      <c r="U26" s="285"/>
      <c r="V26" s="195">
        <v>2</v>
      </c>
      <c r="W26" s="195">
        <v>1</v>
      </c>
      <c r="X26" s="277"/>
      <c r="Y26" s="287">
        <f t="shared" ref="Y26:Y28" si="8">V26*W26*ROUND(X26,2)</f>
        <v>0</v>
      </c>
      <c r="Z26" s="31"/>
    </row>
    <row r="27" spans="1:26" ht="15" customHeight="1" x14ac:dyDescent="0.25">
      <c r="A27" s="173">
        <v>19</v>
      </c>
      <c r="B27" s="845"/>
      <c r="C27" s="847"/>
      <c r="D27" s="194" t="s">
        <v>1026</v>
      </c>
      <c r="E27" s="195"/>
      <c r="F27" s="195"/>
      <c r="G27" s="284"/>
      <c r="H27" s="284"/>
      <c r="I27" s="284"/>
      <c r="J27" s="284"/>
      <c r="K27" s="284"/>
      <c r="L27" s="284"/>
      <c r="M27" s="284"/>
      <c r="N27" s="284"/>
      <c r="O27" s="284"/>
      <c r="P27" s="285" t="s">
        <v>3</v>
      </c>
      <c r="Q27" s="285" t="s">
        <v>3</v>
      </c>
      <c r="R27" s="284"/>
      <c r="S27" s="284"/>
      <c r="T27" s="284"/>
      <c r="U27" s="285"/>
      <c r="V27" s="195">
        <v>2</v>
      </c>
      <c r="W27" s="195">
        <v>1</v>
      </c>
      <c r="X27" s="277"/>
      <c r="Y27" s="287">
        <f t="shared" si="8"/>
        <v>0</v>
      </c>
      <c r="Z27" s="31"/>
    </row>
    <row r="28" spans="1:26" ht="15" customHeight="1" x14ac:dyDescent="0.25">
      <c r="A28" s="173">
        <v>20</v>
      </c>
      <c r="B28" s="845"/>
      <c r="C28" s="847"/>
      <c r="D28" s="194" t="s">
        <v>1027</v>
      </c>
      <c r="E28" s="195"/>
      <c r="F28" s="195"/>
      <c r="G28" s="284"/>
      <c r="H28" s="284"/>
      <c r="I28" s="284"/>
      <c r="J28" s="284"/>
      <c r="K28" s="284"/>
      <c r="L28" s="284"/>
      <c r="M28" s="284"/>
      <c r="N28" s="284"/>
      <c r="O28" s="284"/>
      <c r="P28" s="285" t="s">
        <v>3</v>
      </c>
      <c r="Q28" s="285" t="s">
        <v>3</v>
      </c>
      <c r="R28" s="284"/>
      <c r="S28" s="284"/>
      <c r="T28" s="284"/>
      <c r="U28" s="285"/>
      <c r="V28" s="195">
        <v>2</v>
      </c>
      <c r="W28" s="195">
        <v>1</v>
      </c>
      <c r="X28" s="277"/>
      <c r="Y28" s="287">
        <f t="shared" si="8"/>
        <v>0</v>
      </c>
      <c r="Z28" s="31"/>
    </row>
    <row r="29" spans="1:26" ht="26.25" customHeight="1" thickBot="1" x14ac:dyDescent="0.3">
      <c r="A29" s="65">
        <v>21</v>
      </c>
      <c r="B29" s="425" t="s">
        <v>410</v>
      </c>
      <c r="C29" s="424" t="s">
        <v>1068</v>
      </c>
      <c r="D29" s="196" t="s">
        <v>1081</v>
      </c>
      <c r="E29" s="197"/>
      <c r="F29" s="197" t="s">
        <v>3</v>
      </c>
      <c r="G29" s="291"/>
      <c r="H29" s="291"/>
      <c r="I29" s="291"/>
      <c r="J29" s="291"/>
      <c r="K29" s="291"/>
      <c r="L29" s="291"/>
      <c r="M29" s="291"/>
      <c r="N29" s="291"/>
      <c r="O29" s="291"/>
      <c r="P29" s="292" t="s">
        <v>3</v>
      </c>
      <c r="Q29" s="292" t="s">
        <v>3</v>
      </c>
      <c r="R29" s="291"/>
      <c r="S29" s="291"/>
      <c r="T29" s="291"/>
      <c r="U29" s="292"/>
      <c r="V29" s="197">
        <v>2</v>
      </c>
      <c r="W29" s="197">
        <v>1</v>
      </c>
      <c r="X29" s="277"/>
      <c r="Y29" s="287">
        <f t="shared" ref="Y29" si="9">V29*W29*ROUND(X29,2)</f>
        <v>0</v>
      </c>
      <c r="Z29" s="31"/>
    </row>
    <row r="30" spans="1:26" ht="15" customHeight="1" thickTop="1" x14ac:dyDescent="0.25">
      <c r="A30" s="361"/>
      <c r="B30" s="800" t="s">
        <v>166</v>
      </c>
      <c r="C30" s="801"/>
      <c r="D30" s="801"/>
      <c r="E30" s="362"/>
      <c r="F30" s="362"/>
      <c r="G30" s="362"/>
      <c r="H30" s="362"/>
      <c r="I30" s="362"/>
      <c r="J30" s="362"/>
      <c r="K30" s="362"/>
      <c r="L30" s="362"/>
      <c r="M30" s="362"/>
      <c r="N30" s="362"/>
      <c r="O30" s="362"/>
      <c r="P30" s="362"/>
      <c r="Q30" s="362"/>
      <c r="R30" s="362"/>
      <c r="S30" s="362"/>
      <c r="T30" s="362"/>
      <c r="U30" s="362"/>
      <c r="V30" s="362"/>
      <c r="W30" s="362"/>
      <c r="X30" s="362"/>
      <c r="Y30" s="363"/>
      <c r="Z30" s="31"/>
    </row>
    <row r="31" spans="1:26" ht="15" customHeight="1" x14ac:dyDescent="0.25">
      <c r="A31" s="173">
        <v>22</v>
      </c>
      <c r="B31" s="845" t="s">
        <v>1029</v>
      </c>
      <c r="C31" s="845" t="s">
        <v>1071</v>
      </c>
      <c r="D31" s="222" t="s">
        <v>1072</v>
      </c>
      <c r="E31" s="284"/>
      <c r="F31" s="284" t="s">
        <v>3</v>
      </c>
      <c r="G31" s="284"/>
      <c r="H31" s="284"/>
      <c r="I31" s="284"/>
      <c r="J31" s="284"/>
      <c r="K31" s="284"/>
      <c r="L31" s="284"/>
      <c r="M31" s="284"/>
      <c r="N31" s="284"/>
      <c r="O31" s="284"/>
      <c r="P31" s="284" t="s">
        <v>3</v>
      </c>
      <c r="Q31" s="284" t="s">
        <v>3</v>
      </c>
      <c r="R31" s="284"/>
      <c r="S31" s="284"/>
      <c r="T31" s="284"/>
      <c r="U31" s="285"/>
      <c r="V31" s="239">
        <v>2</v>
      </c>
      <c r="W31" s="193">
        <v>1</v>
      </c>
      <c r="X31" s="277"/>
      <c r="Y31" s="287">
        <f t="shared" ref="Y31:Y40" si="10">V31*W31*ROUND(X31,2)</f>
        <v>0</v>
      </c>
      <c r="Z31" s="31"/>
    </row>
    <row r="32" spans="1:26" ht="15" customHeight="1" x14ac:dyDescent="0.25">
      <c r="A32" s="173">
        <v>23</v>
      </c>
      <c r="B32" s="845"/>
      <c r="C32" s="845"/>
      <c r="D32" s="204" t="s">
        <v>1073</v>
      </c>
      <c r="E32" s="284"/>
      <c r="F32" s="284"/>
      <c r="G32" s="284"/>
      <c r="H32" s="284"/>
      <c r="I32" s="284"/>
      <c r="J32" s="284"/>
      <c r="K32" s="284"/>
      <c r="L32" s="284"/>
      <c r="M32" s="284"/>
      <c r="N32" s="284"/>
      <c r="O32" s="284"/>
      <c r="P32" s="284" t="s">
        <v>3</v>
      </c>
      <c r="Q32" s="284" t="s">
        <v>3</v>
      </c>
      <c r="R32" s="284"/>
      <c r="S32" s="284"/>
      <c r="T32" s="284"/>
      <c r="U32" s="285"/>
      <c r="V32" s="57">
        <v>2</v>
      </c>
      <c r="W32" s="193">
        <v>1</v>
      </c>
      <c r="X32" s="277"/>
      <c r="Y32" s="287">
        <f t="shared" si="10"/>
        <v>0</v>
      </c>
      <c r="Z32" s="31"/>
    </row>
    <row r="33" spans="1:26" ht="26.25" customHeight="1" x14ac:dyDescent="0.25">
      <c r="A33" s="173">
        <v>24</v>
      </c>
      <c r="B33" s="845"/>
      <c r="C33" s="845"/>
      <c r="D33" s="205" t="s">
        <v>1074</v>
      </c>
      <c r="E33" s="284"/>
      <c r="F33" s="284" t="s">
        <v>3</v>
      </c>
      <c r="G33" s="284"/>
      <c r="H33" s="284"/>
      <c r="I33" s="284"/>
      <c r="J33" s="284"/>
      <c r="K33" s="284"/>
      <c r="L33" s="284"/>
      <c r="M33" s="284"/>
      <c r="N33" s="284"/>
      <c r="O33" s="284"/>
      <c r="P33" s="284" t="s">
        <v>3</v>
      </c>
      <c r="Q33" s="284" t="s">
        <v>3</v>
      </c>
      <c r="R33" s="284"/>
      <c r="S33" s="284"/>
      <c r="T33" s="284"/>
      <c r="U33" s="285"/>
      <c r="V33" s="57">
        <v>2</v>
      </c>
      <c r="W33" s="193">
        <v>1</v>
      </c>
      <c r="X33" s="277"/>
      <c r="Y33" s="287">
        <f t="shared" si="10"/>
        <v>0</v>
      </c>
      <c r="Z33" s="31"/>
    </row>
    <row r="34" spans="1:26" ht="26.25" customHeight="1" x14ac:dyDescent="0.25">
      <c r="A34" s="173">
        <v>25</v>
      </c>
      <c r="B34" s="845"/>
      <c r="C34" s="845"/>
      <c r="D34" s="205" t="s">
        <v>1075</v>
      </c>
      <c r="E34" s="284"/>
      <c r="F34" s="284"/>
      <c r="G34" s="284"/>
      <c r="H34" s="284"/>
      <c r="I34" s="284"/>
      <c r="J34" s="284"/>
      <c r="K34" s="284"/>
      <c r="L34" s="284"/>
      <c r="M34" s="284"/>
      <c r="N34" s="284"/>
      <c r="O34" s="284"/>
      <c r="P34" s="284" t="s">
        <v>3</v>
      </c>
      <c r="Q34" s="284" t="s">
        <v>3</v>
      </c>
      <c r="R34" s="284"/>
      <c r="S34" s="284"/>
      <c r="T34" s="284"/>
      <c r="U34" s="285"/>
      <c r="V34" s="57">
        <v>2</v>
      </c>
      <c r="W34" s="193">
        <v>1</v>
      </c>
      <c r="X34" s="277"/>
      <c r="Y34" s="287">
        <f t="shared" si="10"/>
        <v>0</v>
      </c>
      <c r="Z34" s="31"/>
    </row>
    <row r="35" spans="1:26" ht="15" customHeight="1" x14ac:dyDescent="0.25">
      <c r="A35" s="173">
        <v>26</v>
      </c>
      <c r="B35" s="845"/>
      <c r="C35" s="845"/>
      <c r="D35" s="206" t="s">
        <v>1076</v>
      </c>
      <c r="E35" s="284"/>
      <c r="F35" s="284"/>
      <c r="G35" s="284"/>
      <c r="H35" s="284"/>
      <c r="I35" s="284"/>
      <c r="J35" s="284"/>
      <c r="K35" s="284"/>
      <c r="L35" s="284"/>
      <c r="M35" s="284"/>
      <c r="N35" s="284"/>
      <c r="O35" s="284"/>
      <c r="P35" s="284" t="s">
        <v>3</v>
      </c>
      <c r="Q35" s="284" t="s">
        <v>3</v>
      </c>
      <c r="R35" s="284"/>
      <c r="S35" s="284"/>
      <c r="T35" s="284"/>
      <c r="U35" s="285"/>
      <c r="V35" s="57">
        <v>2</v>
      </c>
      <c r="W35" s="208">
        <v>1</v>
      </c>
      <c r="X35" s="277"/>
      <c r="Y35" s="287">
        <f t="shared" si="10"/>
        <v>0</v>
      </c>
      <c r="Z35" s="31"/>
    </row>
    <row r="36" spans="1:26" ht="15" customHeight="1" x14ac:dyDescent="0.25">
      <c r="A36" s="173">
        <v>27</v>
      </c>
      <c r="B36" s="845"/>
      <c r="C36" s="845"/>
      <c r="D36" s="206" t="s">
        <v>1076</v>
      </c>
      <c r="E36" s="284"/>
      <c r="F36" s="284"/>
      <c r="G36" s="284"/>
      <c r="H36" s="284"/>
      <c r="I36" s="284"/>
      <c r="J36" s="284"/>
      <c r="K36" s="284"/>
      <c r="L36" s="284"/>
      <c r="M36" s="284"/>
      <c r="N36" s="284"/>
      <c r="O36" s="284"/>
      <c r="P36" s="284" t="s">
        <v>3</v>
      </c>
      <c r="Q36" s="284" t="s">
        <v>3</v>
      </c>
      <c r="R36" s="284"/>
      <c r="S36" s="284"/>
      <c r="T36" s="284"/>
      <c r="U36" s="285"/>
      <c r="V36" s="57">
        <v>2</v>
      </c>
      <c r="W36" s="208">
        <v>1</v>
      </c>
      <c r="X36" s="277"/>
      <c r="Y36" s="287">
        <f t="shared" si="10"/>
        <v>0</v>
      </c>
      <c r="Z36" s="31"/>
    </row>
    <row r="37" spans="1:26" ht="15" customHeight="1" x14ac:dyDescent="0.25">
      <c r="A37" s="173">
        <v>28</v>
      </c>
      <c r="B37" s="845"/>
      <c r="C37" s="845"/>
      <c r="D37" s="206" t="s">
        <v>1076</v>
      </c>
      <c r="E37" s="284"/>
      <c r="F37" s="284"/>
      <c r="G37" s="284"/>
      <c r="H37" s="284"/>
      <c r="I37" s="284"/>
      <c r="J37" s="284"/>
      <c r="K37" s="284"/>
      <c r="L37" s="284"/>
      <c r="M37" s="284"/>
      <c r="N37" s="284"/>
      <c r="O37" s="284"/>
      <c r="P37" s="284" t="s">
        <v>3</v>
      </c>
      <c r="Q37" s="284" t="s">
        <v>3</v>
      </c>
      <c r="R37" s="284"/>
      <c r="S37" s="284"/>
      <c r="T37" s="284"/>
      <c r="U37" s="285"/>
      <c r="V37" s="57">
        <v>2</v>
      </c>
      <c r="W37" s="208">
        <v>1</v>
      </c>
      <c r="X37" s="277"/>
      <c r="Y37" s="287">
        <f t="shared" si="10"/>
        <v>0</v>
      </c>
      <c r="Z37" s="31"/>
    </row>
    <row r="38" spans="1:26" ht="15" customHeight="1" x14ac:dyDescent="0.25">
      <c r="A38" s="173">
        <v>29</v>
      </c>
      <c r="B38" s="845"/>
      <c r="C38" s="845"/>
      <c r="D38" s="206" t="s">
        <v>1077</v>
      </c>
      <c r="E38" s="284"/>
      <c r="F38" s="284"/>
      <c r="G38" s="284"/>
      <c r="H38" s="284"/>
      <c r="I38" s="284"/>
      <c r="J38" s="284"/>
      <c r="K38" s="284"/>
      <c r="L38" s="284"/>
      <c r="M38" s="284"/>
      <c r="N38" s="284"/>
      <c r="O38" s="284"/>
      <c r="P38" s="284" t="s">
        <v>3</v>
      </c>
      <c r="Q38" s="284" t="s">
        <v>3</v>
      </c>
      <c r="R38" s="284"/>
      <c r="S38" s="284"/>
      <c r="T38" s="284"/>
      <c r="U38" s="285"/>
      <c r="V38" s="57">
        <v>2</v>
      </c>
      <c r="W38" s="208">
        <v>3</v>
      </c>
      <c r="X38" s="277"/>
      <c r="Y38" s="287">
        <f t="shared" si="10"/>
        <v>0</v>
      </c>
      <c r="Z38" s="31"/>
    </row>
    <row r="39" spans="1:26" ht="15" customHeight="1" x14ac:dyDescent="0.25">
      <c r="A39" s="173">
        <v>30</v>
      </c>
      <c r="B39" s="845"/>
      <c r="C39" s="845"/>
      <c r="D39" s="206" t="s">
        <v>1078</v>
      </c>
      <c r="E39" s="284"/>
      <c r="F39" s="284"/>
      <c r="G39" s="284"/>
      <c r="H39" s="284"/>
      <c r="I39" s="284"/>
      <c r="J39" s="284"/>
      <c r="K39" s="284"/>
      <c r="L39" s="284"/>
      <c r="M39" s="284"/>
      <c r="N39" s="284"/>
      <c r="O39" s="284"/>
      <c r="P39" s="284" t="s">
        <v>3</v>
      </c>
      <c r="Q39" s="284" t="s">
        <v>3</v>
      </c>
      <c r="R39" s="284"/>
      <c r="S39" s="284"/>
      <c r="T39" s="284"/>
      <c r="U39" s="285"/>
      <c r="V39" s="57">
        <v>2</v>
      </c>
      <c r="W39" s="208">
        <v>1</v>
      </c>
      <c r="X39" s="277"/>
      <c r="Y39" s="287">
        <f t="shared" si="10"/>
        <v>0</v>
      </c>
      <c r="Z39" s="31"/>
    </row>
    <row r="40" spans="1:26" ht="15" customHeight="1" x14ac:dyDescent="0.25">
      <c r="A40" s="173">
        <v>31</v>
      </c>
      <c r="B40" s="845"/>
      <c r="C40" s="845"/>
      <c r="D40" s="206" t="s">
        <v>1079</v>
      </c>
      <c r="E40" s="284"/>
      <c r="F40" s="284"/>
      <c r="G40" s="284"/>
      <c r="H40" s="284"/>
      <c r="I40" s="284"/>
      <c r="J40" s="284"/>
      <c r="K40" s="284"/>
      <c r="L40" s="284"/>
      <c r="M40" s="284"/>
      <c r="N40" s="284"/>
      <c r="O40" s="284"/>
      <c r="P40" s="284" t="s">
        <v>3</v>
      </c>
      <c r="Q40" s="284" t="s">
        <v>3</v>
      </c>
      <c r="R40" s="284"/>
      <c r="S40" s="284"/>
      <c r="T40" s="284"/>
      <c r="U40" s="285"/>
      <c r="V40" s="57">
        <v>2</v>
      </c>
      <c r="W40" s="208">
        <v>1</v>
      </c>
      <c r="X40" s="277"/>
      <c r="Y40" s="287">
        <f t="shared" si="10"/>
        <v>0</v>
      </c>
      <c r="Z40" s="31"/>
    </row>
    <row r="41" spans="1:26" ht="39.200000000000003" customHeight="1" x14ac:dyDescent="0.25">
      <c r="A41" s="173">
        <v>32</v>
      </c>
      <c r="B41" s="845"/>
      <c r="C41" s="845"/>
      <c r="D41" s="216" t="s">
        <v>1080</v>
      </c>
      <c r="E41" s="284"/>
      <c r="F41" s="284"/>
      <c r="G41" s="284"/>
      <c r="H41" s="284"/>
      <c r="I41" s="284"/>
      <c r="J41" s="284"/>
      <c r="K41" s="284">
        <v>1</v>
      </c>
      <c r="L41" s="284"/>
      <c r="M41" s="284"/>
      <c r="N41" s="284">
        <v>1</v>
      </c>
      <c r="O41" s="284">
        <v>2</v>
      </c>
      <c r="P41" s="284"/>
      <c r="Q41" s="284"/>
      <c r="R41" s="284"/>
      <c r="S41" s="284"/>
      <c r="T41" s="284"/>
      <c r="U41" s="285"/>
      <c r="V41" s="431"/>
      <c r="W41" s="431"/>
      <c r="X41" s="277"/>
      <c r="Y41" s="287">
        <f>N41*O41*ROUND(X41,2)</f>
        <v>0</v>
      </c>
      <c r="Z41" s="31"/>
    </row>
    <row r="42" spans="1:26" ht="39.200000000000003" customHeight="1" thickBot="1" x14ac:dyDescent="0.3">
      <c r="A42" s="65">
        <v>33</v>
      </c>
      <c r="B42" s="846"/>
      <c r="C42" s="846"/>
      <c r="D42" s="207" t="s">
        <v>1082</v>
      </c>
      <c r="E42" s="291"/>
      <c r="F42" s="291"/>
      <c r="G42" s="291"/>
      <c r="H42" s="291"/>
      <c r="I42" s="291"/>
      <c r="J42" s="291"/>
      <c r="K42" s="291"/>
      <c r="L42" s="291"/>
      <c r="M42" s="291"/>
      <c r="N42" s="291"/>
      <c r="O42" s="291"/>
      <c r="P42" s="291" t="s">
        <v>3</v>
      </c>
      <c r="Q42" s="291" t="s">
        <v>3</v>
      </c>
      <c r="R42" s="291"/>
      <c r="S42" s="291"/>
      <c r="T42" s="291"/>
      <c r="U42" s="292"/>
      <c r="V42" s="199">
        <v>2</v>
      </c>
      <c r="W42" s="199">
        <v>1</v>
      </c>
      <c r="X42" s="277"/>
      <c r="Y42" s="294">
        <f t="shared" ref="Y42" si="11">V42*W42*ROUND(X42,2)</f>
        <v>0</v>
      </c>
      <c r="Z42" s="31"/>
    </row>
    <row r="43" spans="1:26" ht="15" customHeight="1" thickTop="1" x14ac:dyDescent="0.25">
      <c r="A43" s="361"/>
      <c r="B43" s="800" t="s">
        <v>1035</v>
      </c>
      <c r="C43" s="801"/>
      <c r="D43" s="801"/>
      <c r="E43" s="362"/>
      <c r="F43" s="362"/>
      <c r="G43" s="362"/>
      <c r="H43" s="362"/>
      <c r="I43" s="362"/>
      <c r="J43" s="362"/>
      <c r="K43" s="362"/>
      <c r="L43" s="362"/>
      <c r="M43" s="362"/>
      <c r="N43" s="362"/>
      <c r="O43" s="362"/>
      <c r="P43" s="362"/>
      <c r="Q43" s="362"/>
      <c r="R43" s="362"/>
      <c r="S43" s="362"/>
      <c r="T43" s="362"/>
      <c r="U43" s="362"/>
      <c r="V43" s="362"/>
      <c r="W43" s="362"/>
      <c r="X43" s="362"/>
      <c r="Y43" s="363"/>
      <c r="Z43" s="31"/>
    </row>
    <row r="44" spans="1:26" ht="15" customHeight="1" x14ac:dyDescent="0.25">
      <c r="A44" s="173">
        <v>34</v>
      </c>
      <c r="B44" s="845"/>
      <c r="C44" s="847" t="s">
        <v>1083</v>
      </c>
      <c r="D44" s="1" t="s">
        <v>1036</v>
      </c>
      <c r="E44" s="211"/>
      <c r="F44" s="211"/>
      <c r="G44" s="211"/>
      <c r="H44" s="211"/>
      <c r="I44" s="211"/>
      <c r="J44" s="211"/>
      <c r="K44" s="10"/>
      <c r="L44" s="211"/>
      <c r="M44" s="10"/>
      <c r="N44" s="211"/>
      <c r="O44" s="211"/>
      <c r="P44" s="10"/>
      <c r="Q44" s="10" t="s">
        <v>3</v>
      </c>
      <c r="R44" s="10"/>
      <c r="S44" s="10"/>
      <c r="T44" s="10"/>
      <c r="U44" s="10"/>
      <c r="V44" s="10">
        <v>1</v>
      </c>
      <c r="W44" s="10">
        <v>1</v>
      </c>
      <c r="X44" s="277"/>
      <c r="Y44" s="287">
        <f t="shared" ref="Y44:Y47" si="12">V44*W44*ROUND(X44,2)</f>
        <v>0</v>
      </c>
      <c r="Z44" s="31"/>
    </row>
    <row r="45" spans="1:26" ht="15" customHeight="1" x14ac:dyDescent="0.25">
      <c r="A45" s="173">
        <v>35</v>
      </c>
      <c r="B45" s="845"/>
      <c r="C45" s="847"/>
      <c r="D45" s="1" t="s">
        <v>1037</v>
      </c>
      <c r="E45" s="211"/>
      <c r="F45" s="211"/>
      <c r="G45" s="211"/>
      <c r="H45" s="211"/>
      <c r="I45" s="211"/>
      <c r="J45" s="211"/>
      <c r="K45" s="10"/>
      <c r="L45" s="211"/>
      <c r="M45" s="10"/>
      <c r="N45" s="211"/>
      <c r="O45" s="211"/>
      <c r="P45" s="10"/>
      <c r="Q45" s="10" t="s">
        <v>3</v>
      </c>
      <c r="R45" s="10"/>
      <c r="S45" s="10"/>
      <c r="T45" s="10"/>
      <c r="U45" s="10"/>
      <c r="V45" s="10">
        <v>1</v>
      </c>
      <c r="W45" s="10">
        <v>1</v>
      </c>
      <c r="X45" s="277"/>
      <c r="Y45" s="287">
        <f t="shared" si="12"/>
        <v>0</v>
      </c>
      <c r="Z45" s="31"/>
    </row>
    <row r="46" spans="1:26" ht="15" customHeight="1" x14ac:dyDescent="0.25">
      <c r="A46" s="173">
        <v>36</v>
      </c>
      <c r="B46" s="845"/>
      <c r="C46" s="847"/>
      <c r="D46" s="295" t="s">
        <v>1038</v>
      </c>
      <c r="E46" s="211"/>
      <c r="F46" s="211"/>
      <c r="G46" s="211"/>
      <c r="H46" s="211"/>
      <c r="I46" s="211"/>
      <c r="J46" s="211"/>
      <c r="K46" s="10"/>
      <c r="L46" s="211"/>
      <c r="M46" s="10"/>
      <c r="N46" s="211"/>
      <c r="O46" s="211"/>
      <c r="P46" s="10"/>
      <c r="Q46" s="10" t="s">
        <v>3</v>
      </c>
      <c r="R46" s="10"/>
      <c r="S46" s="10"/>
      <c r="T46" s="10"/>
      <c r="U46" s="10"/>
      <c r="V46" s="10">
        <v>1</v>
      </c>
      <c r="W46" s="10">
        <v>1</v>
      </c>
      <c r="X46" s="277"/>
      <c r="Y46" s="287">
        <f t="shared" si="12"/>
        <v>0</v>
      </c>
      <c r="Z46" s="31"/>
    </row>
    <row r="47" spans="1:26" ht="15" customHeight="1" x14ac:dyDescent="0.25">
      <c r="A47" s="173">
        <v>37</v>
      </c>
      <c r="B47" s="845"/>
      <c r="C47" s="847"/>
      <c r="D47" s="1" t="s">
        <v>1039</v>
      </c>
      <c r="E47" s="211"/>
      <c r="F47" s="211"/>
      <c r="G47" s="211"/>
      <c r="H47" s="211"/>
      <c r="I47" s="211"/>
      <c r="J47" s="211"/>
      <c r="K47" s="10"/>
      <c r="L47" s="211"/>
      <c r="M47" s="10"/>
      <c r="N47" s="211"/>
      <c r="O47" s="211"/>
      <c r="P47" s="10"/>
      <c r="Q47" s="10" t="s">
        <v>3</v>
      </c>
      <c r="R47" s="10"/>
      <c r="S47" s="10"/>
      <c r="T47" s="10"/>
      <c r="U47" s="10"/>
      <c r="V47" s="10">
        <v>1</v>
      </c>
      <c r="W47" s="10">
        <v>1</v>
      </c>
      <c r="X47" s="277"/>
      <c r="Y47" s="287">
        <f t="shared" si="12"/>
        <v>0</v>
      </c>
      <c r="Z47" s="31"/>
    </row>
    <row r="48" spans="1:26" ht="15" customHeight="1" x14ac:dyDescent="0.25">
      <c r="A48" s="173">
        <v>38</v>
      </c>
      <c r="B48" s="845"/>
      <c r="C48" s="847"/>
      <c r="D48" s="1" t="s">
        <v>1026</v>
      </c>
      <c r="E48" s="211"/>
      <c r="F48" s="211"/>
      <c r="G48" s="211"/>
      <c r="H48" s="211"/>
      <c r="I48" s="211"/>
      <c r="J48" s="211"/>
      <c r="K48" s="10"/>
      <c r="L48" s="211"/>
      <c r="M48" s="10"/>
      <c r="N48" s="211"/>
      <c r="O48" s="211"/>
      <c r="P48" s="10"/>
      <c r="Q48" s="10" t="s">
        <v>3</v>
      </c>
      <c r="R48" s="10"/>
      <c r="S48" s="10"/>
      <c r="T48" s="10"/>
      <c r="U48" s="10"/>
      <c r="V48" s="10">
        <v>1</v>
      </c>
      <c r="W48" s="10">
        <v>1</v>
      </c>
      <c r="X48" s="277"/>
      <c r="Y48" s="287">
        <f>V48*W48*ROUND(X48,2)</f>
        <v>0</v>
      </c>
      <c r="Z48" s="31"/>
    </row>
    <row r="49" spans="1:26" ht="15" customHeight="1" x14ac:dyDescent="0.25">
      <c r="A49" s="173">
        <v>39</v>
      </c>
      <c r="B49" s="845"/>
      <c r="C49" s="847" t="s">
        <v>1084</v>
      </c>
      <c r="D49" s="1" t="s">
        <v>1036</v>
      </c>
      <c r="E49" s="211"/>
      <c r="F49" s="211"/>
      <c r="G49" s="211"/>
      <c r="H49" s="211"/>
      <c r="I49" s="211"/>
      <c r="J49" s="211"/>
      <c r="K49" s="10"/>
      <c r="L49" s="211"/>
      <c r="M49" s="10"/>
      <c r="N49" s="211"/>
      <c r="O49" s="211"/>
      <c r="P49" s="10"/>
      <c r="Q49" s="10" t="s">
        <v>3</v>
      </c>
      <c r="R49" s="10"/>
      <c r="S49" s="10"/>
      <c r="T49" s="10"/>
      <c r="U49" s="10"/>
      <c r="V49" s="10">
        <v>1</v>
      </c>
      <c r="W49" s="10">
        <v>1</v>
      </c>
      <c r="X49" s="277"/>
      <c r="Y49" s="287">
        <f>V49*W49*ROUND(X49,2)</f>
        <v>0</v>
      </c>
      <c r="Z49" s="31"/>
    </row>
    <row r="50" spans="1:26" ht="15" customHeight="1" x14ac:dyDescent="0.25">
      <c r="A50" s="173">
        <v>40</v>
      </c>
      <c r="B50" s="845"/>
      <c r="C50" s="847"/>
      <c r="D50" s="1" t="s">
        <v>1040</v>
      </c>
      <c r="E50" s="211"/>
      <c r="F50" s="211"/>
      <c r="G50" s="211"/>
      <c r="H50" s="211"/>
      <c r="I50" s="211"/>
      <c r="J50" s="211"/>
      <c r="K50" s="10"/>
      <c r="L50" s="211"/>
      <c r="M50" s="10"/>
      <c r="N50" s="211"/>
      <c r="O50" s="211"/>
      <c r="P50" s="10"/>
      <c r="Q50" s="10" t="s">
        <v>3</v>
      </c>
      <c r="R50" s="10"/>
      <c r="S50" s="10"/>
      <c r="T50" s="10"/>
      <c r="U50" s="10"/>
      <c r="V50" s="10">
        <v>1</v>
      </c>
      <c r="W50" s="10">
        <v>1</v>
      </c>
      <c r="X50" s="277"/>
      <c r="Y50" s="287">
        <f t="shared" ref="Y50" si="13">V50*W50*ROUND(X50,2)</f>
        <v>0</v>
      </c>
      <c r="Z50" s="31"/>
    </row>
    <row r="51" spans="1:26" ht="15" customHeight="1" x14ac:dyDescent="0.25">
      <c r="A51" s="173">
        <v>41</v>
      </c>
      <c r="B51" s="845"/>
      <c r="C51" s="847"/>
      <c r="D51" s="1" t="s">
        <v>1041</v>
      </c>
      <c r="E51" s="211"/>
      <c r="F51" s="211"/>
      <c r="G51" s="211"/>
      <c r="H51" s="211"/>
      <c r="I51" s="211"/>
      <c r="J51" s="211"/>
      <c r="K51" s="10"/>
      <c r="L51" s="211"/>
      <c r="M51" s="10"/>
      <c r="N51" s="211"/>
      <c r="O51" s="211"/>
      <c r="P51" s="10"/>
      <c r="Q51" s="10" t="s">
        <v>3</v>
      </c>
      <c r="R51" s="10"/>
      <c r="S51" s="10"/>
      <c r="T51" s="10"/>
      <c r="U51" s="10"/>
      <c r="V51" s="10">
        <v>1</v>
      </c>
      <c r="W51" s="10">
        <v>1</v>
      </c>
      <c r="X51" s="277"/>
      <c r="Y51" s="287">
        <f>V51*W51*ROUND(X51,2)</f>
        <v>0</v>
      </c>
      <c r="Z51" s="31"/>
    </row>
    <row r="52" spans="1:26" ht="15" customHeight="1" x14ac:dyDescent="0.25">
      <c r="A52" s="173">
        <v>42</v>
      </c>
      <c r="B52" s="845"/>
      <c r="C52" s="847" t="s">
        <v>1085</v>
      </c>
      <c r="D52" s="1" t="s">
        <v>1036</v>
      </c>
      <c r="E52" s="211"/>
      <c r="F52" s="211"/>
      <c r="G52" s="211"/>
      <c r="H52" s="211"/>
      <c r="I52" s="211"/>
      <c r="J52" s="211"/>
      <c r="K52" s="10"/>
      <c r="L52" s="211"/>
      <c r="M52" s="10"/>
      <c r="N52" s="211"/>
      <c r="O52" s="211"/>
      <c r="P52" s="10"/>
      <c r="Q52" s="10" t="s">
        <v>3</v>
      </c>
      <c r="R52" s="10"/>
      <c r="S52" s="10"/>
      <c r="T52" s="10"/>
      <c r="U52" s="10"/>
      <c r="V52" s="10">
        <v>1</v>
      </c>
      <c r="W52" s="10">
        <v>1</v>
      </c>
      <c r="X52" s="277"/>
      <c r="Y52" s="287">
        <f>V52*W52*ROUND(X52,2)</f>
        <v>0</v>
      </c>
      <c r="Z52" s="31"/>
    </row>
    <row r="53" spans="1:26" ht="15" customHeight="1" x14ac:dyDescent="0.25">
      <c r="A53" s="173">
        <v>43</v>
      </c>
      <c r="B53" s="845"/>
      <c r="C53" s="847"/>
      <c r="D53" s="1" t="s">
        <v>1040</v>
      </c>
      <c r="E53" s="211"/>
      <c r="F53" s="211"/>
      <c r="G53" s="211"/>
      <c r="H53" s="211"/>
      <c r="I53" s="211"/>
      <c r="J53" s="211"/>
      <c r="K53" s="10"/>
      <c r="L53" s="211"/>
      <c r="M53" s="10"/>
      <c r="N53" s="211"/>
      <c r="O53" s="211"/>
      <c r="P53" s="10"/>
      <c r="Q53" s="10" t="s">
        <v>3</v>
      </c>
      <c r="R53" s="10"/>
      <c r="S53" s="10"/>
      <c r="T53" s="10"/>
      <c r="U53" s="10"/>
      <c r="V53" s="10">
        <v>1</v>
      </c>
      <c r="W53" s="10">
        <v>1</v>
      </c>
      <c r="X53" s="277"/>
      <c r="Y53" s="287">
        <f t="shared" ref="Y53" si="14">V53*W53*ROUND(X53,2)</f>
        <v>0</v>
      </c>
      <c r="Z53" s="31"/>
    </row>
    <row r="54" spans="1:26" ht="15" customHeight="1" x14ac:dyDescent="0.25">
      <c r="A54" s="173">
        <v>44</v>
      </c>
      <c r="B54" s="845"/>
      <c r="C54" s="847"/>
      <c r="D54" s="1" t="s">
        <v>1041</v>
      </c>
      <c r="E54" s="211"/>
      <c r="F54" s="211"/>
      <c r="G54" s="211"/>
      <c r="H54" s="211"/>
      <c r="I54" s="211"/>
      <c r="J54" s="211"/>
      <c r="K54" s="10"/>
      <c r="L54" s="211"/>
      <c r="M54" s="10"/>
      <c r="N54" s="211"/>
      <c r="O54" s="211"/>
      <c r="P54" s="10"/>
      <c r="Q54" s="10" t="s">
        <v>3</v>
      </c>
      <c r="R54" s="10"/>
      <c r="S54" s="10"/>
      <c r="T54" s="10"/>
      <c r="U54" s="10"/>
      <c r="V54" s="10">
        <v>1</v>
      </c>
      <c r="W54" s="10">
        <v>1</v>
      </c>
      <c r="X54" s="277"/>
      <c r="Y54" s="287">
        <f>V54*W54*ROUND(X54,2)</f>
        <v>0</v>
      </c>
      <c r="Z54" s="31"/>
    </row>
    <row r="55" spans="1:26" ht="15" customHeight="1" x14ac:dyDescent="0.25">
      <c r="A55" s="173">
        <v>45</v>
      </c>
      <c r="B55" s="845"/>
      <c r="C55" s="847" t="s">
        <v>1086</v>
      </c>
      <c r="D55" s="1" t="s">
        <v>1036</v>
      </c>
      <c r="E55" s="211"/>
      <c r="F55" s="211"/>
      <c r="G55" s="211"/>
      <c r="H55" s="211"/>
      <c r="I55" s="211"/>
      <c r="J55" s="211"/>
      <c r="K55" s="10"/>
      <c r="L55" s="211"/>
      <c r="M55" s="10"/>
      <c r="N55" s="211"/>
      <c r="O55" s="211"/>
      <c r="P55" s="10"/>
      <c r="Q55" s="10" t="s">
        <v>3</v>
      </c>
      <c r="R55" s="10"/>
      <c r="S55" s="10"/>
      <c r="T55" s="10"/>
      <c r="U55" s="10"/>
      <c r="V55" s="10">
        <v>1</v>
      </c>
      <c r="W55" s="10">
        <v>1</v>
      </c>
      <c r="X55" s="277"/>
      <c r="Y55" s="287">
        <f>V55*W55*ROUND(X55,2)</f>
        <v>0</v>
      </c>
      <c r="Z55" s="31"/>
    </row>
    <row r="56" spans="1:26" ht="15" customHeight="1" x14ac:dyDescent="0.25">
      <c r="A56" s="173">
        <v>46</v>
      </c>
      <c r="B56" s="845"/>
      <c r="C56" s="847"/>
      <c r="D56" s="1" t="s">
        <v>1040</v>
      </c>
      <c r="E56" s="211"/>
      <c r="F56" s="211"/>
      <c r="G56" s="211"/>
      <c r="H56" s="211"/>
      <c r="I56" s="211"/>
      <c r="J56" s="211"/>
      <c r="K56" s="10"/>
      <c r="L56" s="211"/>
      <c r="M56" s="10"/>
      <c r="N56" s="211"/>
      <c r="O56" s="211"/>
      <c r="P56" s="10"/>
      <c r="Q56" s="10" t="s">
        <v>3</v>
      </c>
      <c r="R56" s="10"/>
      <c r="S56" s="10"/>
      <c r="T56" s="10"/>
      <c r="U56" s="10"/>
      <c r="V56" s="10">
        <v>1</v>
      </c>
      <c r="W56" s="10">
        <v>1</v>
      </c>
      <c r="X56" s="277"/>
      <c r="Y56" s="287">
        <f t="shared" ref="Y56" si="15">V56*W56*ROUND(X56,2)</f>
        <v>0</v>
      </c>
      <c r="Z56" s="31"/>
    </row>
    <row r="57" spans="1:26" ht="15" customHeight="1" x14ac:dyDescent="0.25">
      <c r="A57" s="173">
        <v>47</v>
      </c>
      <c r="B57" s="845"/>
      <c r="C57" s="847"/>
      <c r="D57" s="1" t="s">
        <v>1041</v>
      </c>
      <c r="E57" s="211"/>
      <c r="F57" s="211"/>
      <c r="G57" s="211"/>
      <c r="H57" s="211"/>
      <c r="I57" s="211"/>
      <c r="J57" s="211"/>
      <c r="K57" s="10"/>
      <c r="L57" s="211"/>
      <c r="M57" s="10"/>
      <c r="N57" s="211"/>
      <c r="O57" s="211"/>
      <c r="P57" s="10"/>
      <c r="Q57" s="10" t="s">
        <v>3</v>
      </c>
      <c r="R57" s="10"/>
      <c r="S57" s="10"/>
      <c r="T57" s="10"/>
      <c r="U57" s="10"/>
      <c r="V57" s="10">
        <v>1</v>
      </c>
      <c r="W57" s="10">
        <v>1</v>
      </c>
      <c r="X57" s="277"/>
      <c r="Y57" s="287">
        <f>V57*W57*ROUND(X57,2)</f>
        <v>0</v>
      </c>
      <c r="Z57" s="31"/>
    </row>
    <row r="58" spans="1:26" ht="15" customHeight="1" x14ac:dyDescent="0.25">
      <c r="A58" s="173">
        <v>48</v>
      </c>
      <c r="B58" s="845"/>
      <c r="C58" s="847" t="s">
        <v>1087</v>
      </c>
      <c r="D58" s="1" t="s">
        <v>1036</v>
      </c>
      <c r="E58" s="211"/>
      <c r="F58" s="211"/>
      <c r="G58" s="211"/>
      <c r="H58" s="211"/>
      <c r="I58" s="211"/>
      <c r="J58" s="211"/>
      <c r="K58" s="10"/>
      <c r="L58" s="211"/>
      <c r="M58" s="10"/>
      <c r="N58" s="211"/>
      <c r="O58" s="211"/>
      <c r="P58" s="10"/>
      <c r="Q58" s="10" t="s">
        <v>3</v>
      </c>
      <c r="R58" s="10"/>
      <c r="S58" s="10"/>
      <c r="T58" s="10"/>
      <c r="U58" s="10"/>
      <c r="V58" s="10">
        <v>1</v>
      </c>
      <c r="W58" s="10">
        <v>1</v>
      </c>
      <c r="X58" s="277"/>
      <c r="Y58" s="287">
        <f>V58*W58*ROUND(X58,2)</f>
        <v>0</v>
      </c>
      <c r="Z58" s="31"/>
    </row>
    <row r="59" spans="1:26" ht="15" customHeight="1" x14ac:dyDescent="0.25">
      <c r="A59" s="173">
        <v>49</v>
      </c>
      <c r="B59" s="845"/>
      <c r="C59" s="847"/>
      <c r="D59" s="1" t="s">
        <v>1040</v>
      </c>
      <c r="E59" s="211"/>
      <c r="F59" s="211"/>
      <c r="G59" s="211"/>
      <c r="H59" s="211"/>
      <c r="I59" s="211"/>
      <c r="J59" s="211"/>
      <c r="K59" s="10"/>
      <c r="L59" s="211"/>
      <c r="M59" s="10"/>
      <c r="N59" s="211"/>
      <c r="O59" s="211"/>
      <c r="P59" s="10"/>
      <c r="Q59" s="10" t="s">
        <v>3</v>
      </c>
      <c r="R59" s="10"/>
      <c r="S59" s="10"/>
      <c r="T59" s="10"/>
      <c r="U59" s="10"/>
      <c r="V59" s="10">
        <v>1</v>
      </c>
      <c r="W59" s="10">
        <v>1</v>
      </c>
      <c r="X59" s="277"/>
      <c r="Y59" s="287">
        <f t="shared" ref="Y59" si="16">V59*W59*ROUND(X59,2)</f>
        <v>0</v>
      </c>
      <c r="Z59" s="31"/>
    </row>
    <row r="60" spans="1:26" ht="15" customHeight="1" x14ac:dyDescent="0.25">
      <c r="A60" s="173">
        <v>50</v>
      </c>
      <c r="B60" s="845"/>
      <c r="C60" s="847"/>
      <c r="D60" s="1" t="s">
        <v>1041</v>
      </c>
      <c r="E60" s="211"/>
      <c r="F60" s="211"/>
      <c r="G60" s="211"/>
      <c r="H60" s="211"/>
      <c r="I60" s="211"/>
      <c r="J60" s="211"/>
      <c r="K60" s="10"/>
      <c r="L60" s="211"/>
      <c r="M60" s="10"/>
      <c r="N60" s="211"/>
      <c r="O60" s="211"/>
      <c r="P60" s="10"/>
      <c r="Q60" s="10" t="s">
        <v>3</v>
      </c>
      <c r="R60" s="10"/>
      <c r="S60" s="10"/>
      <c r="T60" s="10"/>
      <c r="U60" s="10"/>
      <c r="V60" s="10">
        <v>1</v>
      </c>
      <c r="W60" s="10">
        <v>1</v>
      </c>
      <c r="X60" s="277"/>
      <c r="Y60" s="287">
        <f>V60*W60*ROUND(X60,2)</f>
        <v>0</v>
      </c>
      <c r="Z60" s="31"/>
    </row>
    <row r="61" spans="1:26" ht="15" customHeight="1" x14ac:dyDescent="0.25">
      <c r="A61" s="173">
        <v>51</v>
      </c>
      <c r="B61" s="845"/>
      <c r="C61" s="847" t="s">
        <v>1088</v>
      </c>
      <c r="D61" s="1" t="s">
        <v>1036</v>
      </c>
      <c r="E61" s="211"/>
      <c r="F61" s="211"/>
      <c r="G61" s="211"/>
      <c r="H61" s="211"/>
      <c r="I61" s="211"/>
      <c r="J61" s="211"/>
      <c r="K61" s="10"/>
      <c r="L61" s="211"/>
      <c r="M61" s="10"/>
      <c r="N61" s="211"/>
      <c r="O61" s="211"/>
      <c r="P61" s="10"/>
      <c r="Q61" s="10" t="s">
        <v>3</v>
      </c>
      <c r="R61" s="10"/>
      <c r="S61" s="10"/>
      <c r="T61" s="10"/>
      <c r="U61" s="10"/>
      <c r="V61" s="10">
        <v>1</v>
      </c>
      <c r="W61" s="10">
        <v>1</v>
      </c>
      <c r="X61" s="277"/>
      <c r="Y61" s="287">
        <f t="shared" ref="Y61" si="17">V61*W61*ROUND(X61,2)</f>
        <v>0</v>
      </c>
      <c r="Z61" s="31"/>
    </row>
    <row r="62" spans="1:26" ht="15" customHeight="1" x14ac:dyDescent="0.25">
      <c r="A62" s="173">
        <v>52</v>
      </c>
      <c r="B62" s="845"/>
      <c r="C62" s="847"/>
      <c r="D62" s="1" t="s">
        <v>1040</v>
      </c>
      <c r="E62" s="211"/>
      <c r="F62" s="211"/>
      <c r="G62" s="211"/>
      <c r="H62" s="211"/>
      <c r="I62" s="211"/>
      <c r="J62" s="211"/>
      <c r="K62" s="10"/>
      <c r="L62" s="211"/>
      <c r="M62" s="10"/>
      <c r="N62" s="211"/>
      <c r="O62" s="211"/>
      <c r="P62" s="10"/>
      <c r="Q62" s="10" t="s">
        <v>3</v>
      </c>
      <c r="R62" s="10"/>
      <c r="S62" s="10"/>
      <c r="T62" s="10"/>
      <c r="U62" s="10"/>
      <c r="V62" s="10">
        <v>1</v>
      </c>
      <c r="W62" s="10">
        <v>1</v>
      </c>
      <c r="X62" s="277"/>
      <c r="Y62" s="287">
        <f>V62*W62*ROUND(X62,2)</f>
        <v>0</v>
      </c>
      <c r="Z62" s="31"/>
    </row>
    <row r="63" spans="1:26" ht="15" customHeight="1" x14ac:dyDescent="0.25">
      <c r="A63" s="173">
        <v>53</v>
      </c>
      <c r="B63" s="845"/>
      <c r="C63" s="847"/>
      <c r="D63" s="1" t="s">
        <v>1041</v>
      </c>
      <c r="E63" s="211"/>
      <c r="F63" s="211"/>
      <c r="G63" s="211"/>
      <c r="H63" s="211"/>
      <c r="I63" s="211"/>
      <c r="J63" s="211"/>
      <c r="K63" s="10"/>
      <c r="L63" s="211"/>
      <c r="M63" s="10"/>
      <c r="N63" s="211"/>
      <c r="O63" s="211"/>
      <c r="P63" s="10"/>
      <c r="Q63" s="10" t="s">
        <v>3</v>
      </c>
      <c r="R63" s="10"/>
      <c r="S63" s="10"/>
      <c r="T63" s="10"/>
      <c r="U63" s="10"/>
      <c r="V63" s="10">
        <v>1</v>
      </c>
      <c r="W63" s="10">
        <v>1</v>
      </c>
      <c r="X63" s="277"/>
      <c r="Y63" s="287">
        <f>V63*W63*ROUND(X63,2)</f>
        <v>0</v>
      </c>
      <c r="Z63" s="31"/>
    </row>
    <row r="64" spans="1:26" ht="15" customHeight="1" x14ac:dyDescent="0.25">
      <c r="A64" s="173">
        <v>54</v>
      </c>
      <c r="B64" s="845"/>
      <c r="C64" s="847" t="s">
        <v>1089</v>
      </c>
      <c r="D64" s="1" t="s">
        <v>1036</v>
      </c>
      <c r="E64" s="211"/>
      <c r="F64" s="211"/>
      <c r="G64" s="211"/>
      <c r="H64" s="211"/>
      <c r="I64" s="211"/>
      <c r="J64" s="211"/>
      <c r="K64" s="10"/>
      <c r="L64" s="211"/>
      <c r="M64" s="10"/>
      <c r="N64" s="211"/>
      <c r="O64" s="211"/>
      <c r="P64" s="10"/>
      <c r="Q64" s="10" t="s">
        <v>3</v>
      </c>
      <c r="R64" s="10"/>
      <c r="S64" s="10"/>
      <c r="T64" s="10"/>
      <c r="U64" s="10"/>
      <c r="V64" s="10">
        <v>1</v>
      </c>
      <c r="W64" s="10">
        <v>1</v>
      </c>
      <c r="X64" s="277"/>
      <c r="Y64" s="287">
        <f t="shared" ref="Y64" si="18">V64*W64*ROUND(X64,2)</f>
        <v>0</v>
      </c>
      <c r="Z64" s="31"/>
    </row>
    <row r="65" spans="1:27" ht="15" customHeight="1" x14ac:dyDescent="0.25">
      <c r="A65" s="173">
        <v>55</v>
      </c>
      <c r="B65" s="845"/>
      <c r="C65" s="847"/>
      <c r="D65" s="1" t="s">
        <v>1040</v>
      </c>
      <c r="E65" s="211"/>
      <c r="F65" s="211"/>
      <c r="G65" s="211"/>
      <c r="H65" s="211"/>
      <c r="I65" s="211"/>
      <c r="J65" s="211"/>
      <c r="K65" s="10"/>
      <c r="L65" s="211"/>
      <c r="M65" s="10"/>
      <c r="N65" s="211"/>
      <c r="O65" s="211"/>
      <c r="P65" s="10"/>
      <c r="Q65" s="10" t="s">
        <v>3</v>
      </c>
      <c r="R65" s="10"/>
      <c r="S65" s="10"/>
      <c r="T65" s="10"/>
      <c r="U65" s="10"/>
      <c r="V65" s="10">
        <v>1</v>
      </c>
      <c r="W65" s="10">
        <v>1</v>
      </c>
      <c r="X65" s="277"/>
      <c r="Y65" s="287">
        <f>V65*W65*ROUND(X65,2)</f>
        <v>0</v>
      </c>
      <c r="Z65" s="31"/>
    </row>
    <row r="66" spans="1:27" ht="15" customHeight="1" x14ac:dyDescent="0.25">
      <c r="A66" s="173">
        <v>56</v>
      </c>
      <c r="B66" s="845"/>
      <c r="C66" s="847"/>
      <c r="D66" s="1" t="s">
        <v>1041</v>
      </c>
      <c r="E66" s="211"/>
      <c r="F66" s="211"/>
      <c r="G66" s="211"/>
      <c r="H66" s="211"/>
      <c r="I66" s="211"/>
      <c r="J66" s="211"/>
      <c r="K66" s="10"/>
      <c r="L66" s="211"/>
      <c r="M66" s="10"/>
      <c r="N66" s="211"/>
      <c r="O66" s="211"/>
      <c r="P66" s="10"/>
      <c r="Q66" s="10" t="s">
        <v>3</v>
      </c>
      <c r="R66" s="10"/>
      <c r="S66" s="10"/>
      <c r="T66" s="10"/>
      <c r="U66" s="10"/>
      <c r="V66" s="10">
        <v>1</v>
      </c>
      <c r="W66" s="10">
        <v>1</v>
      </c>
      <c r="X66" s="277"/>
      <c r="Y66" s="287">
        <f t="shared" ref="Y66" si="19">V66*W66*ROUND(X66,2)</f>
        <v>0</v>
      </c>
      <c r="Z66" s="31"/>
    </row>
    <row r="67" spans="1:27" ht="15" customHeight="1" x14ac:dyDescent="0.25">
      <c r="A67" s="173">
        <v>57</v>
      </c>
      <c r="B67" s="845"/>
      <c r="C67" s="847" t="s">
        <v>1090</v>
      </c>
      <c r="D67" s="1" t="s">
        <v>1036</v>
      </c>
      <c r="E67" s="211"/>
      <c r="F67" s="211"/>
      <c r="G67" s="211"/>
      <c r="H67" s="211"/>
      <c r="I67" s="211"/>
      <c r="J67" s="211"/>
      <c r="K67" s="10"/>
      <c r="L67" s="211"/>
      <c r="M67" s="10"/>
      <c r="N67" s="211"/>
      <c r="O67" s="211"/>
      <c r="P67" s="10"/>
      <c r="Q67" s="10" t="s">
        <v>3</v>
      </c>
      <c r="R67" s="10"/>
      <c r="S67" s="10"/>
      <c r="T67" s="10"/>
      <c r="U67" s="10"/>
      <c r="V67" s="10">
        <v>1</v>
      </c>
      <c r="W67" s="10">
        <v>1</v>
      </c>
      <c r="X67" s="277"/>
      <c r="Y67" s="287">
        <f>V67*W67*ROUND(X67,2)</f>
        <v>0</v>
      </c>
      <c r="Z67" s="31"/>
    </row>
    <row r="68" spans="1:27" ht="15" customHeight="1" x14ac:dyDescent="0.25">
      <c r="A68" s="173">
        <v>58</v>
      </c>
      <c r="B68" s="845"/>
      <c r="C68" s="847"/>
      <c r="D68" s="1" t="s">
        <v>1040</v>
      </c>
      <c r="E68" s="211"/>
      <c r="F68" s="211"/>
      <c r="G68" s="211"/>
      <c r="H68" s="211"/>
      <c r="I68" s="211"/>
      <c r="J68" s="211"/>
      <c r="K68" s="10"/>
      <c r="L68" s="211"/>
      <c r="M68" s="10"/>
      <c r="N68" s="211"/>
      <c r="O68" s="211"/>
      <c r="P68" s="10"/>
      <c r="Q68" s="10" t="s">
        <v>3</v>
      </c>
      <c r="R68" s="10"/>
      <c r="S68" s="10"/>
      <c r="T68" s="10"/>
      <c r="U68" s="10"/>
      <c r="V68" s="10">
        <v>1</v>
      </c>
      <c r="W68" s="10">
        <v>1</v>
      </c>
      <c r="X68" s="277"/>
      <c r="Y68" s="287">
        <f>V68*W68*ROUND(X68,2)</f>
        <v>0</v>
      </c>
      <c r="Z68" s="31"/>
    </row>
    <row r="69" spans="1:27" ht="15" customHeight="1" x14ac:dyDescent="0.25">
      <c r="A69" s="173">
        <v>59</v>
      </c>
      <c r="B69" s="845"/>
      <c r="C69" s="847"/>
      <c r="D69" s="1" t="s">
        <v>1041</v>
      </c>
      <c r="E69" s="211"/>
      <c r="F69" s="211"/>
      <c r="G69" s="211"/>
      <c r="H69" s="211"/>
      <c r="I69" s="211"/>
      <c r="J69" s="211"/>
      <c r="K69" s="10"/>
      <c r="L69" s="211"/>
      <c r="M69" s="10"/>
      <c r="N69" s="211"/>
      <c r="O69" s="211"/>
      <c r="P69" s="10"/>
      <c r="Q69" s="10" t="s">
        <v>3</v>
      </c>
      <c r="R69" s="10"/>
      <c r="S69" s="10"/>
      <c r="T69" s="10"/>
      <c r="U69" s="10"/>
      <c r="V69" s="10">
        <v>1</v>
      </c>
      <c r="W69" s="10">
        <v>1</v>
      </c>
      <c r="X69" s="277"/>
      <c r="Y69" s="287">
        <f t="shared" ref="Y69" si="20">V69*W69*ROUND(X69,2)</f>
        <v>0</v>
      </c>
      <c r="Z69" s="31"/>
    </row>
    <row r="70" spans="1:27" ht="15" customHeight="1" x14ac:dyDescent="0.25">
      <c r="A70" s="173">
        <v>60</v>
      </c>
      <c r="B70" s="845"/>
      <c r="C70" s="847" t="s">
        <v>1091</v>
      </c>
      <c r="D70" s="1" t="s">
        <v>1042</v>
      </c>
      <c r="E70" s="211"/>
      <c r="F70" s="211"/>
      <c r="G70" s="211"/>
      <c r="H70" s="211"/>
      <c r="I70" s="211"/>
      <c r="J70" s="211"/>
      <c r="K70" s="10"/>
      <c r="L70" s="211"/>
      <c r="M70" s="10"/>
      <c r="N70" s="211"/>
      <c r="O70" s="211"/>
      <c r="P70" s="10"/>
      <c r="Q70" s="10" t="s">
        <v>3</v>
      </c>
      <c r="R70" s="10"/>
      <c r="S70" s="10"/>
      <c r="T70" s="10"/>
      <c r="U70" s="10"/>
      <c r="V70" s="10">
        <v>1</v>
      </c>
      <c r="W70" s="10">
        <v>1</v>
      </c>
      <c r="X70" s="277"/>
      <c r="Y70" s="287">
        <f>V70*W70*ROUND(X70,2)</f>
        <v>0</v>
      </c>
      <c r="Z70" s="31"/>
    </row>
    <row r="71" spans="1:27" ht="15" customHeight="1" x14ac:dyDescent="0.25">
      <c r="A71" s="173">
        <v>61</v>
      </c>
      <c r="B71" s="845"/>
      <c r="C71" s="847"/>
      <c r="D71" s="1" t="s">
        <v>1043</v>
      </c>
      <c r="E71" s="211"/>
      <c r="F71" s="211"/>
      <c r="G71" s="211"/>
      <c r="H71" s="211"/>
      <c r="I71" s="211"/>
      <c r="J71" s="211"/>
      <c r="K71" s="10"/>
      <c r="L71" s="211"/>
      <c r="M71" s="10"/>
      <c r="N71" s="211"/>
      <c r="O71" s="211"/>
      <c r="P71" s="10"/>
      <c r="Q71" s="10" t="s">
        <v>3</v>
      </c>
      <c r="R71" s="10"/>
      <c r="S71" s="10"/>
      <c r="T71" s="10"/>
      <c r="U71" s="10"/>
      <c r="V71" s="10">
        <v>1</v>
      </c>
      <c r="W71" s="10">
        <v>1</v>
      </c>
      <c r="X71" s="277"/>
      <c r="Y71" s="287">
        <f t="shared" ref="Y71" si="21">V71*W71*ROUND(X71,2)</f>
        <v>0</v>
      </c>
      <c r="Z71" s="31"/>
    </row>
    <row r="72" spans="1:27" ht="15" customHeight="1" x14ac:dyDescent="0.25">
      <c r="A72" s="173">
        <v>62</v>
      </c>
      <c r="B72" s="845"/>
      <c r="C72" s="847"/>
      <c r="D72" s="1" t="s">
        <v>1044</v>
      </c>
      <c r="E72" s="211"/>
      <c r="F72" s="211"/>
      <c r="G72" s="211"/>
      <c r="H72" s="211"/>
      <c r="I72" s="211"/>
      <c r="J72" s="211"/>
      <c r="K72" s="10"/>
      <c r="L72" s="211"/>
      <c r="M72" s="10"/>
      <c r="N72" s="211"/>
      <c r="O72" s="211"/>
      <c r="P72" s="10"/>
      <c r="Q72" s="10" t="s">
        <v>3</v>
      </c>
      <c r="R72" s="10"/>
      <c r="S72" s="10"/>
      <c r="T72" s="10"/>
      <c r="U72" s="10"/>
      <c r="V72" s="10">
        <v>1</v>
      </c>
      <c r="W72" s="10">
        <v>1</v>
      </c>
      <c r="X72" s="277"/>
      <c r="Y72" s="287">
        <f>V72*W72*ROUND(X72,2)</f>
        <v>0</v>
      </c>
      <c r="Z72" s="31"/>
    </row>
    <row r="73" spans="1:27" ht="15" customHeight="1" x14ac:dyDescent="0.25">
      <c r="A73" s="173">
        <v>63</v>
      </c>
      <c r="B73" s="845"/>
      <c r="C73" s="847"/>
      <c r="D73" s="295" t="s">
        <v>1045</v>
      </c>
      <c r="E73" s="211"/>
      <c r="F73" s="211"/>
      <c r="G73" s="211"/>
      <c r="H73" s="211"/>
      <c r="I73" s="211"/>
      <c r="J73" s="211"/>
      <c r="K73" s="10"/>
      <c r="L73" s="211"/>
      <c r="M73" s="10"/>
      <c r="N73" s="211"/>
      <c r="O73" s="211"/>
      <c r="P73" s="10"/>
      <c r="Q73" s="10" t="s">
        <v>3</v>
      </c>
      <c r="R73" s="10"/>
      <c r="S73" s="10"/>
      <c r="T73" s="10"/>
      <c r="U73" s="10"/>
      <c r="V73" s="10">
        <v>1</v>
      </c>
      <c r="W73" s="10">
        <v>1</v>
      </c>
      <c r="X73" s="277"/>
      <c r="Y73" s="287">
        <f>V73*W73*ROUND(X73,2)</f>
        <v>0</v>
      </c>
      <c r="Z73" s="31"/>
    </row>
    <row r="74" spans="1:27" ht="15" customHeight="1" x14ac:dyDescent="0.25">
      <c r="A74" s="173">
        <v>64</v>
      </c>
      <c r="B74" s="845"/>
      <c r="C74" s="847"/>
      <c r="D74" s="1" t="s">
        <v>1041</v>
      </c>
      <c r="E74" s="211"/>
      <c r="F74" s="211"/>
      <c r="G74" s="211"/>
      <c r="H74" s="211"/>
      <c r="I74" s="211"/>
      <c r="J74" s="211"/>
      <c r="K74" s="10"/>
      <c r="L74" s="211"/>
      <c r="M74" s="10"/>
      <c r="N74" s="211"/>
      <c r="O74" s="211"/>
      <c r="P74" s="10"/>
      <c r="Q74" s="10" t="s">
        <v>3</v>
      </c>
      <c r="R74" s="10"/>
      <c r="S74" s="10"/>
      <c r="T74" s="10"/>
      <c r="U74" s="10"/>
      <c r="V74" s="10">
        <v>1</v>
      </c>
      <c r="W74" s="10">
        <v>1</v>
      </c>
      <c r="X74" s="277"/>
      <c r="Y74" s="287">
        <f t="shared" ref="Y74" si="22">V74*W74*ROUND(X74,2)</f>
        <v>0</v>
      </c>
      <c r="Z74" s="31"/>
    </row>
    <row r="75" spans="1:27" ht="15" customHeight="1" x14ac:dyDescent="0.25">
      <c r="A75" s="173">
        <v>65</v>
      </c>
      <c r="B75" s="845"/>
      <c r="C75" s="847"/>
      <c r="D75" s="1" t="s">
        <v>1046</v>
      </c>
      <c r="E75" s="211"/>
      <c r="F75" s="211"/>
      <c r="G75" s="211"/>
      <c r="H75" s="211"/>
      <c r="I75" s="211"/>
      <c r="J75" s="211"/>
      <c r="K75" s="10"/>
      <c r="L75" s="211"/>
      <c r="M75" s="10"/>
      <c r="N75" s="211"/>
      <c r="O75" s="211"/>
      <c r="P75" s="10"/>
      <c r="Q75" s="10" t="s">
        <v>3</v>
      </c>
      <c r="R75" s="10"/>
      <c r="S75" s="10"/>
      <c r="T75" s="10"/>
      <c r="U75" s="10"/>
      <c r="V75" s="10">
        <v>1</v>
      </c>
      <c r="W75" s="10">
        <v>1</v>
      </c>
      <c r="X75" s="277"/>
      <c r="Y75" s="287">
        <f>V75*W75*ROUND(X75,2)</f>
        <v>0</v>
      </c>
      <c r="Z75" s="31"/>
    </row>
    <row r="76" spans="1:27" ht="15" customHeight="1" thickBot="1" x14ac:dyDescent="0.3">
      <c r="A76" s="65">
        <v>66</v>
      </c>
      <c r="B76" s="846"/>
      <c r="C76" s="848"/>
      <c r="D76" s="201" t="s">
        <v>1047</v>
      </c>
      <c r="E76" s="214"/>
      <c r="F76" s="214" t="s">
        <v>3</v>
      </c>
      <c r="G76" s="214"/>
      <c r="H76" s="214"/>
      <c r="I76" s="214"/>
      <c r="J76" s="214"/>
      <c r="K76" s="297"/>
      <c r="L76" s="214"/>
      <c r="M76" s="297"/>
      <c r="N76" s="214"/>
      <c r="O76" s="214"/>
      <c r="P76" s="297"/>
      <c r="Q76" s="297" t="s">
        <v>3</v>
      </c>
      <c r="R76" s="297"/>
      <c r="S76" s="297"/>
      <c r="T76" s="297"/>
      <c r="U76" s="297"/>
      <c r="V76" s="297">
        <v>1</v>
      </c>
      <c r="W76" s="297">
        <v>1</v>
      </c>
      <c r="X76" s="277"/>
      <c r="Y76" s="294">
        <f>V76*W76*ROUND(X76,2)</f>
        <v>0</v>
      </c>
      <c r="Z76" s="31"/>
    </row>
    <row r="77" spans="1:27" ht="15" customHeight="1" thickTop="1" thickBot="1" x14ac:dyDescent="0.3">
      <c r="X77" s="16" t="s">
        <v>4</v>
      </c>
      <c r="Y77" s="17">
        <f>SUM(Y9:Y29,Y31:Y42,Y44:Y76)</f>
        <v>0</v>
      </c>
      <c r="AA77" s="31"/>
    </row>
    <row r="78" spans="1:27" ht="13.5" thickTop="1" x14ac:dyDescent="0.25"/>
    <row r="79" spans="1:27" x14ac:dyDescent="0.25">
      <c r="A79" s="432"/>
      <c r="B79" s="81"/>
    </row>
    <row r="80" spans="1:27" x14ac:dyDescent="0.25">
      <c r="A80" s="432"/>
      <c r="B80" s="81"/>
    </row>
  </sheetData>
  <sheetProtection algorithmName="SHA-512" hashValue="h/kepf3BOHISlEYZOU+qe4KQ3Hm89Z5gzzOMgc3xtCTThDq7j4mGsz+JMgjomogsFVsZMviCppQfhFCt+qNuHA==" saltValue="+VUqHQj2yOBNlpO1tpBpRg==" spinCount="100000" sheet="1" objects="1" scenarios="1"/>
  <mergeCells count="44">
    <mergeCell ref="B70:B76"/>
    <mergeCell ref="C70:C76"/>
    <mergeCell ref="B9:B10"/>
    <mergeCell ref="B12:B16"/>
    <mergeCell ref="B31:B42"/>
    <mergeCell ref="C31:C42"/>
    <mergeCell ref="C12:C16"/>
    <mergeCell ref="B17:B22"/>
    <mergeCell ref="C17:C22"/>
    <mergeCell ref="B23:B28"/>
    <mergeCell ref="B61:B63"/>
    <mergeCell ref="C61:C63"/>
    <mergeCell ref="B64:B66"/>
    <mergeCell ref="C64:C66"/>
    <mergeCell ref="B67:B69"/>
    <mergeCell ref="C67:C69"/>
    <mergeCell ref="B52:B54"/>
    <mergeCell ref="C52:C54"/>
    <mergeCell ref="B55:B57"/>
    <mergeCell ref="C55:C57"/>
    <mergeCell ref="B58:B60"/>
    <mergeCell ref="C58:C60"/>
    <mergeCell ref="B44:B48"/>
    <mergeCell ref="C44:C48"/>
    <mergeCell ref="C23:C28"/>
    <mergeCell ref="B49:B51"/>
    <mergeCell ref="C49:C51"/>
    <mergeCell ref="B30:D30"/>
    <mergeCell ref="B43:D43"/>
    <mergeCell ref="B8:D8"/>
    <mergeCell ref="A1:E1"/>
    <mergeCell ref="F1:Y1"/>
    <mergeCell ref="A2:Y2"/>
    <mergeCell ref="A3:Y3"/>
    <mergeCell ref="A4:Y4"/>
    <mergeCell ref="K5:O6"/>
    <mergeCell ref="P5:W6"/>
    <mergeCell ref="X5:X7"/>
    <mergeCell ref="Y5:Y7"/>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Y41"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3" tint="0.59999389629810485"/>
  </sheetPr>
  <dimension ref="A1:AA75"/>
  <sheetViews>
    <sheetView view="pageLayout" topLeftCell="J1" zoomScaleNormal="9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5" ht="54" customHeight="1" x14ac:dyDescent="0.25">
      <c r="A1" s="765"/>
      <c r="B1" s="765"/>
      <c r="C1" s="765"/>
      <c r="D1" s="765"/>
      <c r="E1" s="765"/>
      <c r="F1" s="766" t="s">
        <v>1364</v>
      </c>
      <c r="G1" s="767"/>
      <c r="H1" s="767"/>
      <c r="I1" s="767"/>
      <c r="J1" s="767"/>
      <c r="K1" s="767"/>
      <c r="L1" s="767"/>
      <c r="M1" s="767"/>
      <c r="N1" s="767"/>
      <c r="O1" s="767"/>
      <c r="P1" s="767"/>
      <c r="Q1" s="767"/>
      <c r="R1" s="767"/>
      <c r="S1" s="767"/>
      <c r="T1" s="767"/>
      <c r="U1" s="767"/>
      <c r="V1" s="767"/>
      <c r="W1" s="767"/>
      <c r="X1" s="767"/>
      <c r="Y1" s="767"/>
    </row>
    <row r="2" spans="1:25"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5" ht="15.75" customHeight="1" x14ac:dyDescent="0.25">
      <c r="A3" s="774" t="s">
        <v>1057</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5"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5"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5"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5"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5" ht="15" customHeight="1" thickTop="1" x14ac:dyDescent="0.25">
      <c r="A8" s="361"/>
      <c r="B8" s="800" t="s">
        <v>1013</v>
      </c>
      <c r="C8" s="801"/>
      <c r="D8" s="801"/>
      <c r="E8" s="362"/>
      <c r="F8" s="362"/>
      <c r="G8" s="362"/>
      <c r="H8" s="362"/>
      <c r="I8" s="362"/>
      <c r="J8" s="362"/>
      <c r="K8" s="362"/>
      <c r="L8" s="362"/>
      <c r="M8" s="362"/>
      <c r="N8" s="362"/>
      <c r="O8" s="362"/>
      <c r="P8" s="362"/>
      <c r="Q8" s="362"/>
      <c r="R8" s="362"/>
      <c r="S8" s="362"/>
      <c r="T8" s="362"/>
      <c r="U8" s="362"/>
      <c r="V8" s="362"/>
      <c r="W8" s="362"/>
      <c r="X8" s="362"/>
      <c r="Y8" s="363"/>
    </row>
    <row r="9" spans="1:25" s="235" customFormat="1" ht="15" customHeight="1" x14ac:dyDescent="0.25">
      <c r="A9" s="173">
        <v>1</v>
      </c>
      <c r="B9" s="814" t="s">
        <v>410</v>
      </c>
      <c r="C9" s="426" t="s">
        <v>411</v>
      </c>
      <c r="D9" s="216" t="s">
        <v>544</v>
      </c>
      <c r="E9" s="312"/>
      <c r="F9" s="312"/>
      <c r="G9" s="312"/>
      <c r="H9" s="312"/>
      <c r="I9" s="312"/>
      <c r="J9" s="312"/>
      <c r="K9" s="285">
        <v>5</v>
      </c>
      <c r="L9" s="285" t="s">
        <v>3</v>
      </c>
      <c r="M9" s="285"/>
      <c r="N9" s="285">
        <v>0.25</v>
      </c>
      <c r="O9" s="285">
        <v>1</v>
      </c>
      <c r="P9" s="285"/>
      <c r="Q9" s="285"/>
      <c r="R9" s="285"/>
      <c r="S9" s="285"/>
      <c r="T9" s="285"/>
      <c r="U9" s="285"/>
      <c r="V9" s="285"/>
      <c r="W9" s="285"/>
      <c r="X9" s="277"/>
      <c r="Y9" s="287">
        <f>N9*O9*ROUND(X9,2)</f>
        <v>0</v>
      </c>
    </row>
    <row r="10" spans="1:25" s="235" customFormat="1" ht="15" customHeight="1" x14ac:dyDescent="0.25">
      <c r="A10" s="173">
        <v>2</v>
      </c>
      <c r="B10" s="798"/>
      <c r="C10" s="426" t="s">
        <v>412</v>
      </c>
      <c r="D10" s="216" t="s">
        <v>544</v>
      </c>
      <c r="E10" s="312"/>
      <c r="F10" s="312"/>
      <c r="G10" s="312"/>
      <c r="H10" s="312"/>
      <c r="I10" s="312"/>
      <c r="J10" s="312"/>
      <c r="K10" s="285">
        <v>5</v>
      </c>
      <c r="L10" s="285" t="s">
        <v>3</v>
      </c>
      <c r="M10" s="285"/>
      <c r="N10" s="285">
        <v>0.25</v>
      </c>
      <c r="O10" s="285">
        <v>1</v>
      </c>
      <c r="P10" s="285"/>
      <c r="Q10" s="285"/>
      <c r="R10" s="285"/>
      <c r="S10" s="285"/>
      <c r="T10" s="285"/>
      <c r="U10" s="285"/>
      <c r="V10" s="285"/>
      <c r="W10" s="285"/>
      <c r="X10" s="277"/>
      <c r="Y10" s="287">
        <f>N10*O10*ROUND(X10,2)</f>
        <v>0</v>
      </c>
    </row>
    <row r="11" spans="1:25" s="235" customFormat="1" ht="15" customHeight="1" x14ac:dyDescent="0.25">
      <c r="A11" s="173">
        <v>3</v>
      </c>
      <c r="B11" s="798"/>
      <c r="C11" s="796" t="s">
        <v>424</v>
      </c>
      <c r="D11" s="216" t="s">
        <v>413</v>
      </c>
      <c r="E11" s="312"/>
      <c r="F11" s="312"/>
      <c r="G11" s="312"/>
      <c r="H11" s="312"/>
      <c r="I11" s="312"/>
      <c r="J11" s="312"/>
      <c r="K11" s="285"/>
      <c r="L11" s="285"/>
      <c r="M11" s="285"/>
      <c r="N11" s="285"/>
      <c r="O11" s="285"/>
      <c r="P11" s="285" t="s">
        <v>3</v>
      </c>
      <c r="Q11" s="285" t="s">
        <v>3</v>
      </c>
      <c r="R11" s="285"/>
      <c r="S11" s="285"/>
      <c r="T11" s="285"/>
      <c r="U11" s="285"/>
      <c r="V11" s="302">
        <v>2</v>
      </c>
      <c r="W11" s="302">
        <v>22</v>
      </c>
      <c r="X11" s="277"/>
      <c r="Y11" s="287">
        <f t="shared" ref="Y11:Y16" si="0">V11*W11*ROUND(X11,2)</f>
        <v>0</v>
      </c>
    </row>
    <row r="12" spans="1:25" s="235" customFormat="1" ht="26.25" customHeight="1" x14ac:dyDescent="0.25">
      <c r="A12" s="173">
        <v>4</v>
      </c>
      <c r="B12" s="798"/>
      <c r="C12" s="855"/>
      <c r="D12" s="216" t="s">
        <v>414</v>
      </c>
      <c r="E12" s="312"/>
      <c r="F12" s="312"/>
      <c r="G12" s="312"/>
      <c r="H12" s="312"/>
      <c r="I12" s="312"/>
      <c r="J12" s="312"/>
      <c r="K12" s="285"/>
      <c r="L12" s="285"/>
      <c r="M12" s="285"/>
      <c r="N12" s="285"/>
      <c r="O12" s="285"/>
      <c r="P12" s="285" t="s">
        <v>3</v>
      </c>
      <c r="Q12" s="285" t="s">
        <v>3</v>
      </c>
      <c r="R12" s="285"/>
      <c r="S12" s="285"/>
      <c r="T12" s="285"/>
      <c r="U12" s="285"/>
      <c r="V12" s="302">
        <v>2</v>
      </c>
      <c r="W12" s="302">
        <v>15</v>
      </c>
      <c r="X12" s="277"/>
      <c r="Y12" s="287">
        <f t="shared" si="0"/>
        <v>0</v>
      </c>
    </row>
    <row r="13" spans="1:25" s="235" customFormat="1" ht="15" customHeight="1" x14ac:dyDescent="0.25">
      <c r="A13" s="173">
        <v>5</v>
      </c>
      <c r="B13" s="798"/>
      <c r="C13" s="855"/>
      <c r="D13" s="216" t="s">
        <v>415</v>
      </c>
      <c r="E13" s="312"/>
      <c r="F13" s="312"/>
      <c r="G13" s="312"/>
      <c r="H13" s="312"/>
      <c r="I13" s="312"/>
      <c r="J13" s="312"/>
      <c r="K13" s="285"/>
      <c r="L13" s="285"/>
      <c r="M13" s="285"/>
      <c r="N13" s="285"/>
      <c r="O13" s="285"/>
      <c r="P13" s="285" t="s">
        <v>3</v>
      </c>
      <c r="Q13" s="285" t="s">
        <v>3</v>
      </c>
      <c r="R13" s="285"/>
      <c r="S13" s="285"/>
      <c r="T13" s="285"/>
      <c r="U13" s="285"/>
      <c r="V13" s="302">
        <v>2</v>
      </c>
      <c r="W13" s="302">
        <v>9</v>
      </c>
      <c r="X13" s="277"/>
      <c r="Y13" s="287">
        <f t="shared" si="0"/>
        <v>0</v>
      </c>
    </row>
    <row r="14" spans="1:25" s="235" customFormat="1" ht="15" customHeight="1" x14ac:dyDescent="0.25">
      <c r="A14" s="173">
        <v>6</v>
      </c>
      <c r="B14" s="795"/>
      <c r="C14" s="855"/>
      <c r="D14" s="216" t="s">
        <v>416</v>
      </c>
      <c r="E14" s="312"/>
      <c r="F14" s="312"/>
      <c r="G14" s="312"/>
      <c r="H14" s="312"/>
      <c r="I14" s="312"/>
      <c r="J14" s="312"/>
      <c r="K14" s="285"/>
      <c r="L14" s="285"/>
      <c r="M14" s="285"/>
      <c r="N14" s="285"/>
      <c r="O14" s="285"/>
      <c r="P14" s="285" t="s">
        <v>3</v>
      </c>
      <c r="Q14" s="285" t="s">
        <v>3</v>
      </c>
      <c r="R14" s="285"/>
      <c r="S14" s="285"/>
      <c r="T14" s="285"/>
      <c r="U14" s="285"/>
      <c r="V14" s="302">
        <v>2</v>
      </c>
      <c r="W14" s="302">
        <v>8</v>
      </c>
      <c r="X14" s="277"/>
      <c r="Y14" s="287">
        <f t="shared" si="0"/>
        <v>0</v>
      </c>
    </row>
    <row r="15" spans="1:25" s="235" customFormat="1" ht="15" customHeight="1" x14ac:dyDescent="0.25">
      <c r="A15" s="173">
        <v>7</v>
      </c>
      <c r="B15" s="796" t="s">
        <v>417</v>
      </c>
      <c r="C15" s="796" t="s">
        <v>425</v>
      </c>
      <c r="D15" s="216" t="s">
        <v>418</v>
      </c>
      <c r="E15" s="312"/>
      <c r="F15" s="312"/>
      <c r="G15" s="312"/>
      <c r="H15" s="312"/>
      <c r="I15" s="312"/>
      <c r="J15" s="312"/>
      <c r="K15" s="285"/>
      <c r="L15" s="285"/>
      <c r="M15" s="285"/>
      <c r="N15" s="285"/>
      <c r="O15" s="285"/>
      <c r="P15" s="285" t="s">
        <v>3</v>
      </c>
      <c r="Q15" s="285" t="s">
        <v>3</v>
      </c>
      <c r="R15" s="285"/>
      <c r="S15" s="285"/>
      <c r="T15" s="285"/>
      <c r="U15" s="285"/>
      <c r="V15" s="302">
        <v>2</v>
      </c>
      <c r="W15" s="302">
        <v>1</v>
      </c>
      <c r="X15" s="277"/>
      <c r="Y15" s="287">
        <f t="shared" si="0"/>
        <v>0</v>
      </c>
    </row>
    <row r="16" spans="1:25" s="235" customFormat="1" ht="15" customHeight="1" x14ac:dyDescent="0.25">
      <c r="A16" s="173">
        <v>8</v>
      </c>
      <c r="B16" s="796"/>
      <c r="C16" s="796"/>
      <c r="D16" s="216" t="s">
        <v>419</v>
      </c>
      <c r="E16" s="312"/>
      <c r="F16" s="312"/>
      <c r="G16" s="312"/>
      <c r="H16" s="312"/>
      <c r="I16" s="312"/>
      <c r="J16" s="312"/>
      <c r="K16" s="285"/>
      <c r="L16" s="285"/>
      <c r="M16" s="285"/>
      <c r="N16" s="285"/>
      <c r="O16" s="285"/>
      <c r="P16" s="285" t="s">
        <v>3</v>
      </c>
      <c r="Q16" s="285" t="s">
        <v>3</v>
      </c>
      <c r="R16" s="285"/>
      <c r="S16" s="285"/>
      <c r="T16" s="285"/>
      <c r="U16" s="285"/>
      <c r="V16" s="302">
        <v>2</v>
      </c>
      <c r="W16" s="302">
        <v>1</v>
      </c>
      <c r="X16" s="277"/>
      <c r="Y16" s="287">
        <f t="shared" si="0"/>
        <v>0</v>
      </c>
    </row>
    <row r="17" spans="1:27" s="235" customFormat="1" ht="15" customHeight="1" x14ac:dyDescent="0.25">
      <c r="A17" s="173">
        <v>9</v>
      </c>
      <c r="B17" s="796"/>
      <c r="C17" s="796"/>
      <c r="D17" s="216" t="s">
        <v>420</v>
      </c>
      <c r="E17" s="312"/>
      <c r="F17" s="312"/>
      <c r="G17" s="312"/>
      <c r="H17" s="312"/>
      <c r="I17" s="312"/>
      <c r="J17" s="312"/>
      <c r="K17" s="285"/>
      <c r="L17" s="285"/>
      <c r="M17" s="285"/>
      <c r="N17" s="285"/>
      <c r="O17" s="285"/>
      <c r="P17" s="285" t="s">
        <v>3</v>
      </c>
      <c r="Q17" s="285" t="s">
        <v>3</v>
      </c>
      <c r="R17" s="285"/>
      <c r="S17" s="285"/>
      <c r="T17" s="285"/>
      <c r="U17" s="285"/>
      <c r="V17" s="302">
        <v>2</v>
      </c>
      <c r="W17" s="302">
        <v>1</v>
      </c>
      <c r="X17" s="277"/>
      <c r="Y17" s="287">
        <f>V17*W17*ROUND(X17,2)</f>
        <v>0</v>
      </c>
    </row>
    <row r="18" spans="1:27" s="235" customFormat="1" ht="15" customHeight="1" x14ac:dyDescent="0.25">
      <c r="A18" s="236">
        <v>10</v>
      </c>
      <c r="B18" s="796"/>
      <c r="C18" s="796"/>
      <c r="D18" s="216" t="s">
        <v>53</v>
      </c>
      <c r="E18" s="312"/>
      <c r="F18" s="312"/>
      <c r="G18" s="312"/>
      <c r="H18" s="312"/>
      <c r="I18" s="312"/>
      <c r="J18" s="312"/>
      <c r="K18" s="285"/>
      <c r="L18" s="285"/>
      <c r="M18" s="285"/>
      <c r="N18" s="285"/>
      <c r="O18" s="285"/>
      <c r="P18" s="285" t="s">
        <v>3</v>
      </c>
      <c r="Q18" s="285" t="s">
        <v>3</v>
      </c>
      <c r="R18" s="285"/>
      <c r="S18" s="285"/>
      <c r="T18" s="285"/>
      <c r="U18" s="285"/>
      <c r="V18" s="302">
        <v>2</v>
      </c>
      <c r="W18" s="302">
        <v>1</v>
      </c>
      <c r="X18" s="277"/>
      <c r="Y18" s="287">
        <f>V18*W18*ROUND(X18,2)</f>
        <v>0</v>
      </c>
    </row>
    <row r="19" spans="1:27" s="235" customFormat="1" ht="15" customHeight="1" x14ac:dyDescent="0.25">
      <c r="A19" s="236">
        <v>11</v>
      </c>
      <c r="B19" s="796"/>
      <c r="C19" s="796"/>
      <c r="D19" s="216" t="s">
        <v>421</v>
      </c>
      <c r="E19" s="312"/>
      <c r="F19" s="312"/>
      <c r="G19" s="312"/>
      <c r="H19" s="312"/>
      <c r="I19" s="312"/>
      <c r="J19" s="312"/>
      <c r="K19" s="285"/>
      <c r="L19" s="285"/>
      <c r="M19" s="285"/>
      <c r="N19" s="285"/>
      <c r="O19" s="285"/>
      <c r="P19" s="284"/>
      <c r="Q19" s="285" t="s">
        <v>3</v>
      </c>
      <c r="R19" s="285"/>
      <c r="S19" s="285"/>
      <c r="T19" s="285"/>
      <c r="U19" s="285"/>
      <c r="V19" s="302">
        <v>1</v>
      </c>
      <c r="W19" s="302">
        <v>1</v>
      </c>
      <c r="X19" s="277"/>
      <c r="Y19" s="287">
        <f t="shared" ref="Y19:Y20" si="1">V19*W19*ROUND(X19,2)</f>
        <v>0</v>
      </c>
    </row>
    <row r="20" spans="1:27" s="235" customFormat="1" ht="26.25" customHeight="1" thickBot="1" x14ac:dyDescent="0.3">
      <c r="A20" s="236">
        <v>12</v>
      </c>
      <c r="B20" s="426" t="s">
        <v>410</v>
      </c>
      <c r="C20" s="426" t="s">
        <v>412</v>
      </c>
      <c r="D20" s="216" t="s">
        <v>1081</v>
      </c>
      <c r="E20" s="312"/>
      <c r="F20" s="312"/>
      <c r="G20" s="312"/>
      <c r="H20" s="312"/>
      <c r="I20" s="312"/>
      <c r="J20" s="312"/>
      <c r="K20" s="285"/>
      <c r="L20" s="285"/>
      <c r="M20" s="285"/>
      <c r="N20" s="285"/>
      <c r="O20" s="285"/>
      <c r="P20" s="285" t="s">
        <v>3</v>
      </c>
      <c r="Q20" s="285" t="s">
        <v>3</v>
      </c>
      <c r="R20" s="285"/>
      <c r="S20" s="285"/>
      <c r="T20" s="285"/>
      <c r="U20" s="285"/>
      <c r="V20" s="302">
        <v>2</v>
      </c>
      <c r="W20" s="302">
        <v>1</v>
      </c>
      <c r="X20" s="277"/>
      <c r="Y20" s="287">
        <f t="shared" si="1"/>
        <v>0</v>
      </c>
    </row>
    <row r="21" spans="1:27" ht="15" customHeight="1" thickTop="1" x14ac:dyDescent="0.25">
      <c r="A21" s="361"/>
      <c r="B21" s="800" t="s">
        <v>166</v>
      </c>
      <c r="C21" s="801"/>
      <c r="D21" s="801"/>
      <c r="E21" s="362"/>
      <c r="F21" s="362"/>
      <c r="G21" s="362"/>
      <c r="H21" s="362"/>
      <c r="I21" s="362"/>
      <c r="J21" s="362"/>
      <c r="K21" s="362"/>
      <c r="L21" s="362"/>
      <c r="M21" s="362"/>
      <c r="N21" s="362"/>
      <c r="O21" s="362"/>
      <c r="P21" s="362"/>
      <c r="Q21" s="362"/>
      <c r="R21" s="362"/>
      <c r="S21" s="362"/>
      <c r="T21" s="362"/>
      <c r="U21" s="362"/>
      <c r="V21" s="362"/>
      <c r="W21" s="362"/>
      <c r="X21" s="362"/>
      <c r="Y21" s="363"/>
      <c r="Z21" s="31"/>
    </row>
    <row r="22" spans="1:27" ht="15" customHeight="1" x14ac:dyDescent="0.25">
      <c r="A22" s="173">
        <v>13</v>
      </c>
      <c r="B22" s="847" t="s">
        <v>1029</v>
      </c>
      <c r="C22" s="847" t="s">
        <v>1058</v>
      </c>
      <c r="D22" s="313" t="s">
        <v>1065</v>
      </c>
      <c r="E22" s="284"/>
      <c r="F22" s="284" t="s">
        <v>3</v>
      </c>
      <c r="G22" s="284"/>
      <c r="H22" s="284"/>
      <c r="I22" s="284"/>
      <c r="J22" s="284"/>
      <c r="K22" s="285"/>
      <c r="L22" s="285"/>
      <c r="M22" s="284"/>
      <c r="N22" s="288"/>
      <c r="O22" s="285"/>
      <c r="P22" s="284" t="s">
        <v>3</v>
      </c>
      <c r="Q22" s="284" t="s">
        <v>3</v>
      </c>
      <c r="R22" s="284"/>
      <c r="S22" s="284"/>
      <c r="T22" s="284"/>
      <c r="U22" s="284"/>
      <c r="V22" s="211">
        <v>2</v>
      </c>
      <c r="W22" s="431">
        <v>1</v>
      </c>
      <c r="X22" s="277"/>
      <c r="Y22" s="287">
        <f t="shared" ref="Y22" si="2">V22*W22*ROUND(X22,2)</f>
        <v>0</v>
      </c>
    </row>
    <row r="23" spans="1:27" ht="15" customHeight="1" x14ac:dyDescent="0.25">
      <c r="A23" s="173">
        <v>14</v>
      </c>
      <c r="B23" s="847"/>
      <c r="C23" s="847"/>
      <c r="D23" s="68" t="s">
        <v>1059</v>
      </c>
      <c r="E23" s="284"/>
      <c r="F23" s="284"/>
      <c r="G23" s="284"/>
      <c r="H23" s="284"/>
      <c r="I23" s="284"/>
      <c r="J23" s="284"/>
      <c r="K23" s="285"/>
      <c r="L23" s="285"/>
      <c r="M23" s="284"/>
      <c r="N23" s="288"/>
      <c r="O23" s="285"/>
      <c r="P23" s="284" t="s">
        <v>3</v>
      </c>
      <c r="Q23" s="284" t="s">
        <v>3</v>
      </c>
      <c r="R23" s="284"/>
      <c r="S23" s="284"/>
      <c r="T23" s="284"/>
      <c r="U23" s="284"/>
      <c r="V23" s="431">
        <v>2</v>
      </c>
      <c r="W23" s="431">
        <v>1</v>
      </c>
      <c r="X23" s="277"/>
      <c r="Y23" s="287">
        <f t="shared" ref="Y23:Y26" si="3">V23*W23*ROUND(X23,2)</f>
        <v>0</v>
      </c>
    </row>
    <row r="24" spans="1:27" ht="15" customHeight="1" x14ac:dyDescent="0.25">
      <c r="A24" s="173">
        <v>15</v>
      </c>
      <c r="B24" s="847"/>
      <c r="C24" s="847"/>
      <c r="D24" s="68" t="s">
        <v>1060</v>
      </c>
      <c r="E24" s="284"/>
      <c r="F24" s="284" t="s">
        <v>3</v>
      </c>
      <c r="G24" s="284"/>
      <c r="H24" s="284"/>
      <c r="I24" s="284"/>
      <c r="J24" s="284"/>
      <c r="K24" s="285"/>
      <c r="L24" s="285"/>
      <c r="M24" s="284"/>
      <c r="N24" s="302"/>
      <c r="O24" s="285"/>
      <c r="P24" s="284" t="s">
        <v>3</v>
      </c>
      <c r="Q24" s="284" t="s">
        <v>3</v>
      </c>
      <c r="R24" s="284"/>
      <c r="S24" s="284"/>
      <c r="T24" s="284"/>
      <c r="U24" s="284"/>
      <c r="V24" s="431">
        <v>2</v>
      </c>
      <c r="W24" s="431">
        <v>1</v>
      </c>
      <c r="X24" s="277"/>
      <c r="Y24" s="287">
        <f t="shared" si="3"/>
        <v>0</v>
      </c>
      <c r="Z24" s="31"/>
      <c r="AA24" s="31"/>
    </row>
    <row r="25" spans="1:27" ht="15" customHeight="1" x14ac:dyDescent="0.25">
      <c r="A25" s="173">
        <v>16</v>
      </c>
      <c r="B25" s="847"/>
      <c r="C25" s="847"/>
      <c r="D25" s="206" t="s">
        <v>1061</v>
      </c>
      <c r="E25" s="285"/>
      <c r="F25" s="284"/>
      <c r="G25" s="284"/>
      <c r="H25" s="284"/>
      <c r="I25" s="284"/>
      <c r="J25" s="284"/>
      <c r="K25" s="284"/>
      <c r="L25" s="284"/>
      <c r="M25" s="284"/>
      <c r="N25" s="284"/>
      <c r="O25" s="284"/>
      <c r="P25" s="285" t="s">
        <v>3</v>
      </c>
      <c r="Q25" s="285" t="s">
        <v>3</v>
      </c>
      <c r="R25" s="284"/>
      <c r="S25" s="284"/>
      <c r="T25" s="284"/>
      <c r="U25" s="284"/>
      <c r="V25" s="431">
        <v>2</v>
      </c>
      <c r="W25" s="431">
        <v>1</v>
      </c>
      <c r="X25" s="277"/>
      <c r="Y25" s="287">
        <f t="shared" si="3"/>
        <v>0</v>
      </c>
      <c r="Z25" s="31"/>
      <c r="AA25" s="31"/>
    </row>
    <row r="26" spans="1:27" ht="15" customHeight="1" x14ac:dyDescent="0.25">
      <c r="A26" s="173">
        <v>17</v>
      </c>
      <c r="B26" s="847"/>
      <c r="C26" s="847"/>
      <c r="D26" s="206" t="s">
        <v>1062</v>
      </c>
      <c r="E26" s="284"/>
      <c r="F26" s="314"/>
      <c r="G26" s="314"/>
      <c r="H26" s="284"/>
      <c r="I26" s="284"/>
      <c r="J26" s="284"/>
      <c r="K26" s="284"/>
      <c r="L26" s="284"/>
      <c r="M26" s="284"/>
      <c r="N26" s="284"/>
      <c r="O26" s="284"/>
      <c r="P26" s="284" t="s">
        <v>3</v>
      </c>
      <c r="Q26" s="284" t="s">
        <v>3</v>
      </c>
      <c r="R26" s="284"/>
      <c r="S26" s="284"/>
      <c r="T26" s="284"/>
      <c r="U26" s="284"/>
      <c r="V26" s="431">
        <v>2</v>
      </c>
      <c r="W26" s="431">
        <v>1</v>
      </c>
      <c r="X26" s="277"/>
      <c r="Y26" s="287">
        <f t="shared" si="3"/>
        <v>0</v>
      </c>
      <c r="Z26" s="31"/>
    </row>
    <row r="27" spans="1:27" ht="15" customHeight="1" x14ac:dyDescent="0.25">
      <c r="A27" s="173">
        <v>18</v>
      </c>
      <c r="B27" s="847"/>
      <c r="C27" s="847"/>
      <c r="D27" s="206" t="s">
        <v>1062</v>
      </c>
      <c r="E27" s="284"/>
      <c r="F27" s="284"/>
      <c r="G27" s="284"/>
      <c r="H27" s="284"/>
      <c r="I27" s="284"/>
      <c r="J27" s="284"/>
      <c r="K27" s="284"/>
      <c r="L27" s="284"/>
      <c r="M27" s="284"/>
      <c r="N27" s="284"/>
      <c r="O27" s="284"/>
      <c r="P27" s="285" t="s">
        <v>3</v>
      </c>
      <c r="Q27" s="285" t="s">
        <v>3</v>
      </c>
      <c r="R27" s="284"/>
      <c r="S27" s="284"/>
      <c r="T27" s="284"/>
      <c r="U27" s="284"/>
      <c r="V27" s="431">
        <v>2</v>
      </c>
      <c r="W27" s="431">
        <v>1</v>
      </c>
      <c r="X27" s="277"/>
      <c r="Y27" s="287">
        <f t="shared" ref="Y27:Y29" si="4">V27*W27*ROUND(X27,2)</f>
        <v>0</v>
      </c>
      <c r="Z27" s="31"/>
    </row>
    <row r="28" spans="1:27" ht="15" customHeight="1" x14ac:dyDescent="0.25">
      <c r="A28" s="173">
        <v>19</v>
      </c>
      <c r="B28" s="847"/>
      <c r="C28" s="847"/>
      <c r="D28" s="206" t="s">
        <v>1063</v>
      </c>
      <c r="E28" s="284"/>
      <c r="F28" s="284"/>
      <c r="G28" s="284"/>
      <c r="H28" s="284"/>
      <c r="I28" s="284"/>
      <c r="J28" s="284"/>
      <c r="K28" s="284"/>
      <c r="L28" s="284"/>
      <c r="M28" s="284"/>
      <c r="N28" s="284"/>
      <c r="O28" s="284"/>
      <c r="P28" s="284" t="s">
        <v>3</v>
      </c>
      <c r="Q28" s="284" t="s">
        <v>3</v>
      </c>
      <c r="R28" s="284"/>
      <c r="S28" s="284"/>
      <c r="T28" s="284"/>
      <c r="U28" s="285"/>
      <c r="V28" s="431">
        <v>2</v>
      </c>
      <c r="W28" s="431">
        <v>1</v>
      </c>
      <c r="X28" s="277"/>
      <c r="Y28" s="287">
        <f t="shared" si="4"/>
        <v>0</v>
      </c>
      <c r="Z28" s="31"/>
    </row>
    <row r="29" spans="1:27" ht="15" customHeight="1" x14ac:dyDescent="0.25">
      <c r="A29" s="173">
        <v>20</v>
      </c>
      <c r="B29" s="847"/>
      <c r="C29" s="847"/>
      <c r="D29" s="206" t="s">
        <v>1064</v>
      </c>
      <c r="E29" s="284"/>
      <c r="F29" s="284"/>
      <c r="G29" s="284"/>
      <c r="H29" s="284"/>
      <c r="I29" s="284"/>
      <c r="J29" s="284"/>
      <c r="K29" s="284"/>
      <c r="L29" s="284"/>
      <c r="M29" s="284"/>
      <c r="N29" s="284"/>
      <c r="O29" s="284"/>
      <c r="P29" s="284" t="s">
        <v>3</v>
      </c>
      <c r="Q29" s="284" t="s">
        <v>3</v>
      </c>
      <c r="R29" s="284"/>
      <c r="S29" s="284"/>
      <c r="T29" s="284"/>
      <c r="U29" s="285"/>
      <c r="V29" s="431">
        <v>2</v>
      </c>
      <c r="W29" s="431">
        <v>1</v>
      </c>
      <c r="X29" s="277"/>
      <c r="Y29" s="287">
        <f t="shared" si="4"/>
        <v>0</v>
      </c>
      <c r="Z29" s="31"/>
    </row>
    <row r="30" spans="1:27" ht="39.200000000000003" customHeight="1" thickBot="1" x14ac:dyDescent="0.3">
      <c r="A30" s="65">
        <v>21</v>
      </c>
      <c r="B30" s="848"/>
      <c r="C30" s="848"/>
      <c r="D30" s="290" t="s">
        <v>1082</v>
      </c>
      <c r="E30" s="291"/>
      <c r="F30" s="291"/>
      <c r="G30" s="291"/>
      <c r="H30" s="291"/>
      <c r="I30" s="291"/>
      <c r="J30" s="291"/>
      <c r="K30" s="291"/>
      <c r="L30" s="291"/>
      <c r="M30" s="291"/>
      <c r="N30" s="291"/>
      <c r="O30" s="291"/>
      <c r="P30" s="292" t="s">
        <v>3</v>
      </c>
      <c r="Q30" s="292" t="s">
        <v>3</v>
      </c>
      <c r="R30" s="291"/>
      <c r="S30" s="291"/>
      <c r="T30" s="291"/>
      <c r="U30" s="291"/>
      <c r="V30" s="199">
        <v>2</v>
      </c>
      <c r="W30" s="199">
        <v>1</v>
      </c>
      <c r="X30" s="277"/>
      <c r="Y30" s="294">
        <f>V30*W30*ROUND(X30,2)</f>
        <v>0</v>
      </c>
      <c r="Z30" s="31"/>
    </row>
    <row r="31" spans="1:27" ht="15" customHeight="1" thickTop="1" x14ac:dyDescent="0.25">
      <c r="A31" s="361"/>
      <c r="B31" s="800" t="s">
        <v>1035</v>
      </c>
      <c r="C31" s="801"/>
      <c r="D31" s="801"/>
      <c r="E31" s="362"/>
      <c r="F31" s="362"/>
      <c r="G31" s="362"/>
      <c r="H31" s="362"/>
      <c r="I31" s="362"/>
      <c r="J31" s="362"/>
      <c r="K31" s="362"/>
      <c r="L31" s="362"/>
      <c r="M31" s="362"/>
      <c r="N31" s="362"/>
      <c r="O31" s="362"/>
      <c r="P31" s="362"/>
      <c r="Q31" s="362"/>
      <c r="R31" s="362"/>
      <c r="S31" s="362"/>
      <c r="T31" s="362"/>
      <c r="U31" s="362"/>
      <c r="V31" s="362"/>
      <c r="W31" s="362"/>
      <c r="X31" s="362"/>
      <c r="Y31" s="363"/>
      <c r="Z31" s="31"/>
    </row>
    <row r="32" spans="1:27" ht="15" customHeight="1" x14ac:dyDescent="0.25">
      <c r="A32" s="173">
        <v>22</v>
      </c>
      <c r="B32" s="845"/>
      <c r="C32" s="847" t="s">
        <v>1307</v>
      </c>
      <c r="D32" s="68" t="s">
        <v>1036</v>
      </c>
      <c r="E32" s="211"/>
      <c r="F32" s="211"/>
      <c r="G32" s="211"/>
      <c r="H32" s="211"/>
      <c r="I32" s="211"/>
      <c r="J32" s="211"/>
      <c r="K32" s="10"/>
      <c r="L32" s="211"/>
      <c r="M32" s="10"/>
      <c r="N32" s="211"/>
      <c r="O32" s="211"/>
      <c r="P32" s="10"/>
      <c r="Q32" s="10" t="s">
        <v>3</v>
      </c>
      <c r="R32" s="10"/>
      <c r="S32" s="10"/>
      <c r="T32" s="10"/>
      <c r="U32" s="10"/>
      <c r="V32" s="10">
        <v>1</v>
      </c>
      <c r="W32" s="10">
        <v>1</v>
      </c>
      <c r="X32" s="277"/>
      <c r="Y32" s="287">
        <f t="shared" ref="Y32:Y35" si="5">V32*W32*ROUND(X32,2)</f>
        <v>0</v>
      </c>
      <c r="Z32" s="31"/>
    </row>
    <row r="33" spans="1:26" ht="15" customHeight="1" x14ac:dyDescent="0.25">
      <c r="A33" s="173">
        <v>23</v>
      </c>
      <c r="B33" s="845"/>
      <c r="C33" s="847"/>
      <c r="D33" s="68" t="s">
        <v>1037</v>
      </c>
      <c r="E33" s="211"/>
      <c r="F33" s="211"/>
      <c r="G33" s="211"/>
      <c r="H33" s="211"/>
      <c r="I33" s="211"/>
      <c r="J33" s="211"/>
      <c r="K33" s="10"/>
      <c r="L33" s="211"/>
      <c r="M33" s="10"/>
      <c r="N33" s="211"/>
      <c r="O33" s="211"/>
      <c r="P33" s="10"/>
      <c r="Q33" s="10" t="s">
        <v>3</v>
      </c>
      <c r="R33" s="10"/>
      <c r="S33" s="10"/>
      <c r="T33" s="10"/>
      <c r="U33" s="10"/>
      <c r="V33" s="10">
        <v>1</v>
      </c>
      <c r="W33" s="10">
        <v>1</v>
      </c>
      <c r="X33" s="277"/>
      <c r="Y33" s="287">
        <f t="shared" si="5"/>
        <v>0</v>
      </c>
      <c r="Z33" s="31"/>
    </row>
    <row r="34" spans="1:26" ht="15" customHeight="1" x14ac:dyDescent="0.25">
      <c r="A34" s="173">
        <v>24</v>
      </c>
      <c r="B34" s="845"/>
      <c r="C34" s="847"/>
      <c r="D34" s="194" t="s">
        <v>1038</v>
      </c>
      <c r="E34" s="211"/>
      <c r="F34" s="211"/>
      <c r="G34" s="211"/>
      <c r="H34" s="211"/>
      <c r="I34" s="211"/>
      <c r="J34" s="211"/>
      <c r="K34" s="10"/>
      <c r="L34" s="211"/>
      <c r="M34" s="10"/>
      <c r="N34" s="211"/>
      <c r="O34" s="211"/>
      <c r="P34" s="10"/>
      <c r="Q34" s="10" t="s">
        <v>3</v>
      </c>
      <c r="R34" s="10"/>
      <c r="S34" s="10"/>
      <c r="T34" s="10"/>
      <c r="U34" s="10"/>
      <c r="V34" s="10">
        <v>1</v>
      </c>
      <c r="W34" s="10">
        <v>1</v>
      </c>
      <c r="X34" s="277"/>
      <c r="Y34" s="287">
        <f t="shared" si="5"/>
        <v>0</v>
      </c>
      <c r="Z34" s="31"/>
    </row>
    <row r="35" spans="1:26" ht="15" customHeight="1" x14ac:dyDescent="0.25">
      <c r="A35" s="173">
        <v>25</v>
      </c>
      <c r="B35" s="845"/>
      <c r="C35" s="847"/>
      <c r="D35" s="68" t="s">
        <v>1039</v>
      </c>
      <c r="E35" s="211"/>
      <c r="F35" s="211"/>
      <c r="G35" s="211"/>
      <c r="H35" s="211"/>
      <c r="I35" s="211"/>
      <c r="J35" s="211"/>
      <c r="K35" s="10"/>
      <c r="L35" s="211"/>
      <c r="M35" s="10"/>
      <c r="N35" s="211"/>
      <c r="O35" s="211"/>
      <c r="P35" s="10"/>
      <c r="Q35" s="10" t="s">
        <v>3</v>
      </c>
      <c r="R35" s="10"/>
      <c r="S35" s="10"/>
      <c r="T35" s="10"/>
      <c r="U35" s="10"/>
      <c r="V35" s="10">
        <v>1</v>
      </c>
      <c r="W35" s="10">
        <v>1</v>
      </c>
      <c r="X35" s="277"/>
      <c r="Y35" s="287">
        <f t="shared" si="5"/>
        <v>0</v>
      </c>
      <c r="Z35" s="31"/>
    </row>
    <row r="36" spans="1:26" ht="15" customHeight="1" x14ac:dyDescent="0.25">
      <c r="A36" s="173">
        <v>26</v>
      </c>
      <c r="B36" s="845"/>
      <c r="C36" s="847"/>
      <c r="D36" s="68" t="s">
        <v>1026</v>
      </c>
      <c r="E36" s="211"/>
      <c r="F36" s="211"/>
      <c r="G36" s="211"/>
      <c r="H36" s="211"/>
      <c r="I36" s="211"/>
      <c r="J36" s="211"/>
      <c r="K36" s="10"/>
      <c r="L36" s="211"/>
      <c r="M36" s="10"/>
      <c r="N36" s="211"/>
      <c r="O36" s="211"/>
      <c r="P36" s="10"/>
      <c r="Q36" s="10" t="s">
        <v>3</v>
      </c>
      <c r="R36" s="10"/>
      <c r="S36" s="10"/>
      <c r="T36" s="10"/>
      <c r="U36" s="10"/>
      <c r="V36" s="10">
        <v>1</v>
      </c>
      <c r="W36" s="10">
        <v>1</v>
      </c>
      <c r="X36" s="277"/>
      <c r="Y36" s="287">
        <f>V36*W36*ROUND(X36,2)</f>
        <v>0</v>
      </c>
      <c r="Z36" s="31"/>
    </row>
    <row r="37" spans="1:26" ht="15" customHeight="1" x14ac:dyDescent="0.25">
      <c r="A37" s="173">
        <v>27</v>
      </c>
      <c r="B37" s="845"/>
      <c r="C37" s="847" t="s">
        <v>1050</v>
      </c>
      <c r="D37" s="68" t="s">
        <v>1036</v>
      </c>
      <c r="E37" s="211"/>
      <c r="F37" s="211"/>
      <c r="G37" s="211"/>
      <c r="H37" s="211"/>
      <c r="I37" s="211"/>
      <c r="J37" s="211"/>
      <c r="K37" s="10"/>
      <c r="L37" s="211"/>
      <c r="M37" s="10"/>
      <c r="N37" s="211"/>
      <c r="O37" s="211"/>
      <c r="P37" s="10"/>
      <c r="Q37" s="10" t="s">
        <v>3</v>
      </c>
      <c r="R37" s="10"/>
      <c r="S37" s="10"/>
      <c r="T37" s="10"/>
      <c r="U37" s="10"/>
      <c r="V37" s="10">
        <v>1</v>
      </c>
      <c r="W37" s="10">
        <v>1</v>
      </c>
      <c r="X37" s="277"/>
      <c r="Y37" s="287">
        <f>V37*W37*ROUND(X37,2)</f>
        <v>0</v>
      </c>
      <c r="Z37" s="31"/>
    </row>
    <row r="38" spans="1:26" ht="15" customHeight="1" x14ac:dyDescent="0.25">
      <c r="A38" s="173">
        <v>28</v>
      </c>
      <c r="B38" s="845"/>
      <c r="C38" s="847"/>
      <c r="D38" s="68" t="s">
        <v>1040</v>
      </c>
      <c r="E38" s="211"/>
      <c r="F38" s="211"/>
      <c r="G38" s="211"/>
      <c r="H38" s="211"/>
      <c r="I38" s="211"/>
      <c r="J38" s="211"/>
      <c r="K38" s="10"/>
      <c r="L38" s="211"/>
      <c r="M38" s="10"/>
      <c r="N38" s="211"/>
      <c r="O38" s="211"/>
      <c r="P38" s="10"/>
      <c r="Q38" s="10" t="s">
        <v>3</v>
      </c>
      <c r="R38" s="10"/>
      <c r="S38" s="10"/>
      <c r="T38" s="10"/>
      <c r="U38" s="10"/>
      <c r="V38" s="10">
        <v>1</v>
      </c>
      <c r="W38" s="10">
        <v>1</v>
      </c>
      <c r="X38" s="277"/>
      <c r="Y38" s="287">
        <f t="shared" ref="Y38" si="6">V38*W38*ROUND(X38,2)</f>
        <v>0</v>
      </c>
      <c r="Z38" s="31"/>
    </row>
    <row r="39" spans="1:26" ht="15" customHeight="1" x14ac:dyDescent="0.25">
      <c r="A39" s="173">
        <v>29</v>
      </c>
      <c r="B39" s="845"/>
      <c r="C39" s="847"/>
      <c r="D39" s="68" t="s">
        <v>1041</v>
      </c>
      <c r="E39" s="211"/>
      <c r="F39" s="211"/>
      <c r="G39" s="211"/>
      <c r="H39" s="211"/>
      <c r="I39" s="211"/>
      <c r="J39" s="211"/>
      <c r="K39" s="10"/>
      <c r="L39" s="211"/>
      <c r="M39" s="10"/>
      <c r="N39" s="211"/>
      <c r="O39" s="211"/>
      <c r="P39" s="10"/>
      <c r="Q39" s="10" t="s">
        <v>3</v>
      </c>
      <c r="R39" s="10"/>
      <c r="S39" s="10"/>
      <c r="T39" s="10"/>
      <c r="U39" s="10"/>
      <c r="V39" s="10">
        <v>1</v>
      </c>
      <c r="W39" s="10">
        <v>1</v>
      </c>
      <c r="X39" s="277"/>
      <c r="Y39" s="287">
        <f>V39*W39*ROUND(X39,2)</f>
        <v>0</v>
      </c>
      <c r="Z39" s="31"/>
    </row>
    <row r="40" spans="1:26" ht="15" customHeight="1" x14ac:dyDescent="0.25">
      <c r="A40" s="173">
        <v>30</v>
      </c>
      <c r="B40" s="845"/>
      <c r="C40" s="847" t="s">
        <v>1049</v>
      </c>
      <c r="D40" s="68" t="s">
        <v>1036</v>
      </c>
      <c r="E40" s="211"/>
      <c r="F40" s="211"/>
      <c r="G40" s="211"/>
      <c r="H40" s="211"/>
      <c r="I40" s="211"/>
      <c r="J40" s="211"/>
      <c r="K40" s="10"/>
      <c r="L40" s="211"/>
      <c r="M40" s="10"/>
      <c r="N40" s="211"/>
      <c r="O40" s="211"/>
      <c r="P40" s="10"/>
      <c r="Q40" s="10" t="s">
        <v>3</v>
      </c>
      <c r="R40" s="10"/>
      <c r="S40" s="10"/>
      <c r="T40" s="10"/>
      <c r="U40" s="10"/>
      <c r="V40" s="10">
        <v>1</v>
      </c>
      <c r="W40" s="10">
        <v>1</v>
      </c>
      <c r="X40" s="277"/>
      <c r="Y40" s="287">
        <f>V40*W40*ROUND(X40,2)</f>
        <v>0</v>
      </c>
      <c r="Z40" s="31"/>
    </row>
    <row r="41" spans="1:26" ht="15" customHeight="1" x14ac:dyDescent="0.25">
      <c r="A41" s="173">
        <v>31</v>
      </c>
      <c r="B41" s="845"/>
      <c r="C41" s="847"/>
      <c r="D41" s="68" t="s">
        <v>1040</v>
      </c>
      <c r="E41" s="211"/>
      <c r="F41" s="211"/>
      <c r="G41" s="211"/>
      <c r="H41" s="211"/>
      <c r="I41" s="211"/>
      <c r="J41" s="211"/>
      <c r="K41" s="10"/>
      <c r="L41" s="211"/>
      <c r="M41" s="10"/>
      <c r="N41" s="211"/>
      <c r="O41" s="211"/>
      <c r="P41" s="10"/>
      <c r="Q41" s="10" t="s">
        <v>3</v>
      </c>
      <c r="R41" s="10"/>
      <c r="S41" s="10"/>
      <c r="T41" s="10"/>
      <c r="U41" s="10"/>
      <c r="V41" s="10">
        <v>1</v>
      </c>
      <c r="W41" s="10">
        <v>1</v>
      </c>
      <c r="X41" s="277"/>
      <c r="Y41" s="287">
        <f t="shared" ref="Y41" si="7">V41*W41*ROUND(X41,2)</f>
        <v>0</v>
      </c>
      <c r="Z41" s="31"/>
    </row>
    <row r="42" spans="1:26" ht="15" customHeight="1" x14ac:dyDescent="0.25">
      <c r="A42" s="173">
        <v>32</v>
      </c>
      <c r="B42" s="845"/>
      <c r="C42" s="847"/>
      <c r="D42" s="68" t="s">
        <v>1041</v>
      </c>
      <c r="E42" s="211"/>
      <c r="F42" s="211"/>
      <c r="G42" s="211"/>
      <c r="H42" s="211"/>
      <c r="I42" s="211"/>
      <c r="J42" s="211"/>
      <c r="K42" s="10"/>
      <c r="L42" s="211"/>
      <c r="M42" s="10"/>
      <c r="N42" s="211"/>
      <c r="O42" s="211"/>
      <c r="P42" s="10"/>
      <c r="Q42" s="10" t="s">
        <v>3</v>
      </c>
      <c r="R42" s="10"/>
      <c r="S42" s="10"/>
      <c r="T42" s="10"/>
      <c r="U42" s="10"/>
      <c r="V42" s="10">
        <v>1</v>
      </c>
      <c r="W42" s="10">
        <v>1</v>
      </c>
      <c r="X42" s="277"/>
      <c r="Y42" s="287">
        <f>V42*W42*ROUND(X42,2)</f>
        <v>0</v>
      </c>
      <c r="Z42" s="31"/>
    </row>
    <row r="43" spans="1:26" ht="15" customHeight="1" x14ac:dyDescent="0.25">
      <c r="A43" s="173">
        <v>33</v>
      </c>
      <c r="B43" s="845"/>
      <c r="C43" s="847" t="s">
        <v>1051</v>
      </c>
      <c r="D43" s="68" t="s">
        <v>1036</v>
      </c>
      <c r="E43" s="211"/>
      <c r="F43" s="211"/>
      <c r="G43" s="211"/>
      <c r="H43" s="211"/>
      <c r="I43" s="211"/>
      <c r="J43" s="211"/>
      <c r="K43" s="10"/>
      <c r="L43" s="211"/>
      <c r="M43" s="10"/>
      <c r="N43" s="211"/>
      <c r="O43" s="211"/>
      <c r="P43" s="10"/>
      <c r="Q43" s="10" t="s">
        <v>3</v>
      </c>
      <c r="R43" s="10"/>
      <c r="S43" s="10"/>
      <c r="T43" s="10"/>
      <c r="U43" s="10"/>
      <c r="V43" s="10">
        <v>1</v>
      </c>
      <c r="W43" s="10">
        <v>1</v>
      </c>
      <c r="X43" s="277"/>
      <c r="Y43" s="287">
        <f>V43*W43*ROUND(X43,2)</f>
        <v>0</v>
      </c>
      <c r="Z43" s="31"/>
    </row>
    <row r="44" spans="1:26" ht="15" customHeight="1" x14ac:dyDescent="0.25">
      <c r="A44" s="173">
        <v>34</v>
      </c>
      <c r="B44" s="845"/>
      <c r="C44" s="847"/>
      <c r="D44" s="68" t="s">
        <v>1040</v>
      </c>
      <c r="E44" s="211"/>
      <c r="F44" s="211"/>
      <c r="G44" s="211"/>
      <c r="H44" s="211"/>
      <c r="I44" s="211"/>
      <c r="J44" s="211"/>
      <c r="K44" s="10"/>
      <c r="L44" s="211"/>
      <c r="M44" s="10"/>
      <c r="N44" s="211"/>
      <c r="O44" s="211"/>
      <c r="P44" s="10"/>
      <c r="Q44" s="10" t="s">
        <v>3</v>
      </c>
      <c r="R44" s="10"/>
      <c r="S44" s="10"/>
      <c r="T44" s="10"/>
      <c r="U44" s="10"/>
      <c r="V44" s="10">
        <v>1</v>
      </c>
      <c r="W44" s="10">
        <v>1</v>
      </c>
      <c r="X44" s="277"/>
      <c r="Y44" s="287">
        <f t="shared" ref="Y44" si="8">V44*W44*ROUND(X44,2)</f>
        <v>0</v>
      </c>
      <c r="Z44" s="31"/>
    </row>
    <row r="45" spans="1:26" ht="15" customHeight="1" x14ac:dyDescent="0.25">
      <c r="A45" s="173">
        <v>35</v>
      </c>
      <c r="B45" s="845"/>
      <c r="C45" s="847"/>
      <c r="D45" s="68" t="s">
        <v>1041</v>
      </c>
      <c r="E45" s="211"/>
      <c r="F45" s="211"/>
      <c r="G45" s="211"/>
      <c r="H45" s="211"/>
      <c r="I45" s="211"/>
      <c r="J45" s="211"/>
      <c r="K45" s="10"/>
      <c r="L45" s="211"/>
      <c r="M45" s="10"/>
      <c r="N45" s="211"/>
      <c r="O45" s="211"/>
      <c r="P45" s="10"/>
      <c r="Q45" s="10" t="s">
        <v>3</v>
      </c>
      <c r="R45" s="10"/>
      <c r="S45" s="10"/>
      <c r="T45" s="10"/>
      <c r="U45" s="10"/>
      <c r="V45" s="10">
        <v>1</v>
      </c>
      <c r="W45" s="10">
        <v>1</v>
      </c>
      <c r="X45" s="277"/>
      <c r="Y45" s="287">
        <f>V45*W45*ROUND(X45,2)</f>
        <v>0</v>
      </c>
      <c r="Z45" s="31"/>
    </row>
    <row r="46" spans="1:26" ht="15" customHeight="1" x14ac:dyDescent="0.25">
      <c r="A46" s="173">
        <v>36</v>
      </c>
      <c r="B46" s="845"/>
      <c r="C46" s="847" t="s">
        <v>1052</v>
      </c>
      <c r="D46" s="68" t="s">
        <v>1036</v>
      </c>
      <c r="E46" s="211"/>
      <c r="F46" s="211"/>
      <c r="G46" s="211"/>
      <c r="H46" s="211"/>
      <c r="I46" s="211"/>
      <c r="J46" s="211"/>
      <c r="K46" s="10"/>
      <c r="L46" s="211"/>
      <c r="M46" s="10"/>
      <c r="N46" s="211"/>
      <c r="O46" s="211"/>
      <c r="P46" s="10"/>
      <c r="Q46" s="10" t="s">
        <v>3</v>
      </c>
      <c r="R46" s="10"/>
      <c r="S46" s="10"/>
      <c r="T46" s="10"/>
      <c r="U46" s="10"/>
      <c r="V46" s="10">
        <v>1</v>
      </c>
      <c r="W46" s="10">
        <v>1</v>
      </c>
      <c r="X46" s="277"/>
      <c r="Y46" s="287">
        <f>V46*W46*ROUND(X46,2)</f>
        <v>0</v>
      </c>
      <c r="Z46" s="31"/>
    </row>
    <row r="47" spans="1:26" ht="15" customHeight="1" x14ac:dyDescent="0.25">
      <c r="A47" s="173">
        <v>37</v>
      </c>
      <c r="B47" s="845"/>
      <c r="C47" s="847"/>
      <c r="D47" s="68" t="s">
        <v>1040</v>
      </c>
      <c r="E47" s="211"/>
      <c r="F47" s="211"/>
      <c r="G47" s="211"/>
      <c r="H47" s="211"/>
      <c r="I47" s="211"/>
      <c r="J47" s="211"/>
      <c r="K47" s="10"/>
      <c r="L47" s="211"/>
      <c r="M47" s="10"/>
      <c r="N47" s="211"/>
      <c r="O47" s="211"/>
      <c r="P47" s="10"/>
      <c r="Q47" s="10" t="s">
        <v>3</v>
      </c>
      <c r="R47" s="10"/>
      <c r="S47" s="10"/>
      <c r="T47" s="10"/>
      <c r="U47" s="10"/>
      <c r="V47" s="10">
        <v>1</v>
      </c>
      <c r="W47" s="10">
        <v>1</v>
      </c>
      <c r="X47" s="277"/>
      <c r="Y47" s="287">
        <f t="shared" ref="Y47" si="9">V47*W47*ROUND(X47,2)</f>
        <v>0</v>
      </c>
      <c r="Z47" s="31"/>
    </row>
    <row r="48" spans="1:26" ht="15" customHeight="1" x14ac:dyDescent="0.25">
      <c r="A48" s="173">
        <v>38</v>
      </c>
      <c r="B48" s="845"/>
      <c r="C48" s="847"/>
      <c r="D48" s="68" t="s">
        <v>1041</v>
      </c>
      <c r="E48" s="211"/>
      <c r="F48" s="211"/>
      <c r="G48" s="211"/>
      <c r="H48" s="211"/>
      <c r="I48" s="211"/>
      <c r="J48" s="211"/>
      <c r="K48" s="10"/>
      <c r="L48" s="211"/>
      <c r="M48" s="10"/>
      <c r="N48" s="211"/>
      <c r="O48" s="211"/>
      <c r="P48" s="10"/>
      <c r="Q48" s="10" t="s">
        <v>3</v>
      </c>
      <c r="R48" s="10"/>
      <c r="S48" s="10"/>
      <c r="T48" s="10"/>
      <c r="U48" s="10"/>
      <c r="V48" s="10">
        <v>1</v>
      </c>
      <c r="W48" s="10">
        <v>1</v>
      </c>
      <c r="X48" s="277"/>
      <c r="Y48" s="287">
        <f>V48*W48*ROUND(X48,2)</f>
        <v>0</v>
      </c>
      <c r="Z48" s="31"/>
    </row>
    <row r="49" spans="1:26" ht="15" customHeight="1" x14ac:dyDescent="0.25">
      <c r="A49" s="173">
        <v>39</v>
      </c>
      <c r="B49" s="845"/>
      <c r="C49" s="847" t="s">
        <v>1053</v>
      </c>
      <c r="D49" s="68" t="s">
        <v>1036</v>
      </c>
      <c r="E49" s="211"/>
      <c r="F49" s="211"/>
      <c r="G49" s="211"/>
      <c r="H49" s="211"/>
      <c r="I49" s="211"/>
      <c r="J49" s="211"/>
      <c r="K49" s="10"/>
      <c r="L49" s="211"/>
      <c r="M49" s="10"/>
      <c r="N49" s="211"/>
      <c r="O49" s="211"/>
      <c r="P49" s="10"/>
      <c r="Q49" s="10" t="s">
        <v>3</v>
      </c>
      <c r="R49" s="10"/>
      <c r="S49" s="10"/>
      <c r="T49" s="10"/>
      <c r="U49" s="10"/>
      <c r="V49" s="10">
        <v>1</v>
      </c>
      <c r="W49" s="10">
        <v>1</v>
      </c>
      <c r="X49" s="277"/>
      <c r="Y49" s="287">
        <f t="shared" ref="Y49" si="10">V49*W49*ROUND(X49,2)</f>
        <v>0</v>
      </c>
      <c r="Z49" s="31"/>
    </row>
    <row r="50" spans="1:26" ht="15" customHeight="1" x14ac:dyDescent="0.25">
      <c r="A50" s="173">
        <v>40</v>
      </c>
      <c r="B50" s="845"/>
      <c r="C50" s="847"/>
      <c r="D50" s="68" t="s">
        <v>1040</v>
      </c>
      <c r="E50" s="211"/>
      <c r="F50" s="211"/>
      <c r="G50" s="211"/>
      <c r="H50" s="211"/>
      <c r="I50" s="211"/>
      <c r="J50" s="211"/>
      <c r="K50" s="10"/>
      <c r="L50" s="211"/>
      <c r="M50" s="10"/>
      <c r="N50" s="211"/>
      <c r="O50" s="211"/>
      <c r="P50" s="10"/>
      <c r="Q50" s="10" t="s">
        <v>3</v>
      </c>
      <c r="R50" s="10"/>
      <c r="S50" s="10"/>
      <c r="T50" s="10"/>
      <c r="U50" s="10"/>
      <c r="V50" s="10">
        <v>1</v>
      </c>
      <c r="W50" s="10">
        <v>1</v>
      </c>
      <c r="X50" s="277"/>
      <c r="Y50" s="287">
        <f>V50*W50*ROUND(X50,2)</f>
        <v>0</v>
      </c>
      <c r="Z50" s="31"/>
    </row>
    <row r="51" spans="1:26" ht="15" customHeight="1" x14ac:dyDescent="0.25">
      <c r="A51" s="173">
        <v>41</v>
      </c>
      <c r="B51" s="845"/>
      <c r="C51" s="847"/>
      <c r="D51" s="68" t="s">
        <v>1041</v>
      </c>
      <c r="E51" s="211"/>
      <c r="F51" s="211"/>
      <c r="G51" s="211"/>
      <c r="H51" s="211"/>
      <c r="I51" s="211"/>
      <c r="J51" s="211"/>
      <c r="K51" s="10"/>
      <c r="L51" s="211"/>
      <c r="M51" s="10"/>
      <c r="N51" s="211"/>
      <c r="O51" s="211"/>
      <c r="P51" s="10"/>
      <c r="Q51" s="10" t="s">
        <v>3</v>
      </c>
      <c r="R51" s="10"/>
      <c r="S51" s="10"/>
      <c r="T51" s="10"/>
      <c r="U51" s="10"/>
      <c r="V51" s="10">
        <v>1</v>
      </c>
      <c r="W51" s="10">
        <v>1</v>
      </c>
      <c r="X51" s="277"/>
      <c r="Y51" s="287">
        <f>V51*W51*ROUND(X51,2)</f>
        <v>0</v>
      </c>
      <c r="Z51" s="31"/>
    </row>
    <row r="52" spans="1:26" ht="15" customHeight="1" x14ac:dyDescent="0.25">
      <c r="A52" s="173">
        <v>42</v>
      </c>
      <c r="B52" s="845"/>
      <c r="C52" s="847" t="s">
        <v>1054</v>
      </c>
      <c r="D52" s="68" t="s">
        <v>1036</v>
      </c>
      <c r="E52" s="211"/>
      <c r="F52" s="211"/>
      <c r="G52" s="211"/>
      <c r="H52" s="211"/>
      <c r="I52" s="211"/>
      <c r="J52" s="211"/>
      <c r="K52" s="10"/>
      <c r="L52" s="211"/>
      <c r="M52" s="10"/>
      <c r="N52" s="211"/>
      <c r="O52" s="211"/>
      <c r="P52" s="10"/>
      <c r="Q52" s="10" t="s">
        <v>3</v>
      </c>
      <c r="R52" s="10"/>
      <c r="S52" s="10"/>
      <c r="T52" s="10"/>
      <c r="U52" s="10"/>
      <c r="V52" s="10">
        <v>1</v>
      </c>
      <c r="W52" s="10">
        <v>1</v>
      </c>
      <c r="X52" s="277"/>
      <c r="Y52" s="287">
        <f t="shared" ref="Y52" si="11">V52*W52*ROUND(X52,2)</f>
        <v>0</v>
      </c>
      <c r="Z52" s="31"/>
    </row>
    <row r="53" spans="1:26" ht="15" customHeight="1" x14ac:dyDescent="0.25">
      <c r="A53" s="173">
        <v>43</v>
      </c>
      <c r="B53" s="845"/>
      <c r="C53" s="847"/>
      <c r="D53" s="68" t="s">
        <v>1040</v>
      </c>
      <c r="E53" s="211"/>
      <c r="F53" s="211"/>
      <c r="G53" s="211"/>
      <c r="H53" s="211"/>
      <c r="I53" s="211"/>
      <c r="J53" s="211"/>
      <c r="K53" s="10"/>
      <c r="L53" s="211"/>
      <c r="M53" s="10"/>
      <c r="N53" s="211"/>
      <c r="O53" s="211"/>
      <c r="P53" s="10"/>
      <c r="Q53" s="10" t="s">
        <v>3</v>
      </c>
      <c r="R53" s="10"/>
      <c r="S53" s="10"/>
      <c r="T53" s="10"/>
      <c r="U53" s="10"/>
      <c r="V53" s="10">
        <v>1</v>
      </c>
      <c r="W53" s="10">
        <v>1</v>
      </c>
      <c r="X53" s="277"/>
      <c r="Y53" s="287">
        <f>V53*W53*ROUND(X53,2)</f>
        <v>0</v>
      </c>
      <c r="Z53" s="31"/>
    </row>
    <row r="54" spans="1:26" ht="15" customHeight="1" x14ac:dyDescent="0.25">
      <c r="A54" s="173">
        <v>44</v>
      </c>
      <c r="B54" s="845"/>
      <c r="C54" s="847"/>
      <c r="D54" s="68" t="s">
        <v>1041</v>
      </c>
      <c r="E54" s="211"/>
      <c r="F54" s="211"/>
      <c r="G54" s="211"/>
      <c r="H54" s="211"/>
      <c r="I54" s="211"/>
      <c r="J54" s="211"/>
      <c r="K54" s="10"/>
      <c r="L54" s="211"/>
      <c r="M54" s="10"/>
      <c r="N54" s="211"/>
      <c r="O54" s="211"/>
      <c r="P54" s="10"/>
      <c r="Q54" s="10" t="s">
        <v>3</v>
      </c>
      <c r="R54" s="10"/>
      <c r="S54" s="10"/>
      <c r="T54" s="10"/>
      <c r="U54" s="10"/>
      <c r="V54" s="10">
        <v>1</v>
      </c>
      <c r="W54" s="10">
        <v>1</v>
      </c>
      <c r="X54" s="277"/>
      <c r="Y54" s="287">
        <f t="shared" ref="Y54" si="12">V54*W54*ROUND(X54,2)</f>
        <v>0</v>
      </c>
      <c r="Z54" s="31"/>
    </row>
    <row r="55" spans="1:26" ht="15" customHeight="1" x14ac:dyDescent="0.25">
      <c r="A55" s="173">
        <v>45</v>
      </c>
      <c r="B55" s="845"/>
      <c r="C55" s="847" t="s">
        <v>1055</v>
      </c>
      <c r="D55" s="68" t="s">
        <v>1036</v>
      </c>
      <c r="E55" s="211"/>
      <c r="F55" s="211"/>
      <c r="G55" s="211"/>
      <c r="H55" s="211"/>
      <c r="I55" s="211"/>
      <c r="J55" s="211"/>
      <c r="K55" s="10"/>
      <c r="L55" s="211"/>
      <c r="M55" s="10"/>
      <c r="N55" s="211"/>
      <c r="O55" s="211"/>
      <c r="P55" s="10"/>
      <c r="Q55" s="10" t="s">
        <v>3</v>
      </c>
      <c r="R55" s="10"/>
      <c r="S55" s="10"/>
      <c r="T55" s="10"/>
      <c r="U55" s="10"/>
      <c r="V55" s="10">
        <v>1</v>
      </c>
      <c r="W55" s="10">
        <v>1</v>
      </c>
      <c r="X55" s="277"/>
      <c r="Y55" s="287">
        <f>V55*W55*ROUND(X55,2)</f>
        <v>0</v>
      </c>
      <c r="Z55" s="31"/>
    </row>
    <row r="56" spans="1:26" ht="15" customHeight="1" x14ac:dyDescent="0.25">
      <c r="A56" s="173">
        <v>46</v>
      </c>
      <c r="B56" s="845"/>
      <c r="C56" s="847"/>
      <c r="D56" s="68" t="s">
        <v>1040</v>
      </c>
      <c r="E56" s="211"/>
      <c r="F56" s="211"/>
      <c r="G56" s="211"/>
      <c r="H56" s="211"/>
      <c r="I56" s="211"/>
      <c r="J56" s="211"/>
      <c r="K56" s="10"/>
      <c r="L56" s="211"/>
      <c r="M56" s="10"/>
      <c r="N56" s="211"/>
      <c r="O56" s="211"/>
      <c r="P56" s="10"/>
      <c r="Q56" s="10" t="s">
        <v>3</v>
      </c>
      <c r="R56" s="10"/>
      <c r="S56" s="10"/>
      <c r="T56" s="10"/>
      <c r="U56" s="10"/>
      <c r="V56" s="10">
        <v>1</v>
      </c>
      <c r="W56" s="10">
        <v>1</v>
      </c>
      <c r="X56" s="277"/>
      <c r="Y56" s="287">
        <f>V56*W56*ROUND(X56,2)</f>
        <v>0</v>
      </c>
      <c r="Z56" s="31"/>
    </row>
    <row r="57" spans="1:26" ht="15" customHeight="1" x14ac:dyDescent="0.25">
      <c r="A57" s="173">
        <v>47</v>
      </c>
      <c r="B57" s="845"/>
      <c r="C57" s="847"/>
      <c r="D57" s="68" t="s">
        <v>1041</v>
      </c>
      <c r="E57" s="211"/>
      <c r="F57" s="211"/>
      <c r="G57" s="211"/>
      <c r="H57" s="211"/>
      <c r="I57" s="211"/>
      <c r="J57" s="211"/>
      <c r="K57" s="10"/>
      <c r="L57" s="211"/>
      <c r="M57" s="10"/>
      <c r="N57" s="211"/>
      <c r="O57" s="211"/>
      <c r="P57" s="10"/>
      <c r="Q57" s="10" t="s">
        <v>3</v>
      </c>
      <c r="R57" s="10"/>
      <c r="S57" s="10"/>
      <c r="T57" s="10"/>
      <c r="U57" s="10"/>
      <c r="V57" s="10">
        <v>1</v>
      </c>
      <c r="W57" s="10">
        <v>1</v>
      </c>
      <c r="X57" s="277"/>
      <c r="Y57" s="287">
        <f t="shared" ref="Y57" si="13">V57*W57*ROUND(X57,2)</f>
        <v>0</v>
      </c>
      <c r="Z57" s="31"/>
    </row>
    <row r="58" spans="1:26" ht="15" customHeight="1" x14ac:dyDescent="0.25">
      <c r="A58" s="173">
        <v>48</v>
      </c>
      <c r="B58" s="845"/>
      <c r="C58" s="847" t="s">
        <v>1308</v>
      </c>
      <c r="D58" s="68" t="s">
        <v>1042</v>
      </c>
      <c r="E58" s="211"/>
      <c r="F58" s="211"/>
      <c r="G58" s="211"/>
      <c r="H58" s="211"/>
      <c r="I58" s="211"/>
      <c r="J58" s="211"/>
      <c r="K58" s="10"/>
      <c r="L58" s="211"/>
      <c r="M58" s="10"/>
      <c r="N58" s="211"/>
      <c r="O58" s="211"/>
      <c r="P58" s="10"/>
      <c r="Q58" s="10" t="s">
        <v>3</v>
      </c>
      <c r="R58" s="10"/>
      <c r="S58" s="10"/>
      <c r="T58" s="10"/>
      <c r="U58" s="10"/>
      <c r="V58" s="10">
        <v>1</v>
      </c>
      <c r="W58" s="10">
        <v>1</v>
      </c>
      <c r="X58" s="277"/>
      <c r="Y58" s="287">
        <f>V58*W58*ROUND(X58,2)</f>
        <v>0</v>
      </c>
      <c r="Z58" s="31"/>
    </row>
    <row r="59" spans="1:26" ht="15" customHeight="1" x14ac:dyDescent="0.25">
      <c r="A59" s="173">
        <v>49</v>
      </c>
      <c r="B59" s="845"/>
      <c r="C59" s="847"/>
      <c r="D59" s="68" t="s">
        <v>1043</v>
      </c>
      <c r="E59" s="211"/>
      <c r="F59" s="211"/>
      <c r="G59" s="211"/>
      <c r="H59" s="211"/>
      <c r="I59" s="211"/>
      <c r="J59" s="211"/>
      <c r="K59" s="10"/>
      <c r="L59" s="211"/>
      <c r="M59" s="10"/>
      <c r="N59" s="211"/>
      <c r="O59" s="211"/>
      <c r="P59" s="10"/>
      <c r="Q59" s="10" t="s">
        <v>3</v>
      </c>
      <c r="R59" s="10"/>
      <c r="S59" s="10"/>
      <c r="T59" s="10"/>
      <c r="U59" s="10"/>
      <c r="V59" s="10">
        <v>1</v>
      </c>
      <c r="W59" s="10">
        <v>1</v>
      </c>
      <c r="X59" s="277"/>
      <c r="Y59" s="287">
        <f t="shared" ref="Y59" si="14">V59*W59*ROUND(X59,2)</f>
        <v>0</v>
      </c>
      <c r="Z59" s="31"/>
    </row>
    <row r="60" spans="1:26" ht="15" customHeight="1" x14ac:dyDescent="0.25">
      <c r="A60" s="173">
        <v>50</v>
      </c>
      <c r="B60" s="845"/>
      <c r="C60" s="847"/>
      <c r="D60" s="68" t="s">
        <v>1044</v>
      </c>
      <c r="E60" s="211"/>
      <c r="F60" s="211"/>
      <c r="G60" s="211"/>
      <c r="H60" s="211"/>
      <c r="I60" s="211"/>
      <c r="J60" s="211"/>
      <c r="K60" s="10"/>
      <c r="L60" s="211"/>
      <c r="M60" s="10"/>
      <c r="N60" s="211"/>
      <c r="O60" s="211"/>
      <c r="P60" s="10"/>
      <c r="Q60" s="10" t="s">
        <v>3</v>
      </c>
      <c r="R60" s="10"/>
      <c r="S60" s="10"/>
      <c r="T60" s="10"/>
      <c r="U60" s="10"/>
      <c r="V60" s="10">
        <v>1</v>
      </c>
      <c r="W60" s="10">
        <v>1</v>
      </c>
      <c r="X60" s="277"/>
      <c r="Y60" s="287">
        <f>V60*W60*ROUND(X60,2)</f>
        <v>0</v>
      </c>
      <c r="Z60" s="31"/>
    </row>
    <row r="61" spans="1:26" ht="15" customHeight="1" x14ac:dyDescent="0.25">
      <c r="A61" s="173">
        <v>51</v>
      </c>
      <c r="B61" s="845"/>
      <c r="C61" s="847"/>
      <c r="D61" s="194" t="s">
        <v>1045</v>
      </c>
      <c r="E61" s="211"/>
      <c r="F61" s="211"/>
      <c r="G61" s="211"/>
      <c r="H61" s="211"/>
      <c r="I61" s="211"/>
      <c r="J61" s="211"/>
      <c r="K61" s="10"/>
      <c r="L61" s="211"/>
      <c r="M61" s="10"/>
      <c r="N61" s="211"/>
      <c r="O61" s="211"/>
      <c r="P61" s="10"/>
      <c r="Q61" s="10" t="s">
        <v>3</v>
      </c>
      <c r="R61" s="10"/>
      <c r="S61" s="10"/>
      <c r="T61" s="10"/>
      <c r="U61" s="10"/>
      <c r="V61" s="10">
        <v>1</v>
      </c>
      <c r="W61" s="10">
        <v>1</v>
      </c>
      <c r="X61" s="277"/>
      <c r="Y61" s="287">
        <f>V61*W61*ROUND(X61,2)</f>
        <v>0</v>
      </c>
      <c r="Z61" s="31"/>
    </row>
    <row r="62" spans="1:26" ht="15" customHeight="1" x14ac:dyDescent="0.25">
      <c r="A62" s="173">
        <v>52</v>
      </c>
      <c r="B62" s="845"/>
      <c r="C62" s="847"/>
      <c r="D62" s="68" t="s">
        <v>1041</v>
      </c>
      <c r="E62" s="211"/>
      <c r="F62" s="211"/>
      <c r="G62" s="211"/>
      <c r="H62" s="211"/>
      <c r="I62" s="211"/>
      <c r="J62" s="211"/>
      <c r="K62" s="10"/>
      <c r="L62" s="211"/>
      <c r="M62" s="10"/>
      <c r="N62" s="211"/>
      <c r="O62" s="211"/>
      <c r="P62" s="10"/>
      <c r="Q62" s="10" t="s">
        <v>3</v>
      </c>
      <c r="R62" s="10"/>
      <c r="S62" s="10"/>
      <c r="T62" s="10"/>
      <c r="U62" s="10"/>
      <c r="V62" s="10">
        <v>1</v>
      </c>
      <c r="W62" s="10">
        <v>1</v>
      </c>
      <c r="X62" s="277"/>
      <c r="Y62" s="287">
        <f t="shared" ref="Y62" si="15">V62*W62*ROUND(X62,2)</f>
        <v>0</v>
      </c>
      <c r="Z62" s="31"/>
    </row>
    <row r="63" spans="1:26" ht="15" customHeight="1" x14ac:dyDescent="0.25">
      <c r="A63" s="173">
        <v>53</v>
      </c>
      <c r="B63" s="845"/>
      <c r="C63" s="847"/>
      <c r="D63" s="68" t="s">
        <v>1046</v>
      </c>
      <c r="E63" s="211"/>
      <c r="F63" s="211"/>
      <c r="G63" s="211"/>
      <c r="H63" s="211"/>
      <c r="I63" s="211"/>
      <c r="J63" s="211"/>
      <c r="K63" s="10"/>
      <c r="L63" s="211"/>
      <c r="M63" s="10"/>
      <c r="N63" s="211"/>
      <c r="O63" s="211"/>
      <c r="P63" s="10"/>
      <c r="Q63" s="10" t="s">
        <v>3</v>
      </c>
      <c r="R63" s="10"/>
      <c r="S63" s="10"/>
      <c r="T63" s="10"/>
      <c r="U63" s="10"/>
      <c r="V63" s="10">
        <v>1</v>
      </c>
      <c r="W63" s="10">
        <v>1</v>
      </c>
      <c r="X63" s="277"/>
      <c r="Y63" s="287">
        <f>V63*W63*ROUND(X63,2)</f>
        <v>0</v>
      </c>
      <c r="Z63" s="31"/>
    </row>
    <row r="64" spans="1:26" ht="15" customHeight="1" x14ac:dyDescent="0.25">
      <c r="A64" s="173">
        <v>54</v>
      </c>
      <c r="B64" s="845"/>
      <c r="C64" s="847"/>
      <c r="D64" s="68" t="s">
        <v>1047</v>
      </c>
      <c r="E64" s="211"/>
      <c r="F64" s="211" t="s">
        <v>3</v>
      </c>
      <c r="G64" s="211"/>
      <c r="H64" s="211"/>
      <c r="I64" s="211"/>
      <c r="J64" s="211"/>
      <c r="K64" s="10"/>
      <c r="L64" s="211"/>
      <c r="M64" s="10"/>
      <c r="N64" s="211"/>
      <c r="O64" s="211"/>
      <c r="P64" s="10"/>
      <c r="Q64" s="10" t="s">
        <v>3</v>
      </c>
      <c r="R64" s="10"/>
      <c r="S64" s="10"/>
      <c r="T64" s="10"/>
      <c r="U64" s="10"/>
      <c r="V64" s="10">
        <v>1</v>
      </c>
      <c r="W64" s="10">
        <v>1</v>
      </c>
      <c r="X64" s="277"/>
      <c r="Y64" s="287">
        <f t="shared" ref="Y64:Y70" si="16">V64*W64*ROUND(X64,2)</f>
        <v>0</v>
      </c>
      <c r="Z64" s="31"/>
    </row>
    <row r="65" spans="1:27" ht="15" customHeight="1" x14ac:dyDescent="0.25">
      <c r="A65" s="173">
        <v>55</v>
      </c>
      <c r="B65" s="845" t="s">
        <v>1028</v>
      </c>
      <c r="C65" s="847" t="s">
        <v>1305</v>
      </c>
      <c r="D65" s="3" t="s">
        <v>544</v>
      </c>
      <c r="E65" s="211"/>
      <c r="F65" s="211"/>
      <c r="G65" s="211"/>
      <c r="H65" s="211"/>
      <c r="I65" s="211"/>
      <c r="J65" s="211"/>
      <c r="K65" s="10">
        <v>5</v>
      </c>
      <c r="L65" s="211" t="s">
        <v>3</v>
      </c>
      <c r="M65" s="10"/>
      <c r="N65" s="211">
        <v>0.25</v>
      </c>
      <c r="O65" s="211">
        <v>1</v>
      </c>
      <c r="P65" s="10"/>
      <c r="Q65" s="10"/>
      <c r="R65" s="10"/>
      <c r="S65" s="10"/>
      <c r="T65" s="10"/>
      <c r="U65" s="10"/>
      <c r="V65" s="10"/>
      <c r="W65" s="10"/>
      <c r="X65" s="277"/>
      <c r="Y65" s="287">
        <f>N65*O65*ROUND(X65,2)</f>
        <v>0</v>
      </c>
      <c r="Z65" s="31"/>
    </row>
    <row r="66" spans="1:27" ht="15" customHeight="1" x14ac:dyDescent="0.25">
      <c r="A66" s="173">
        <v>56</v>
      </c>
      <c r="B66" s="845"/>
      <c r="C66" s="847"/>
      <c r="D66" s="68" t="s">
        <v>418</v>
      </c>
      <c r="E66" s="211"/>
      <c r="F66" s="211" t="s">
        <v>3</v>
      </c>
      <c r="G66" s="211"/>
      <c r="H66" s="211"/>
      <c r="I66" s="211"/>
      <c r="J66" s="211"/>
      <c r="K66" s="10"/>
      <c r="L66" s="211"/>
      <c r="M66" s="10"/>
      <c r="N66" s="211"/>
      <c r="O66" s="211"/>
      <c r="P66" s="10" t="s">
        <v>3</v>
      </c>
      <c r="Q66" s="10" t="s">
        <v>3</v>
      </c>
      <c r="R66" s="10"/>
      <c r="S66" s="10"/>
      <c r="T66" s="10"/>
      <c r="U66" s="10"/>
      <c r="V66" s="10">
        <v>2</v>
      </c>
      <c r="W66" s="10">
        <v>1</v>
      </c>
      <c r="X66" s="277"/>
      <c r="Y66" s="287">
        <f t="shared" si="16"/>
        <v>0</v>
      </c>
      <c r="Z66" s="31"/>
    </row>
    <row r="67" spans="1:27" ht="15" customHeight="1" x14ac:dyDescent="0.25">
      <c r="A67" s="173">
        <v>57</v>
      </c>
      <c r="B67" s="845"/>
      <c r="C67" s="847"/>
      <c r="D67" s="194" t="s">
        <v>419</v>
      </c>
      <c r="E67" s="211"/>
      <c r="F67" s="211"/>
      <c r="G67" s="211"/>
      <c r="H67" s="211"/>
      <c r="I67" s="211"/>
      <c r="J67" s="211"/>
      <c r="K67" s="10"/>
      <c r="L67" s="211"/>
      <c r="M67" s="10"/>
      <c r="N67" s="211"/>
      <c r="O67" s="211"/>
      <c r="P67" s="10" t="s">
        <v>3</v>
      </c>
      <c r="Q67" s="10" t="s">
        <v>3</v>
      </c>
      <c r="R67" s="10"/>
      <c r="S67" s="10"/>
      <c r="T67" s="10"/>
      <c r="U67" s="10"/>
      <c r="V67" s="10">
        <v>2</v>
      </c>
      <c r="W67" s="10">
        <v>1</v>
      </c>
      <c r="X67" s="277"/>
      <c r="Y67" s="287">
        <f t="shared" si="16"/>
        <v>0</v>
      </c>
      <c r="Z67" s="31"/>
    </row>
    <row r="68" spans="1:27" ht="15" customHeight="1" x14ac:dyDescent="0.25">
      <c r="A68" s="173">
        <v>58</v>
      </c>
      <c r="B68" s="845"/>
      <c r="C68" s="847"/>
      <c r="D68" s="68" t="s">
        <v>1025</v>
      </c>
      <c r="E68" s="211"/>
      <c r="F68" s="211"/>
      <c r="G68" s="211"/>
      <c r="H68" s="211"/>
      <c r="I68" s="211"/>
      <c r="J68" s="211"/>
      <c r="K68" s="10"/>
      <c r="L68" s="211"/>
      <c r="M68" s="10"/>
      <c r="N68" s="211"/>
      <c r="O68" s="211"/>
      <c r="P68" s="10" t="s">
        <v>3</v>
      </c>
      <c r="Q68" s="10" t="s">
        <v>3</v>
      </c>
      <c r="R68" s="10"/>
      <c r="S68" s="10"/>
      <c r="T68" s="10"/>
      <c r="U68" s="10"/>
      <c r="V68" s="10">
        <v>2</v>
      </c>
      <c r="W68" s="10">
        <v>1</v>
      </c>
      <c r="X68" s="277"/>
      <c r="Y68" s="287">
        <f t="shared" si="16"/>
        <v>0</v>
      </c>
      <c r="Z68" s="31"/>
    </row>
    <row r="69" spans="1:27" ht="15" customHeight="1" x14ac:dyDescent="0.25">
      <c r="A69" s="173">
        <v>59</v>
      </c>
      <c r="B69" s="845"/>
      <c r="C69" s="847"/>
      <c r="D69" s="68" t="s">
        <v>53</v>
      </c>
      <c r="E69" s="211"/>
      <c r="F69" s="211"/>
      <c r="G69" s="211"/>
      <c r="H69" s="211"/>
      <c r="I69" s="211"/>
      <c r="J69" s="211"/>
      <c r="K69" s="10"/>
      <c r="L69" s="211"/>
      <c r="M69" s="10"/>
      <c r="N69" s="211"/>
      <c r="O69" s="211"/>
      <c r="P69" s="10" t="s">
        <v>3</v>
      </c>
      <c r="Q69" s="10" t="s">
        <v>3</v>
      </c>
      <c r="R69" s="10"/>
      <c r="S69" s="10"/>
      <c r="T69" s="10"/>
      <c r="U69" s="10"/>
      <c r="V69" s="10">
        <v>2</v>
      </c>
      <c r="W69" s="10">
        <v>1</v>
      </c>
      <c r="X69" s="277"/>
      <c r="Y69" s="287">
        <f t="shared" si="16"/>
        <v>0</v>
      </c>
      <c r="Z69" s="31"/>
    </row>
    <row r="70" spans="1:27" ht="15" customHeight="1" x14ac:dyDescent="0.25">
      <c r="A70" s="173">
        <v>60</v>
      </c>
      <c r="B70" s="845"/>
      <c r="C70" s="847"/>
      <c r="D70" s="68" t="s">
        <v>1026</v>
      </c>
      <c r="E70" s="211"/>
      <c r="F70" s="211"/>
      <c r="G70" s="211"/>
      <c r="H70" s="211"/>
      <c r="I70" s="211"/>
      <c r="J70" s="211"/>
      <c r="K70" s="10"/>
      <c r="L70" s="211"/>
      <c r="M70" s="10"/>
      <c r="N70" s="211"/>
      <c r="O70" s="211"/>
      <c r="P70" s="10" t="s">
        <v>3</v>
      </c>
      <c r="Q70" s="10" t="s">
        <v>3</v>
      </c>
      <c r="R70" s="10"/>
      <c r="S70" s="10"/>
      <c r="T70" s="10"/>
      <c r="U70" s="10"/>
      <c r="V70" s="10">
        <v>2</v>
      </c>
      <c r="W70" s="10">
        <v>1</v>
      </c>
      <c r="X70" s="277"/>
      <c r="Y70" s="287">
        <f t="shared" si="16"/>
        <v>0</v>
      </c>
      <c r="Z70" s="31"/>
    </row>
    <row r="71" spans="1:27" ht="15" customHeight="1" thickBot="1" x14ac:dyDescent="0.3">
      <c r="A71" s="65">
        <v>61</v>
      </c>
      <c r="B71" s="846"/>
      <c r="C71" s="848"/>
      <c r="D71" s="200" t="s">
        <v>1027</v>
      </c>
      <c r="E71" s="214"/>
      <c r="F71" s="214"/>
      <c r="G71" s="214"/>
      <c r="H71" s="214"/>
      <c r="I71" s="214"/>
      <c r="J71" s="214"/>
      <c r="K71" s="297"/>
      <c r="L71" s="214"/>
      <c r="M71" s="297"/>
      <c r="N71" s="214"/>
      <c r="O71" s="214"/>
      <c r="P71" s="297" t="s">
        <v>3</v>
      </c>
      <c r="Q71" s="297" t="s">
        <v>3</v>
      </c>
      <c r="R71" s="297"/>
      <c r="S71" s="297"/>
      <c r="T71" s="297"/>
      <c r="U71" s="297"/>
      <c r="V71" s="297">
        <v>2</v>
      </c>
      <c r="W71" s="297">
        <v>1</v>
      </c>
      <c r="X71" s="277"/>
      <c r="Y71" s="294">
        <f>V71*W71*ROUND(X71,2)</f>
        <v>0</v>
      </c>
      <c r="Z71" s="31"/>
    </row>
    <row r="72" spans="1:27" ht="15" customHeight="1" thickTop="1" thickBot="1" x14ac:dyDescent="0.3">
      <c r="X72" s="16" t="s">
        <v>4</v>
      </c>
      <c r="Y72" s="17">
        <f>SUM(Y9:Y20,Y22:Y30,Y32:Y71)</f>
        <v>0</v>
      </c>
      <c r="AA72" s="31"/>
    </row>
    <row r="73" spans="1:27" ht="13.5" thickTop="1" x14ac:dyDescent="0.25"/>
    <row r="74" spans="1:27" x14ac:dyDescent="0.25">
      <c r="A74" s="432"/>
      <c r="B74" s="81"/>
    </row>
    <row r="75" spans="1:27" x14ac:dyDescent="0.25">
      <c r="A75" s="432"/>
      <c r="B75" s="81"/>
    </row>
  </sheetData>
  <sheetProtection algorithmName="SHA-512" hashValue="eDyJweTuA51s3lFuwWNaWtrXzthXqcikcgF6iVxPCgErAkFp5KlxaQv4jEGX2TUl8LqkD/K77JL+rXyOC2kpFA==" saltValue="4zhF0NczDRNja4GHwLI5gg==" spinCount="100000" sheet="1" objects="1" scenarios="1"/>
  <mergeCells count="43">
    <mergeCell ref="B22:B30"/>
    <mergeCell ref="C22:C30"/>
    <mergeCell ref="C11:C14"/>
    <mergeCell ref="B15:B19"/>
    <mergeCell ref="C15:C19"/>
    <mergeCell ref="B9:B14"/>
    <mergeCell ref="B8:D8"/>
    <mergeCell ref="B21:D21"/>
    <mergeCell ref="K5:O6"/>
    <mergeCell ref="P5:W6"/>
    <mergeCell ref="X5:X7"/>
    <mergeCell ref="Y5:Y7"/>
    <mergeCell ref="A1:E1"/>
    <mergeCell ref="F1:Y1"/>
    <mergeCell ref="A2:Y2"/>
    <mergeCell ref="A3:Y3"/>
    <mergeCell ref="A4:Y4"/>
    <mergeCell ref="A5:A7"/>
    <mergeCell ref="B5:B7"/>
    <mergeCell ref="C5:C7"/>
    <mergeCell ref="D5:D7"/>
    <mergeCell ref="E5:J6"/>
    <mergeCell ref="B32:B36"/>
    <mergeCell ref="C32:C36"/>
    <mergeCell ref="B37:B39"/>
    <mergeCell ref="C37:C39"/>
    <mergeCell ref="B31:D31"/>
    <mergeCell ref="B40:B42"/>
    <mergeCell ref="C40:C42"/>
    <mergeCell ref="B43:B45"/>
    <mergeCell ref="C43:C45"/>
    <mergeCell ref="B46:B48"/>
    <mergeCell ref="C46:C48"/>
    <mergeCell ref="B58:B64"/>
    <mergeCell ref="C58:C64"/>
    <mergeCell ref="B65:B71"/>
    <mergeCell ref="C65:C71"/>
    <mergeCell ref="B49:B51"/>
    <mergeCell ref="C49:C51"/>
    <mergeCell ref="B52:B54"/>
    <mergeCell ref="C52:C54"/>
    <mergeCell ref="B55:B57"/>
    <mergeCell ref="C55:C57"/>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A73"/>
  <sheetViews>
    <sheetView view="pageLayout" topLeftCell="L56" zoomScaleNormal="90" workbookViewId="0">
      <selection activeCell="X69" sqref="X6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1330</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73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x14ac:dyDescent="0.25">
      <c r="A4" s="774" t="s">
        <v>198</v>
      </c>
      <c r="B4" s="774"/>
      <c r="C4" s="774"/>
      <c r="D4" s="774"/>
      <c r="E4" s="774"/>
      <c r="F4" s="774"/>
      <c r="G4" s="774"/>
      <c r="H4" s="774"/>
      <c r="I4" s="774"/>
      <c r="J4" s="774"/>
      <c r="K4" s="774"/>
      <c r="L4" s="774"/>
      <c r="M4" s="774"/>
      <c r="N4" s="774"/>
      <c r="O4" s="774"/>
      <c r="P4" s="774"/>
      <c r="Q4" s="774"/>
      <c r="R4" s="774"/>
      <c r="S4" s="774"/>
      <c r="T4" s="774"/>
      <c r="U4" s="774"/>
      <c r="V4" s="774"/>
      <c r="W4" s="774"/>
      <c r="X4" s="774"/>
      <c r="Y4" s="774"/>
    </row>
    <row r="5" spans="1:27" ht="15.75" customHeight="1" thickBot="1" x14ac:dyDescent="0.3">
      <c r="A5" s="778"/>
      <c r="B5" s="778"/>
      <c r="C5" s="778"/>
      <c r="D5" s="778"/>
      <c r="E5" s="778"/>
      <c r="F5" s="778"/>
      <c r="G5" s="778"/>
      <c r="H5" s="778"/>
      <c r="I5" s="778"/>
      <c r="J5" s="778"/>
      <c r="K5" s="778"/>
      <c r="L5" s="778"/>
      <c r="M5" s="778"/>
      <c r="N5" s="778"/>
      <c r="O5" s="778"/>
      <c r="P5" s="778"/>
      <c r="Q5" s="778"/>
      <c r="R5" s="778"/>
      <c r="S5" s="778"/>
      <c r="T5" s="778"/>
      <c r="U5" s="778"/>
      <c r="V5" s="778"/>
      <c r="W5" s="778"/>
      <c r="X5" s="778"/>
      <c r="Y5" s="778"/>
    </row>
    <row r="6" spans="1:27" ht="30" customHeight="1" thickTop="1" thickBot="1" x14ac:dyDescent="0.3">
      <c r="A6" s="779" t="s">
        <v>43</v>
      </c>
      <c r="B6" s="775" t="s">
        <v>44</v>
      </c>
      <c r="C6" s="775" t="s">
        <v>45</v>
      </c>
      <c r="D6" s="775" t="s">
        <v>332</v>
      </c>
      <c r="E6" s="787" t="s">
        <v>1318</v>
      </c>
      <c r="F6" s="787"/>
      <c r="G6" s="787"/>
      <c r="H6" s="787"/>
      <c r="I6" s="787"/>
      <c r="J6" s="787"/>
      <c r="K6" s="784" t="s">
        <v>487</v>
      </c>
      <c r="L6" s="785"/>
      <c r="M6" s="785"/>
      <c r="N6" s="785"/>
      <c r="O6" s="785"/>
      <c r="P6" s="782" t="s">
        <v>54</v>
      </c>
      <c r="Q6" s="782"/>
      <c r="R6" s="782"/>
      <c r="S6" s="782"/>
      <c r="T6" s="782"/>
      <c r="U6" s="782"/>
      <c r="V6" s="782"/>
      <c r="W6" s="782"/>
      <c r="X6" s="768" t="s">
        <v>388</v>
      </c>
      <c r="Y6" s="771" t="s">
        <v>389</v>
      </c>
    </row>
    <row r="7" spans="1:27" ht="30" customHeight="1" thickBot="1" x14ac:dyDescent="0.3">
      <c r="A7" s="780"/>
      <c r="B7" s="776"/>
      <c r="C7" s="776"/>
      <c r="D7" s="776"/>
      <c r="E7" s="788"/>
      <c r="F7" s="788"/>
      <c r="G7" s="788"/>
      <c r="H7" s="788"/>
      <c r="I7" s="788"/>
      <c r="J7" s="788"/>
      <c r="K7" s="786"/>
      <c r="L7" s="786"/>
      <c r="M7" s="786"/>
      <c r="N7" s="786"/>
      <c r="O7" s="786"/>
      <c r="P7" s="783"/>
      <c r="Q7" s="783"/>
      <c r="R7" s="783"/>
      <c r="S7" s="783"/>
      <c r="T7" s="783"/>
      <c r="U7" s="783"/>
      <c r="V7" s="783"/>
      <c r="W7" s="783"/>
      <c r="X7" s="769"/>
      <c r="Y7" s="772"/>
    </row>
    <row r="8" spans="1:27" ht="75" customHeight="1" thickBot="1" x14ac:dyDescent="0.3">
      <c r="A8" s="781"/>
      <c r="B8" s="777"/>
      <c r="C8" s="777"/>
      <c r="D8" s="777"/>
      <c r="E8" s="281" t="s">
        <v>38</v>
      </c>
      <c r="F8" s="281" t="s">
        <v>39</v>
      </c>
      <c r="G8" s="281" t="s">
        <v>40</v>
      </c>
      <c r="H8" s="281" t="s">
        <v>68</v>
      </c>
      <c r="I8" s="281" t="s">
        <v>36</v>
      </c>
      <c r="J8" s="281" t="s">
        <v>41</v>
      </c>
      <c r="K8" s="282" t="s">
        <v>387</v>
      </c>
      <c r="L8" s="282" t="s">
        <v>333</v>
      </c>
      <c r="M8" s="282" t="s">
        <v>42</v>
      </c>
      <c r="N8" s="282" t="s">
        <v>2</v>
      </c>
      <c r="O8" s="282" t="s">
        <v>204</v>
      </c>
      <c r="P8" s="283" t="s">
        <v>48</v>
      </c>
      <c r="Q8" s="283" t="s">
        <v>47</v>
      </c>
      <c r="R8" s="283" t="s">
        <v>334</v>
      </c>
      <c r="S8" s="283" t="s">
        <v>49</v>
      </c>
      <c r="T8" s="283" t="s">
        <v>335</v>
      </c>
      <c r="U8" s="283" t="s">
        <v>336</v>
      </c>
      <c r="V8" s="283" t="s">
        <v>2</v>
      </c>
      <c r="W8" s="283" t="s">
        <v>390</v>
      </c>
      <c r="X8" s="770"/>
      <c r="Y8" s="773"/>
    </row>
    <row r="9" spans="1:27" ht="26.25" customHeight="1" thickTop="1" x14ac:dyDescent="0.25">
      <c r="A9" s="174">
        <v>1</v>
      </c>
      <c r="B9" s="794" t="s">
        <v>464</v>
      </c>
      <c r="C9" s="449" t="s">
        <v>466</v>
      </c>
      <c r="D9" s="307" t="s">
        <v>543</v>
      </c>
      <c r="E9" s="308"/>
      <c r="F9" s="308"/>
      <c r="G9" s="308"/>
      <c r="H9" s="308"/>
      <c r="I9" s="308"/>
      <c r="J9" s="308"/>
      <c r="K9" s="309">
        <v>10</v>
      </c>
      <c r="L9" s="308"/>
      <c r="M9" s="309" t="s">
        <v>3</v>
      </c>
      <c r="N9" s="308"/>
      <c r="O9" s="309">
        <v>1</v>
      </c>
      <c r="P9" s="308"/>
      <c r="Q9" s="308"/>
      <c r="R9" s="308"/>
      <c r="S9" s="308"/>
      <c r="T9" s="308"/>
      <c r="U9" s="308"/>
      <c r="V9" s="308"/>
      <c r="W9" s="308"/>
      <c r="X9" s="310"/>
      <c r="Y9" s="178"/>
    </row>
    <row r="10" spans="1:27" ht="26.25" customHeight="1" x14ac:dyDescent="0.25">
      <c r="A10" s="173">
        <v>2</v>
      </c>
      <c r="B10" s="795"/>
      <c r="C10" s="426" t="s">
        <v>466</v>
      </c>
      <c r="D10" s="216" t="s">
        <v>554</v>
      </c>
      <c r="E10" s="284"/>
      <c r="F10" s="284"/>
      <c r="G10" s="284"/>
      <c r="H10" s="284"/>
      <c r="I10" s="284"/>
      <c r="J10" s="284"/>
      <c r="K10" s="285">
        <v>1</v>
      </c>
      <c r="L10" s="285" t="s">
        <v>3</v>
      </c>
      <c r="M10" s="284"/>
      <c r="N10" s="302">
        <v>1</v>
      </c>
      <c r="O10" s="302">
        <v>1</v>
      </c>
      <c r="P10" s="284"/>
      <c r="Q10" s="284"/>
      <c r="R10" s="284"/>
      <c r="S10" s="284"/>
      <c r="T10" s="284"/>
      <c r="U10" s="284"/>
      <c r="V10" s="284"/>
      <c r="W10" s="284"/>
      <c r="X10" s="277"/>
      <c r="Y10" s="287">
        <f>N10*O10*ROUND(X10,2)</f>
        <v>0</v>
      </c>
    </row>
    <row r="11" spans="1:27" ht="15" customHeight="1" x14ac:dyDescent="0.25">
      <c r="A11" s="173">
        <v>3</v>
      </c>
      <c r="B11" s="796" t="s">
        <v>465</v>
      </c>
      <c r="C11" s="796" t="s">
        <v>466</v>
      </c>
      <c r="D11" s="216" t="s">
        <v>541</v>
      </c>
      <c r="E11" s="284"/>
      <c r="F11" s="284"/>
      <c r="G11" s="284"/>
      <c r="H11" s="284"/>
      <c r="I11" s="284"/>
      <c r="J11" s="284"/>
      <c r="K11" s="284"/>
      <c r="L11" s="284"/>
      <c r="M11" s="284"/>
      <c r="N11" s="284"/>
      <c r="O11" s="284"/>
      <c r="P11" s="285" t="s">
        <v>3</v>
      </c>
      <c r="Q11" s="285" t="s">
        <v>3</v>
      </c>
      <c r="R11" s="284"/>
      <c r="S11" s="284"/>
      <c r="T11" s="284"/>
      <c r="U11" s="284"/>
      <c r="V11" s="302">
        <v>2</v>
      </c>
      <c r="W11" s="285">
        <v>1</v>
      </c>
      <c r="X11" s="277"/>
      <c r="Y11" s="287">
        <f>V11*W11*ROUND(X11,2)</f>
        <v>0</v>
      </c>
    </row>
    <row r="12" spans="1:27" ht="15" customHeight="1" x14ac:dyDescent="0.25">
      <c r="A12" s="173">
        <v>4</v>
      </c>
      <c r="B12" s="796"/>
      <c r="C12" s="796"/>
      <c r="D12" s="216" t="s">
        <v>577</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V12*W12*ROUND(X12,2)</f>
        <v>0</v>
      </c>
      <c r="Z12" s="31"/>
      <c r="AA12" s="31"/>
    </row>
    <row r="13" spans="1:27" ht="15" customHeight="1" x14ac:dyDescent="0.25">
      <c r="A13" s="173">
        <v>5</v>
      </c>
      <c r="B13" s="796"/>
      <c r="C13" s="796"/>
      <c r="D13" s="216" t="s">
        <v>578</v>
      </c>
      <c r="E13" s="284"/>
      <c r="F13" s="284"/>
      <c r="G13" s="284"/>
      <c r="H13" s="284"/>
      <c r="I13" s="284"/>
      <c r="J13" s="284"/>
      <c r="K13" s="284"/>
      <c r="L13" s="284"/>
      <c r="M13" s="284"/>
      <c r="N13" s="284"/>
      <c r="O13" s="284"/>
      <c r="P13" s="285" t="s">
        <v>3</v>
      </c>
      <c r="Q13" s="285" t="s">
        <v>3</v>
      </c>
      <c r="R13" s="284"/>
      <c r="S13" s="284"/>
      <c r="T13" s="284"/>
      <c r="U13" s="284"/>
      <c r="V13" s="302">
        <v>2</v>
      </c>
      <c r="W13" s="285">
        <v>1</v>
      </c>
      <c r="X13" s="277"/>
      <c r="Y13" s="287">
        <f t="shared" ref="Y13:Y14" si="0">V13*W13*ROUND(X13,2)</f>
        <v>0</v>
      </c>
      <c r="Z13" s="31"/>
      <c r="AA13" s="31"/>
    </row>
    <row r="14" spans="1:27" ht="15" customHeight="1" x14ac:dyDescent="0.25">
      <c r="A14" s="173">
        <v>6</v>
      </c>
      <c r="B14" s="796"/>
      <c r="C14" s="796"/>
      <c r="D14" s="216" t="s">
        <v>579</v>
      </c>
      <c r="E14" s="284"/>
      <c r="F14" s="284"/>
      <c r="G14" s="284"/>
      <c r="H14" s="284"/>
      <c r="I14" s="284"/>
      <c r="J14" s="284"/>
      <c r="K14" s="284"/>
      <c r="L14" s="284"/>
      <c r="M14" s="284"/>
      <c r="N14" s="284"/>
      <c r="O14" s="284"/>
      <c r="P14" s="285" t="s">
        <v>3</v>
      </c>
      <c r="Q14" s="285" t="s">
        <v>3</v>
      </c>
      <c r="R14" s="284"/>
      <c r="S14" s="284"/>
      <c r="T14" s="284"/>
      <c r="U14" s="284"/>
      <c r="V14" s="302">
        <v>2</v>
      </c>
      <c r="W14" s="285">
        <v>1</v>
      </c>
      <c r="X14" s="277"/>
      <c r="Y14" s="287">
        <f t="shared" si="0"/>
        <v>0</v>
      </c>
      <c r="Z14" s="31"/>
    </row>
    <row r="15" spans="1:27" ht="15" customHeight="1" x14ac:dyDescent="0.25">
      <c r="A15" s="173">
        <v>7</v>
      </c>
      <c r="B15" s="796" t="s">
        <v>468</v>
      </c>
      <c r="C15" s="796" t="s">
        <v>469</v>
      </c>
      <c r="D15" s="216" t="s">
        <v>541</v>
      </c>
      <c r="E15" s="285" t="s">
        <v>3</v>
      </c>
      <c r="F15" s="284"/>
      <c r="G15" s="284"/>
      <c r="H15" s="284"/>
      <c r="I15" s="284"/>
      <c r="J15" s="284"/>
      <c r="K15" s="284"/>
      <c r="L15" s="284"/>
      <c r="M15" s="284"/>
      <c r="N15" s="284"/>
      <c r="O15" s="284"/>
      <c r="P15" s="285"/>
      <c r="Q15" s="285"/>
      <c r="R15" s="284"/>
      <c r="S15" s="284"/>
      <c r="T15" s="284"/>
      <c r="U15" s="284"/>
      <c r="V15" s="285">
        <v>365</v>
      </c>
      <c r="W15" s="285">
        <v>1</v>
      </c>
      <c r="X15" s="364"/>
      <c r="Y15" s="365"/>
      <c r="Z15" s="31"/>
    </row>
    <row r="16" spans="1:27" ht="15" customHeight="1" x14ac:dyDescent="0.25">
      <c r="A16" s="173">
        <v>8</v>
      </c>
      <c r="B16" s="796"/>
      <c r="C16" s="796"/>
      <c r="D16" s="216" t="s">
        <v>542</v>
      </c>
      <c r="E16" s="284"/>
      <c r="F16" s="284"/>
      <c r="G16" s="284"/>
      <c r="H16" s="284"/>
      <c r="I16" s="284"/>
      <c r="J16" s="284"/>
      <c r="K16" s="284"/>
      <c r="L16" s="284"/>
      <c r="M16" s="284"/>
      <c r="N16" s="284"/>
      <c r="O16" s="284"/>
      <c r="P16" s="285" t="s">
        <v>3</v>
      </c>
      <c r="Q16" s="285" t="s">
        <v>3</v>
      </c>
      <c r="R16" s="284"/>
      <c r="S16" s="284"/>
      <c r="T16" s="284"/>
      <c r="U16" s="284"/>
      <c r="V16" s="302">
        <v>2</v>
      </c>
      <c r="W16" s="285">
        <v>1</v>
      </c>
      <c r="X16" s="277"/>
      <c r="Y16" s="287">
        <f t="shared" ref="Y16:Y17" si="1">V16*W16*ROUND(X16,2)</f>
        <v>0</v>
      </c>
      <c r="Z16" s="31"/>
    </row>
    <row r="17" spans="1:26" ht="26.25" customHeight="1" x14ac:dyDescent="0.25">
      <c r="A17" s="173">
        <v>9</v>
      </c>
      <c r="B17" s="796"/>
      <c r="C17" s="796"/>
      <c r="D17" s="429" t="s">
        <v>580</v>
      </c>
      <c r="E17" s="284"/>
      <c r="F17" s="284"/>
      <c r="G17" s="284"/>
      <c r="H17" s="284"/>
      <c r="I17" s="284"/>
      <c r="J17" s="284"/>
      <c r="K17" s="284"/>
      <c r="L17" s="284"/>
      <c r="M17" s="284"/>
      <c r="N17" s="284"/>
      <c r="O17" s="284"/>
      <c r="P17" s="285" t="s">
        <v>3</v>
      </c>
      <c r="Q17" s="285" t="s">
        <v>3</v>
      </c>
      <c r="R17" s="284"/>
      <c r="S17" s="284"/>
      <c r="T17" s="284"/>
      <c r="U17" s="284"/>
      <c r="V17" s="302">
        <v>2</v>
      </c>
      <c r="W17" s="285">
        <v>1</v>
      </c>
      <c r="X17" s="277"/>
      <c r="Y17" s="287">
        <f t="shared" si="1"/>
        <v>0</v>
      </c>
      <c r="Z17" s="31"/>
    </row>
    <row r="18" spans="1:26" ht="15" customHeight="1" x14ac:dyDescent="0.25">
      <c r="A18" s="173">
        <v>10</v>
      </c>
      <c r="B18" s="796"/>
      <c r="C18" s="796"/>
      <c r="D18" s="216" t="s">
        <v>581</v>
      </c>
      <c r="E18" s="284"/>
      <c r="F18" s="284"/>
      <c r="G18" s="284"/>
      <c r="H18" s="284"/>
      <c r="I18" s="284"/>
      <c r="J18" s="284"/>
      <c r="K18" s="284"/>
      <c r="L18" s="284"/>
      <c r="M18" s="284"/>
      <c r="N18" s="284"/>
      <c r="O18" s="284"/>
      <c r="P18" s="285" t="s">
        <v>3</v>
      </c>
      <c r="Q18" s="285" t="s">
        <v>3</v>
      </c>
      <c r="R18" s="284"/>
      <c r="S18" s="284"/>
      <c r="T18" s="284"/>
      <c r="U18" s="284"/>
      <c r="V18" s="302">
        <v>2</v>
      </c>
      <c r="W18" s="285">
        <v>1</v>
      </c>
      <c r="X18" s="277"/>
      <c r="Y18" s="287">
        <f>V18*W18*ROUND(X18,2)</f>
        <v>0</v>
      </c>
      <c r="Z18" s="31"/>
    </row>
    <row r="19" spans="1:26" ht="15" customHeight="1" x14ac:dyDescent="0.25">
      <c r="A19" s="173">
        <v>11</v>
      </c>
      <c r="B19" s="796"/>
      <c r="C19" s="796"/>
      <c r="D19" s="216" t="s">
        <v>582</v>
      </c>
      <c r="E19" s="284"/>
      <c r="F19" s="284"/>
      <c r="G19" s="284"/>
      <c r="H19" s="284"/>
      <c r="I19" s="284"/>
      <c r="J19" s="284"/>
      <c r="K19" s="284"/>
      <c r="L19" s="284"/>
      <c r="M19" s="284"/>
      <c r="N19" s="284"/>
      <c r="O19" s="284"/>
      <c r="P19" s="285" t="s">
        <v>3</v>
      </c>
      <c r="Q19" s="285" t="s">
        <v>3</v>
      </c>
      <c r="R19" s="284"/>
      <c r="S19" s="284"/>
      <c r="T19" s="284"/>
      <c r="U19" s="284"/>
      <c r="V19" s="302">
        <v>2</v>
      </c>
      <c r="W19" s="285">
        <v>1</v>
      </c>
      <c r="X19" s="277"/>
      <c r="Y19" s="287">
        <f t="shared" ref="Y19:Y22" si="2">V19*W19*ROUND(X19,2)</f>
        <v>0</v>
      </c>
      <c r="Z19" s="31"/>
    </row>
    <row r="20" spans="1:26" ht="15" customHeight="1" x14ac:dyDescent="0.25">
      <c r="A20" s="173">
        <v>12</v>
      </c>
      <c r="B20" s="796"/>
      <c r="C20" s="796"/>
      <c r="D20" s="216" t="s">
        <v>549</v>
      </c>
      <c r="E20" s="284"/>
      <c r="F20" s="284"/>
      <c r="G20" s="284"/>
      <c r="H20" s="284"/>
      <c r="I20" s="284"/>
      <c r="J20" s="284"/>
      <c r="K20" s="284"/>
      <c r="L20" s="284"/>
      <c r="M20" s="284"/>
      <c r="N20" s="284"/>
      <c r="O20" s="284"/>
      <c r="P20" s="284"/>
      <c r="Q20" s="285" t="s">
        <v>3</v>
      </c>
      <c r="R20" s="284"/>
      <c r="S20" s="284"/>
      <c r="T20" s="284"/>
      <c r="U20" s="284"/>
      <c r="V20" s="302">
        <v>1</v>
      </c>
      <c r="W20" s="285">
        <v>1</v>
      </c>
      <c r="X20" s="277"/>
      <c r="Y20" s="287">
        <f t="shared" si="2"/>
        <v>0</v>
      </c>
      <c r="Z20" s="31"/>
    </row>
    <row r="21" spans="1:26" ht="15" customHeight="1" x14ac:dyDescent="0.25">
      <c r="A21" s="173">
        <v>13</v>
      </c>
      <c r="B21" s="796" t="s">
        <v>470</v>
      </c>
      <c r="C21" s="796" t="s">
        <v>471</v>
      </c>
      <c r="D21" s="216" t="s">
        <v>541</v>
      </c>
      <c r="E21" s="285" t="s">
        <v>3</v>
      </c>
      <c r="F21" s="284"/>
      <c r="G21" s="284"/>
      <c r="H21" s="284"/>
      <c r="I21" s="284"/>
      <c r="J21" s="284"/>
      <c r="K21" s="284"/>
      <c r="L21" s="284"/>
      <c r="M21" s="284"/>
      <c r="N21" s="284"/>
      <c r="O21" s="284"/>
      <c r="P21" s="285"/>
      <c r="Q21" s="285"/>
      <c r="R21" s="284"/>
      <c r="S21" s="284"/>
      <c r="T21" s="284"/>
      <c r="U21" s="284"/>
      <c r="V21" s="285">
        <v>365</v>
      </c>
      <c r="W21" s="285">
        <v>1</v>
      </c>
      <c r="X21" s="364"/>
      <c r="Y21" s="365"/>
      <c r="Z21" s="31"/>
    </row>
    <row r="22" spans="1:26" ht="15" customHeight="1" x14ac:dyDescent="0.25">
      <c r="A22" s="173">
        <v>14</v>
      </c>
      <c r="B22" s="796"/>
      <c r="C22" s="796"/>
      <c r="D22" s="216" t="s">
        <v>583</v>
      </c>
      <c r="E22" s="284"/>
      <c r="F22" s="284"/>
      <c r="G22" s="284"/>
      <c r="H22" s="284"/>
      <c r="I22" s="284"/>
      <c r="J22" s="284"/>
      <c r="K22" s="284"/>
      <c r="L22" s="284"/>
      <c r="M22" s="284"/>
      <c r="N22" s="284"/>
      <c r="O22" s="284"/>
      <c r="P22" s="285" t="s">
        <v>3</v>
      </c>
      <c r="Q22" s="285" t="s">
        <v>3</v>
      </c>
      <c r="R22" s="284"/>
      <c r="S22" s="284"/>
      <c r="T22" s="284"/>
      <c r="U22" s="284"/>
      <c r="V22" s="302">
        <v>2</v>
      </c>
      <c r="W22" s="285">
        <v>1</v>
      </c>
      <c r="X22" s="277"/>
      <c r="Y22" s="287">
        <f t="shared" si="2"/>
        <v>0</v>
      </c>
      <c r="Z22" s="31"/>
    </row>
    <row r="23" spans="1:26" ht="15" customHeight="1" x14ac:dyDescent="0.25">
      <c r="A23" s="173">
        <v>15</v>
      </c>
      <c r="B23" s="796"/>
      <c r="C23" s="796"/>
      <c r="D23" s="216" t="s">
        <v>584</v>
      </c>
      <c r="E23" s="284"/>
      <c r="F23" s="284"/>
      <c r="G23" s="284"/>
      <c r="H23" s="284"/>
      <c r="I23" s="284"/>
      <c r="J23" s="284"/>
      <c r="K23" s="284"/>
      <c r="L23" s="284"/>
      <c r="M23" s="284"/>
      <c r="N23" s="284"/>
      <c r="O23" s="284"/>
      <c r="P23" s="285" t="s">
        <v>3</v>
      </c>
      <c r="Q23" s="285" t="s">
        <v>3</v>
      </c>
      <c r="R23" s="284"/>
      <c r="S23" s="284"/>
      <c r="T23" s="284"/>
      <c r="U23" s="284"/>
      <c r="V23" s="302">
        <v>2</v>
      </c>
      <c r="W23" s="285">
        <v>1</v>
      </c>
      <c r="X23" s="277"/>
      <c r="Y23" s="287">
        <f t="shared" ref="Y23" si="3">V23*W23*ROUND(X23,2)</f>
        <v>0</v>
      </c>
      <c r="Z23" s="31"/>
    </row>
    <row r="24" spans="1:26" ht="15" customHeight="1" x14ac:dyDescent="0.25">
      <c r="A24" s="173">
        <v>16</v>
      </c>
      <c r="B24" s="796"/>
      <c r="C24" s="796"/>
      <c r="D24" s="216" t="s">
        <v>585</v>
      </c>
      <c r="E24" s="284"/>
      <c r="F24" s="284"/>
      <c r="G24" s="284"/>
      <c r="H24" s="284"/>
      <c r="I24" s="284"/>
      <c r="J24" s="284"/>
      <c r="K24" s="284"/>
      <c r="L24" s="284"/>
      <c r="M24" s="284"/>
      <c r="N24" s="284"/>
      <c r="O24" s="284"/>
      <c r="P24" s="285" t="s">
        <v>3</v>
      </c>
      <c r="Q24" s="285" t="s">
        <v>3</v>
      </c>
      <c r="R24" s="284"/>
      <c r="S24" s="284"/>
      <c r="T24" s="284"/>
      <c r="U24" s="284"/>
      <c r="V24" s="302">
        <v>2</v>
      </c>
      <c r="W24" s="285">
        <v>1</v>
      </c>
      <c r="X24" s="277"/>
      <c r="Y24" s="287">
        <f>V24*W24*ROUND(X24,2)</f>
        <v>0</v>
      </c>
      <c r="Z24" s="31"/>
    </row>
    <row r="25" spans="1:26" s="415" customFormat="1" ht="15" customHeight="1" x14ac:dyDescent="0.25">
      <c r="A25" s="173">
        <v>17</v>
      </c>
      <c r="B25" s="796"/>
      <c r="C25" s="796"/>
      <c r="D25" s="216" t="s">
        <v>586</v>
      </c>
      <c r="E25" s="284"/>
      <c r="F25" s="284"/>
      <c r="G25" s="284"/>
      <c r="H25" s="284"/>
      <c r="I25" s="284"/>
      <c r="J25" s="284"/>
      <c r="K25" s="284"/>
      <c r="L25" s="284"/>
      <c r="M25" s="284"/>
      <c r="N25" s="284"/>
      <c r="O25" s="284"/>
      <c r="P25" s="285" t="s">
        <v>3</v>
      </c>
      <c r="Q25" s="285" t="s">
        <v>3</v>
      </c>
      <c r="R25" s="284"/>
      <c r="S25" s="284"/>
      <c r="T25" s="284"/>
      <c r="U25" s="284"/>
      <c r="V25" s="302">
        <v>2</v>
      </c>
      <c r="W25" s="285">
        <v>1</v>
      </c>
      <c r="X25" s="277"/>
      <c r="Y25" s="287">
        <f t="shared" ref="Y25:Y28" si="4">V25*W25*ROUND(X25,2)</f>
        <v>0</v>
      </c>
      <c r="Z25" s="31"/>
    </row>
    <row r="26" spans="1:26" ht="15" customHeight="1" x14ac:dyDescent="0.25">
      <c r="A26" s="173">
        <v>18</v>
      </c>
      <c r="B26" s="796"/>
      <c r="C26" s="796"/>
      <c r="D26" s="216" t="s">
        <v>581</v>
      </c>
      <c r="E26" s="284"/>
      <c r="F26" s="284"/>
      <c r="G26" s="284"/>
      <c r="H26" s="284"/>
      <c r="I26" s="284"/>
      <c r="J26" s="284"/>
      <c r="K26" s="284"/>
      <c r="L26" s="284"/>
      <c r="M26" s="284"/>
      <c r="N26" s="284"/>
      <c r="O26" s="284"/>
      <c r="P26" s="285" t="s">
        <v>3</v>
      </c>
      <c r="Q26" s="285" t="s">
        <v>3</v>
      </c>
      <c r="R26" s="284"/>
      <c r="S26" s="284"/>
      <c r="T26" s="284"/>
      <c r="U26" s="284"/>
      <c r="V26" s="302">
        <v>2</v>
      </c>
      <c r="W26" s="285">
        <v>1</v>
      </c>
      <c r="X26" s="277"/>
      <c r="Y26" s="287">
        <f t="shared" si="4"/>
        <v>0</v>
      </c>
      <c r="Z26" s="31"/>
    </row>
    <row r="27" spans="1:26" ht="15" customHeight="1" x14ac:dyDescent="0.25">
      <c r="A27" s="173">
        <v>19</v>
      </c>
      <c r="B27" s="796"/>
      <c r="C27" s="796"/>
      <c r="D27" s="216" t="s">
        <v>587</v>
      </c>
      <c r="E27" s="284"/>
      <c r="F27" s="284"/>
      <c r="G27" s="284"/>
      <c r="H27" s="284"/>
      <c r="I27" s="284"/>
      <c r="J27" s="284"/>
      <c r="K27" s="284"/>
      <c r="L27" s="284"/>
      <c r="M27" s="284"/>
      <c r="N27" s="284"/>
      <c r="O27" s="284"/>
      <c r="P27" s="285" t="s">
        <v>3</v>
      </c>
      <c r="Q27" s="285" t="s">
        <v>3</v>
      </c>
      <c r="R27" s="284"/>
      <c r="S27" s="284"/>
      <c r="T27" s="284"/>
      <c r="U27" s="284"/>
      <c r="V27" s="302">
        <v>2</v>
      </c>
      <c r="W27" s="285">
        <v>1</v>
      </c>
      <c r="X27" s="277"/>
      <c r="Y27" s="287">
        <f t="shared" si="4"/>
        <v>0</v>
      </c>
      <c r="Z27" s="31"/>
    </row>
    <row r="28" spans="1:26" ht="15" customHeight="1" x14ac:dyDescent="0.25">
      <c r="A28" s="173">
        <v>20</v>
      </c>
      <c r="B28" s="796"/>
      <c r="C28" s="796"/>
      <c r="D28" s="216" t="s">
        <v>588</v>
      </c>
      <c r="E28" s="284"/>
      <c r="F28" s="284"/>
      <c r="G28" s="284"/>
      <c r="H28" s="284"/>
      <c r="I28" s="284"/>
      <c r="J28" s="284"/>
      <c r="K28" s="284"/>
      <c r="L28" s="284"/>
      <c r="M28" s="284"/>
      <c r="N28" s="284"/>
      <c r="O28" s="284"/>
      <c r="P28" s="284"/>
      <c r="Q28" s="285" t="s">
        <v>3</v>
      </c>
      <c r="R28" s="284"/>
      <c r="S28" s="284"/>
      <c r="T28" s="284"/>
      <c r="U28" s="284"/>
      <c r="V28" s="302">
        <v>1</v>
      </c>
      <c r="W28" s="285">
        <v>1</v>
      </c>
      <c r="X28" s="277"/>
      <c r="Y28" s="287">
        <f t="shared" si="4"/>
        <v>0</v>
      </c>
      <c r="Z28" s="31"/>
    </row>
    <row r="29" spans="1:26" ht="15" customHeight="1" x14ac:dyDescent="0.25">
      <c r="A29" s="173">
        <v>21</v>
      </c>
      <c r="B29" s="796" t="s">
        <v>472</v>
      </c>
      <c r="C29" s="796" t="s">
        <v>481</v>
      </c>
      <c r="D29" s="216" t="s">
        <v>61</v>
      </c>
      <c r="E29" s="285" t="s">
        <v>3</v>
      </c>
      <c r="F29" s="284"/>
      <c r="G29" s="284"/>
      <c r="H29" s="284"/>
      <c r="I29" s="284"/>
      <c r="J29" s="284"/>
      <c r="K29" s="284"/>
      <c r="L29" s="284"/>
      <c r="M29" s="284"/>
      <c r="N29" s="284"/>
      <c r="O29" s="284"/>
      <c r="P29" s="285"/>
      <c r="Q29" s="285"/>
      <c r="R29" s="284"/>
      <c r="S29" s="284"/>
      <c r="T29" s="284"/>
      <c r="U29" s="284"/>
      <c r="V29" s="285">
        <v>365</v>
      </c>
      <c r="W29" s="302">
        <v>2</v>
      </c>
      <c r="X29" s="364"/>
      <c r="Y29" s="365"/>
      <c r="Z29" s="31"/>
    </row>
    <row r="30" spans="1:26" ht="15" customHeight="1" x14ac:dyDescent="0.25">
      <c r="A30" s="173">
        <v>22</v>
      </c>
      <c r="B30" s="796"/>
      <c r="C30" s="799"/>
      <c r="D30" s="216" t="s">
        <v>473</v>
      </c>
      <c r="E30" s="284"/>
      <c r="F30" s="284"/>
      <c r="G30" s="284"/>
      <c r="H30" s="284"/>
      <c r="I30" s="284"/>
      <c r="J30" s="284"/>
      <c r="K30" s="284"/>
      <c r="L30" s="284"/>
      <c r="M30" s="284"/>
      <c r="N30" s="284"/>
      <c r="O30" s="284"/>
      <c r="P30" s="285" t="s">
        <v>3</v>
      </c>
      <c r="Q30" s="285" t="s">
        <v>3</v>
      </c>
      <c r="R30" s="284"/>
      <c r="S30" s="284"/>
      <c r="T30" s="284"/>
      <c r="U30" s="284"/>
      <c r="V30" s="302">
        <v>2</v>
      </c>
      <c r="W30" s="302">
        <v>2</v>
      </c>
      <c r="X30" s="277"/>
      <c r="Y30" s="287">
        <f>V30*W30*ROUND(X30,2)</f>
        <v>0</v>
      </c>
      <c r="Z30" s="31"/>
    </row>
    <row r="31" spans="1:26" ht="15" customHeight="1" x14ac:dyDescent="0.25">
      <c r="A31" s="173">
        <v>23</v>
      </c>
      <c r="B31" s="796"/>
      <c r="C31" s="799"/>
      <c r="D31" s="216" t="s">
        <v>419</v>
      </c>
      <c r="E31" s="284"/>
      <c r="F31" s="284"/>
      <c r="G31" s="284"/>
      <c r="H31" s="284"/>
      <c r="I31" s="284"/>
      <c r="J31" s="284"/>
      <c r="K31" s="284"/>
      <c r="L31" s="284"/>
      <c r="M31" s="284"/>
      <c r="N31" s="284"/>
      <c r="O31" s="284"/>
      <c r="P31" s="285" t="s">
        <v>3</v>
      </c>
      <c r="Q31" s="285" t="s">
        <v>3</v>
      </c>
      <c r="R31" s="284"/>
      <c r="S31" s="284"/>
      <c r="T31" s="284"/>
      <c r="U31" s="284"/>
      <c r="V31" s="302">
        <v>2</v>
      </c>
      <c r="W31" s="302">
        <v>2</v>
      </c>
      <c r="X31" s="277"/>
      <c r="Y31" s="287">
        <f t="shared" ref="Y31:Y34" si="5">V31*W31*ROUND(X31,2)</f>
        <v>0</v>
      </c>
      <c r="Z31" s="31"/>
    </row>
    <row r="32" spans="1:26" ht="15" customHeight="1" x14ac:dyDescent="0.25">
      <c r="A32" s="173">
        <v>24</v>
      </c>
      <c r="B32" s="796"/>
      <c r="C32" s="799"/>
      <c r="D32" s="216" t="s">
        <v>474</v>
      </c>
      <c r="E32" s="284"/>
      <c r="F32" s="284"/>
      <c r="G32" s="284"/>
      <c r="H32" s="284"/>
      <c r="I32" s="284"/>
      <c r="J32" s="284"/>
      <c r="K32" s="284"/>
      <c r="L32" s="284"/>
      <c r="M32" s="284"/>
      <c r="N32" s="284"/>
      <c r="O32" s="284"/>
      <c r="P32" s="285" t="s">
        <v>3</v>
      </c>
      <c r="Q32" s="285" t="s">
        <v>3</v>
      </c>
      <c r="R32" s="284"/>
      <c r="S32" s="284"/>
      <c r="T32" s="284"/>
      <c r="U32" s="284"/>
      <c r="V32" s="302">
        <v>2</v>
      </c>
      <c r="W32" s="302">
        <v>2</v>
      </c>
      <c r="X32" s="277"/>
      <c r="Y32" s="287">
        <f t="shared" si="5"/>
        <v>0</v>
      </c>
      <c r="Z32" s="31"/>
    </row>
    <row r="33" spans="1:26" ht="15" customHeight="1" x14ac:dyDescent="0.25">
      <c r="A33" s="173">
        <v>25</v>
      </c>
      <c r="B33" s="796"/>
      <c r="C33" s="799"/>
      <c r="D33" s="216" t="s">
        <v>420</v>
      </c>
      <c r="E33" s="284"/>
      <c r="F33" s="284"/>
      <c r="G33" s="284"/>
      <c r="H33" s="284"/>
      <c r="I33" s="284"/>
      <c r="J33" s="284"/>
      <c r="K33" s="284"/>
      <c r="L33" s="284"/>
      <c r="M33" s="284"/>
      <c r="N33" s="284"/>
      <c r="O33" s="284"/>
      <c r="P33" s="285" t="s">
        <v>3</v>
      </c>
      <c r="Q33" s="285" t="s">
        <v>3</v>
      </c>
      <c r="R33" s="284"/>
      <c r="S33" s="284"/>
      <c r="T33" s="284"/>
      <c r="U33" s="284"/>
      <c r="V33" s="302">
        <v>2</v>
      </c>
      <c r="W33" s="302">
        <v>2</v>
      </c>
      <c r="X33" s="277"/>
      <c r="Y33" s="287">
        <f t="shared" si="5"/>
        <v>0</v>
      </c>
      <c r="Z33" s="31"/>
    </row>
    <row r="34" spans="1:26" ht="26.25" customHeight="1" x14ac:dyDescent="0.25">
      <c r="A34" s="173">
        <v>26</v>
      </c>
      <c r="B34" s="796"/>
      <c r="C34" s="799"/>
      <c r="D34" s="216" t="s">
        <v>887</v>
      </c>
      <c r="E34" s="284"/>
      <c r="F34" s="284"/>
      <c r="G34" s="284"/>
      <c r="H34" s="284"/>
      <c r="I34" s="284"/>
      <c r="J34" s="284"/>
      <c r="K34" s="284"/>
      <c r="L34" s="284"/>
      <c r="M34" s="284"/>
      <c r="N34" s="284"/>
      <c r="O34" s="284"/>
      <c r="P34" s="285" t="s">
        <v>3</v>
      </c>
      <c r="Q34" s="285" t="s">
        <v>3</v>
      </c>
      <c r="R34" s="284"/>
      <c r="S34" s="284"/>
      <c r="T34" s="284"/>
      <c r="U34" s="284"/>
      <c r="V34" s="302">
        <v>2</v>
      </c>
      <c r="W34" s="302">
        <v>2</v>
      </c>
      <c r="X34" s="277"/>
      <c r="Y34" s="287">
        <f t="shared" si="5"/>
        <v>0</v>
      </c>
      <c r="Z34" s="31"/>
    </row>
    <row r="35" spans="1:26" ht="26.25" customHeight="1" x14ac:dyDescent="0.25">
      <c r="A35" s="173">
        <v>27</v>
      </c>
      <c r="B35" s="796"/>
      <c r="C35" s="799"/>
      <c r="D35" s="216" t="s">
        <v>483</v>
      </c>
      <c r="E35" s="284"/>
      <c r="F35" s="284"/>
      <c r="G35" s="284"/>
      <c r="H35" s="284"/>
      <c r="I35" s="284"/>
      <c r="J35" s="284"/>
      <c r="K35" s="284"/>
      <c r="L35" s="284"/>
      <c r="M35" s="284"/>
      <c r="N35" s="284"/>
      <c r="O35" s="284"/>
      <c r="P35" s="285" t="s">
        <v>3</v>
      </c>
      <c r="Q35" s="285" t="s">
        <v>3</v>
      </c>
      <c r="R35" s="284"/>
      <c r="S35" s="284"/>
      <c r="T35" s="284"/>
      <c r="U35" s="284"/>
      <c r="V35" s="302">
        <v>2</v>
      </c>
      <c r="W35" s="302">
        <v>2</v>
      </c>
      <c r="X35" s="277"/>
      <c r="Y35" s="287">
        <f t="shared" ref="Y35" si="6">V35*W35*ROUND(X35,2)</f>
        <v>0</v>
      </c>
      <c r="Z35" s="31"/>
    </row>
    <row r="36" spans="1:26" ht="15" customHeight="1" x14ac:dyDescent="0.25">
      <c r="A36" s="173">
        <v>28</v>
      </c>
      <c r="B36" s="796" t="s">
        <v>475</v>
      </c>
      <c r="C36" s="796" t="s">
        <v>481</v>
      </c>
      <c r="D36" s="216" t="s">
        <v>61</v>
      </c>
      <c r="E36" s="285" t="s">
        <v>3</v>
      </c>
      <c r="F36" s="284"/>
      <c r="G36" s="284"/>
      <c r="H36" s="284"/>
      <c r="I36" s="284"/>
      <c r="J36" s="284"/>
      <c r="K36" s="284"/>
      <c r="L36" s="284"/>
      <c r="M36" s="284"/>
      <c r="N36" s="284"/>
      <c r="O36" s="284"/>
      <c r="P36" s="285"/>
      <c r="Q36" s="285"/>
      <c r="R36" s="284"/>
      <c r="S36" s="284"/>
      <c r="T36" s="284"/>
      <c r="U36" s="284"/>
      <c r="V36" s="285">
        <v>365</v>
      </c>
      <c r="W36" s="302">
        <v>2</v>
      </c>
      <c r="X36" s="364"/>
      <c r="Y36" s="365"/>
      <c r="Z36" s="31"/>
    </row>
    <row r="37" spans="1:26" ht="15" customHeight="1" x14ac:dyDescent="0.25">
      <c r="A37" s="173">
        <v>29</v>
      </c>
      <c r="B37" s="796"/>
      <c r="C37" s="799"/>
      <c r="D37" s="216" t="s">
        <v>473</v>
      </c>
      <c r="E37" s="284"/>
      <c r="F37" s="284"/>
      <c r="G37" s="284"/>
      <c r="H37" s="284"/>
      <c r="I37" s="284"/>
      <c r="J37" s="284"/>
      <c r="K37" s="284"/>
      <c r="L37" s="284"/>
      <c r="M37" s="284"/>
      <c r="N37" s="284"/>
      <c r="O37" s="284"/>
      <c r="P37" s="285" t="s">
        <v>3</v>
      </c>
      <c r="Q37" s="285" t="s">
        <v>3</v>
      </c>
      <c r="R37" s="284"/>
      <c r="S37" s="284"/>
      <c r="T37" s="284"/>
      <c r="U37" s="284"/>
      <c r="V37" s="302">
        <v>2</v>
      </c>
      <c r="W37" s="302">
        <v>2</v>
      </c>
      <c r="X37" s="277"/>
      <c r="Y37" s="287">
        <f t="shared" ref="Y37:Y40" si="7">V37*W37*ROUND(X37,2)</f>
        <v>0</v>
      </c>
      <c r="Z37" s="31"/>
    </row>
    <row r="38" spans="1:26" ht="15" customHeight="1" x14ac:dyDescent="0.25">
      <c r="A38" s="173">
        <v>30</v>
      </c>
      <c r="B38" s="796"/>
      <c r="C38" s="799"/>
      <c r="D38" s="216" t="s">
        <v>419</v>
      </c>
      <c r="E38" s="284"/>
      <c r="F38" s="284"/>
      <c r="G38" s="284"/>
      <c r="H38" s="284"/>
      <c r="I38" s="284"/>
      <c r="J38" s="284"/>
      <c r="K38" s="284"/>
      <c r="L38" s="284"/>
      <c r="M38" s="284"/>
      <c r="N38" s="284"/>
      <c r="O38" s="284"/>
      <c r="P38" s="285" t="s">
        <v>3</v>
      </c>
      <c r="Q38" s="285" t="s">
        <v>3</v>
      </c>
      <c r="R38" s="284"/>
      <c r="S38" s="284"/>
      <c r="T38" s="284"/>
      <c r="U38" s="284"/>
      <c r="V38" s="302">
        <v>2</v>
      </c>
      <c r="W38" s="302">
        <v>2</v>
      </c>
      <c r="X38" s="277"/>
      <c r="Y38" s="287">
        <f t="shared" si="7"/>
        <v>0</v>
      </c>
      <c r="Z38" s="31"/>
    </row>
    <row r="39" spans="1:26" ht="15" customHeight="1" x14ac:dyDescent="0.25">
      <c r="A39" s="173">
        <v>31</v>
      </c>
      <c r="B39" s="796"/>
      <c r="C39" s="799"/>
      <c r="D39" s="216" t="s">
        <v>474</v>
      </c>
      <c r="E39" s="284"/>
      <c r="F39" s="284"/>
      <c r="G39" s="284"/>
      <c r="H39" s="284"/>
      <c r="I39" s="284"/>
      <c r="J39" s="284"/>
      <c r="K39" s="284"/>
      <c r="L39" s="284"/>
      <c r="M39" s="284"/>
      <c r="N39" s="284"/>
      <c r="O39" s="284"/>
      <c r="P39" s="285" t="s">
        <v>3</v>
      </c>
      <c r="Q39" s="285" t="s">
        <v>3</v>
      </c>
      <c r="R39" s="284"/>
      <c r="S39" s="284"/>
      <c r="T39" s="284"/>
      <c r="U39" s="284"/>
      <c r="V39" s="302">
        <v>2</v>
      </c>
      <c r="W39" s="302">
        <v>2</v>
      </c>
      <c r="X39" s="277"/>
      <c r="Y39" s="287">
        <f t="shared" si="7"/>
        <v>0</v>
      </c>
      <c r="Z39" s="31"/>
    </row>
    <row r="40" spans="1:26" ht="15" customHeight="1" x14ac:dyDescent="0.25">
      <c r="A40" s="173">
        <v>32</v>
      </c>
      <c r="B40" s="796"/>
      <c r="C40" s="799"/>
      <c r="D40" s="216" t="s">
        <v>420</v>
      </c>
      <c r="E40" s="284"/>
      <c r="F40" s="284"/>
      <c r="G40" s="284"/>
      <c r="H40" s="284"/>
      <c r="I40" s="284"/>
      <c r="J40" s="284"/>
      <c r="K40" s="284"/>
      <c r="L40" s="284"/>
      <c r="M40" s="284"/>
      <c r="N40" s="284"/>
      <c r="O40" s="284"/>
      <c r="P40" s="285" t="s">
        <v>3</v>
      </c>
      <c r="Q40" s="285" t="s">
        <v>3</v>
      </c>
      <c r="R40" s="284"/>
      <c r="S40" s="284"/>
      <c r="T40" s="284"/>
      <c r="U40" s="284"/>
      <c r="V40" s="302">
        <v>2</v>
      </c>
      <c r="W40" s="302">
        <v>2</v>
      </c>
      <c r="X40" s="277"/>
      <c r="Y40" s="287">
        <f t="shared" si="7"/>
        <v>0</v>
      </c>
      <c r="Z40" s="31"/>
    </row>
    <row r="41" spans="1:26" ht="26.25" customHeight="1" x14ac:dyDescent="0.25">
      <c r="A41" s="173">
        <v>33</v>
      </c>
      <c r="B41" s="796"/>
      <c r="C41" s="799"/>
      <c r="D41" s="216" t="s">
        <v>887</v>
      </c>
      <c r="E41" s="284"/>
      <c r="F41" s="284"/>
      <c r="G41" s="284"/>
      <c r="H41" s="284"/>
      <c r="I41" s="284"/>
      <c r="J41" s="284"/>
      <c r="K41" s="284"/>
      <c r="L41" s="284"/>
      <c r="M41" s="284"/>
      <c r="N41" s="284"/>
      <c r="O41" s="284"/>
      <c r="P41" s="285" t="s">
        <v>3</v>
      </c>
      <c r="Q41" s="285" t="s">
        <v>3</v>
      </c>
      <c r="R41" s="284"/>
      <c r="S41" s="284"/>
      <c r="T41" s="284"/>
      <c r="U41" s="284"/>
      <c r="V41" s="302">
        <v>2</v>
      </c>
      <c r="W41" s="302">
        <v>2</v>
      </c>
      <c r="X41" s="277"/>
      <c r="Y41" s="287">
        <f t="shared" ref="Y41" si="8">V41*W41*ROUND(X41,2)</f>
        <v>0</v>
      </c>
      <c r="Z41" s="31"/>
    </row>
    <row r="42" spans="1:26" ht="26.25" customHeight="1" x14ac:dyDescent="0.25">
      <c r="A42" s="173">
        <v>34</v>
      </c>
      <c r="B42" s="796"/>
      <c r="C42" s="799"/>
      <c r="D42" s="216" t="s">
        <v>483</v>
      </c>
      <c r="E42" s="284"/>
      <c r="F42" s="284"/>
      <c r="G42" s="284"/>
      <c r="H42" s="284"/>
      <c r="I42" s="284"/>
      <c r="J42" s="284"/>
      <c r="K42" s="284"/>
      <c r="L42" s="284"/>
      <c r="M42" s="284"/>
      <c r="N42" s="284"/>
      <c r="O42" s="284"/>
      <c r="P42" s="285" t="s">
        <v>3</v>
      </c>
      <c r="Q42" s="285" t="s">
        <v>3</v>
      </c>
      <c r="R42" s="284"/>
      <c r="S42" s="284"/>
      <c r="T42" s="284"/>
      <c r="U42" s="284"/>
      <c r="V42" s="302">
        <v>2</v>
      </c>
      <c r="W42" s="302">
        <v>2</v>
      </c>
      <c r="X42" s="277"/>
      <c r="Y42" s="287">
        <f>V42*W42*ROUND(X42,2)</f>
        <v>0</v>
      </c>
      <c r="Z42" s="31"/>
    </row>
    <row r="43" spans="1:26" ht="15" customHeight="1" x14ac:dyDescent="0.25">
      <c r="A43" s="173">
        <v>35</v>
      </c>
      <c r="B43" s="796" t="s">
        <v>476</v>
      </c>
      <c r="C43" s="796" t="s">
        <v>481</v>
      </c>
      <c r="D43" s="216" t="s">
        <v>61</v>
      </c>
      <c r="E43" s="285" t="s">
        <v>3</v>
      </c>
      <c r="F43" s="284"/>
      <c r="G43" s="284"/>
      <c r="H43" s="284"/>
      <c r="I43" s="284"/>
      <c r="J43" s="284"/>
      <c r="K43" s="284"/>
      <c r="L43" s="284"/>
      <c r="M43" s="284"/>
      <c r="N43" s="284"/>
      <c r="O43" s="284"/>
      <c r="P43" s="285"/>
      <c r="Q43" s="285"/>
      <c r="R43" s="284"/>
      <c r="S43" s="284"/>
      <c r="T43" s="284"/>
      <c r="U43" s="284"/>
      <c r="V43" s="285">
        <v>365</v>
      </c>
      <c r="W43" s="302">
        <v>2</v>
      </c>
      <c r="X43" s="364"/>
      <c r="Y43" s="365"/>
      <c r="Z43" s="31"/>
    </row>
    <row r="44" spans="1:26" ht="15" customHeight="1" x14ac:dyDescent="0.25">
      <c r="A44" s="173">
        <v>36</v>
      </c>
      <c r="B44" s="796"/>
      <c r="C44" s="799"/>
      <c r="D44" s="216" t="s">
        <v>473</v>
      </c>
      <c r="E44" s="284"/>
      <c r="F44" s="284"/>
      <c r="G44" s="284"/>
      <c r="H44" s="284"/>
      <c r="I44" s="284"/>
      <c r="J44" s="284"/>
      <c r="K44" s="284"/>
      <c r="L44" s="284"/>
      <c r="M44" s="284"/>
      <c r="N44" s="284"/>
      <c r="O44" s="284"/>
      <c r="P44" s="285" t="s">
        <v>3</v>
      </c>
      <c r="Q44" s="285" t="s">
        <v>3</v>
      </c>
      <c r="R44" s="284"/>
      <c r="S44" s="284"/>
      <c r="T44" s="284"/>
      <c r="U44" s="284"/>
      <c r="V44" s="302">
        <v>2</v>
      </c>
      <c r="W44" s="302">
        <v>2</v>
      </c>
      <c r="X44" s="277"/>
      <c r="Y44" s="287">
        <f t="shared" ref="Y44:Y46" si="9">V44*W44*ROUND(X44,2)</f>
        <v>0</v>
      </c>
      <c r="Z44" s="31"/>
    </row>
    <row r="45" spans="1:26" ht="15" customHeight="1" x14ac:dyDescent="0.25">
      <c r="A45" s="173">
        <v>37</v>
      </c>
      <c r="B45" s="796"/>
      <c r="C45" s="799"/>
      <c r="D45" s="216" t="s">
        <v>419</v>
      </c>
      <c r="E45" s="284"/>
      <c r="F45" s="284"/>
      <c r="G45" s="284"/>
      <c r="H45" s="284"/>
      <c r="I45" s="284"/>
      <c r="J45" s="284"/>
      <c r="K45" s="284"/>
      <c r="L45" s="284"/>
      <c r="M45" s="284"/>
      <c r="N45" s="284"/>
      <c r="O45" s="284"/>
      <c r="P45" s="285" t="s">
        <v>3</v>
      </c>
      <c r="Q45" s="285" t="s">
        <v>3</v>
      </c>
      <c r="R45" s="284"/>
      <c r="S45" s="284"/>
      <c r="T45" s="284"/>
      <c r="U45" s="284"/>
      <c r="V45" s="302">
        <v>2</v>
      </c>
      <c r="W45" s="302">
        <v>2</v>
      </c>
      <c r="X45" s="277"/>
      <c r="Y45" s="287">
        <f t="shared" si="9"/>
        <v>0</v>
      </c>
      <c r="Z45" s="31"/>
    </row>
    <row r="46" spans="1:26" ht="15" customHeight="1" x14ac:dyDescent="0.25">
      <c r="A46" s="173">
        <v>38</v>
      </c>
      <c r="B46" s="796"/>
      <c r="C46" s="799"/>
      <c r="D46" s="216" t="s">
        <v>474</v>
      </c>
      <c r="E46" s="284"/>
      <c r="F46" s="284"/>
      <c r="G46" s="284"/>
      <c r="H46" s="284"/>
      <c r="I46" s="284"/>
      <c r="J46" s="284"/>
      <c r="K46" s="284"/>
      <c r="L46" s="284"/>
      <c r="M46" s="284"/>
      <c r="N46" s="284"/>
      <c r="O46" s="284"/>
      <c r="P46" s="285" t="s">
        <v>3</v>
      </c>
      <c r="Q46" s="285" t="s">
        <v>3</v>
      </c>
      <c r="R46" s="284"/>
      <c r="S46" s="284"/>
      <c r="T46" s="284"/>
      <c r="U46" s="284"/>
      <c r="V46" s="302">
        <v>2</v>
      </c>
      <c r="W46" s="302">
        <v>2</v>
      </c>
      <c r="X46" s="277"/>
      <c r="Y46" s="287">
        <f t="shared" si="9"/>
        <v>0</v>
      </c>
      <c r="Z46" s="31"/>
    </row>
    <row r="47" spans="1:26" ht="15" customHeight="1" x14ac:dyDescent="0.25">
      <c r="A47" s="173">
        <v>39</v>
      </c>
      <c r="B47" s="796"/>
      <c r="C47" s="799"/>
      <c r="D47" s="216" t="s">
        <v>420</v>
      </c>
      <c r="E47" s="284"/>
      <c r="F47" s="284"/>
      <c r="G47" s="284"/>
      <c r="H47" s="284"/>
      <c r="I47" s="284"/>
      <c r="J47" s="284"/>
      <c r="K47" s="284"/>
      <c r="L47" s="284"/>
      <c r="M47" s="284"/>
      <c r="N47" s="284"/>
      <c r="O47" s="284"/>
      <c r="P47" s="285" t="s">
        <v>3</v>
      </c>
      <c r="Q47" s="285" t="s">
        <v>3</v>
      </c>
      <c r="R47" s="284"/>
      <c r="S47" s="284"/>
      <c r="T47" s="284"/>
      <c r="U47" s="284"/>
      <c r="V47" s="302">
        <v>2</v>
      </c>
      <c r="W47" s="302">
        <v>2</v>
      </c>
      <c r="X47" s="277"/>
      <c r="Y47" s="287">
        <f t="shared" ref="Y47" si="10">V47*W47*ROUND(X47,2)</f>
        <v>0</v>
      </c>
      <c r="Z47" s="31"/>
    </row>
    <row r="48" spans="1:26" ht="26.25" customHeight="1" x14ac:dyDescent="0.25">
      <c r="A48" s="173">
        <v>40</v>
      </c>
      <c r="B48" s="796"/>
      <c r="C48" s="799"/>
      <c r="D48" s="216" t="s">
        <v>887</v>
      </c>
      <c r="E48" s="284"/>
      <c r="F48" s="284"/>
      <c r="G48" s="284"/>
      <c r="H48" s="284"/>
      <c r="I48" s="284"/>
      <c r="J48" s="284"/>
      <c r="K48" s="284"/>
      <c r="L48" s="284"/>
      <c r="M48" s="284"/>
      <c r="N48" s="284"/>
      <c r="O48" s="284"/>
      <c r="P48" s="285" t="s">
        <v>3</v>
      </c>
      <c r="Q48" s="285" t="s">
        <v>3</v>
      </c>
      <c r="R48" s="284"/>
      <c r="S48" s="284"/>
      <c r="T48" s="284"/>
      <c r="U48" s="284"/>
      <c r="V48" s="302">
        <v>2</v>
      </c>
      <c r="W48" s="302">
        <v>2</v>
      </c>
      <c r="X48" s="277"/>
      <c r="Y48" s="287">
        <f>V48*W48*ROUND(X48,2)</f>
        <v>0</v>
      </c>
      <c r="Z48" s="31"/>
    </row>
    <row r="49" spans="1:27" ht="26.25" customHeight="1" x14ac:dyDescent="0.25">
      <c r="A49" s="173">
        <v>41</v>
      </c>
      <c r="B49" s="796"/>
      <c r="C49" s="799"/>
      <c r="D49" s="216" t="s">
        <v>483</v>
      </c>
      <c r="E49" s="284"/>
      <c r="F49" s="284"/>
      <c r="G49" s="284"/>
      <c r="H49" s="284"/>
      <c r="I49" s="284"/>
      <c r="J49" s="284"/>
      <c r="K49" s="284"/>
      <c r="L49" s="284"/>
      <c r="M49" s="284"/>
      <c r="N49" s="284"/>
      <c r="O49" s="284"/>
      <c r="P49" s="285" t="s">
        <v>3</v>
      </c>
      <c r="Q49" s="285" t="s">
        <v>3</v>
      </c>
      <c r="R49" s="284"/>
      <c r="S49" s="284"/>
      <c r="T49" s="284"/>
      <c r="U49" s="284"/>
      <c r="V49" s="302">
        <v>2</v>
      </c>
      <c r="W49" s="302">
        <v>2</v>
      </c>
      <c r="X49" s="277"/>
      <c r="Y49" s="287">
        <f t="shared" ref="Y49:Y54" si="11">V49*W49*ROUND(X49,2)</f>
        <v>0</v>
      </c>
      <c r="Z49" s="31"/>
    </row>
    <row r="50" spans="1:27" ht="15" customHeight="1" x14ac:dyDescent="0.25">
      <c r="A50" s="173">
        <v>42</v>
      </c>
      <c r="B50" s="796" t="s">
        <v>477</v>
      </c>
      <c r="C50" s="796" t="s">
        <v>482</v>
      </c>
      <c r="D50" s="216" t="s">
        <v>61</v>
      </c>
      <c r="E50" s="285" t="s">
        <v>3</v>
      </c>
      <c r="F50" s="284"/>
      <c r="G50" s="284"/>
      <c r="H50" s="284"/>
      <c r="I50" s="284"/>
      <c r="J50" s="284"/>
      <c r="K50" s="284"/>
      <c r="L50" s="284"/>
      <c r="M50" s="284"/>
      <c r="N50" s="284"/>
      <c r="O50" s="284"/>
      <c r="P50" s="285"/>
      <c r="Q50" s="285"/>
      <c r="R50" s="284"/>
      <c r="S50" s="284"/>
      <c r="T50" s="284"/>
      <c r="U50" s="284"/>
      <c r="V50" s="285">
        <v>365</v>
      </c>
      <c r="W50" s="302">
        <v>8</v>
      </c>
      <c r="X50" s="364"/>
      <c r="Y50" s="365"/>
      <c r="Z50" s="31"/>
    </row>
    <row r="51" spans="1:27" ht="15" customHeight="1" x14ac:dyDescent="0.25">
      <c r="A51" s="173">
        <v>43</v>
      </c>
      <c r="B51" s="796"/>
      <c r="C51" s="799"/>
      <c r="D51" s="216" t="s">
        <v>473</v>
      </c>
      <c r="E51" s="284"/>
      <c r="F51" s="284"/>
      <c r="G51" s="284"/>
      <c r="H51" s="284"/>
      <c r="I51" s="284"/>
      <c r="J51" s="284"/>
      <c r="K51" s="284"/>
      <c r="L51" s="284"/>
      <c r="M51" s="284"/>
      <c r="N51" s="284"/>
      <c r="O51" s="284"/>
      <c r="P51" s="285" t="s">
        <v>3</v>
      </c>
      <c r="Q51" s="285" t="s">
        <v>3</v>
      </c>
      <c r="R51" s="284"/>
      <c r="S51" s="284"/>
      <c r="T51" s="284"/>
      <c r="U51" s="284"/>
      <c r="V51" s="302">
        <v>2</v>
      </c>
      <c r="W51" s="302">
        <v>8</v>
      </c>
      <c r="X51" s="277"/>
      <c r="Y51" s="287">
        <f t="shared" si="11"/>
        <v>0</v>
      </c>
      <c r="Z51" s="31"/>
    </row>
    <row r="52" spans="1:27" ht="15" customHeight="1" x14ac:dyDescent="0.25">
      <c r="A52" s="173">
        <v>44</v>
      </c>
      <c r="B52" s="796"/>
      <c r="C52" s="799"/>
      <c r="D52" s="216" t="s">
        <v>419</v>
      </c>
      <c r="E52" s="284"/>
      <c r="F52" s="284"/>
      <c r="G52" s="284"/>
      <c r="H52" s="284"/>
      <c r="I52" s="284"/>
      <c r="J52" s="284"/>
      <c r="K52" s="284"/>
      <c r="L52" s="284"/>
      <c r="M52" s="284"/>
      <c r="N52" s="284"/>
      <c r="O52" s="284"/>
      <c r="P52" s="285" t="s">
        <v>3</v>
      </c>
      <c r="Q52" s="285" t="s">
        <v>3</v>
      </c>
      <c r="R52" s="284"/>
      <c r="S52" s="284"/>
      <c r="T52" s="284"/>
      <c r="U52" s="284"/>
      <c r="V52" s="302">
        <v>2</v>
      </c>
      <c r="W52" s="302">
        <v>8</v>
      </c>
      <c r="X52" s="277"/>
      <c r="Y52" s="287">
        <f t="shared" si="11"/>
        <v>0</v>
      </c>
      <c r="Z52" s="31"/>
    </row>
    <row r="53" spans="1:27" ht="15" customHeight="1" x14ac:dyDescent="0.25">
      <c r="A53" s="173">
        <v>45</v>
      </c>
      <c r="B53" s="796"/>
      <c r="C53" s="799"/>
      <c r="D53" s="216" t="s">
        <v>474</v>
      </c>
      <c r="E53" s="284"/>
      <c r="F53" s="284"/>
      <c r="G53" s="284"/>
      <c r="H53" s="284"/>
      <c r="I53" s="284"/>
      <c r="J53" s="284"/>
      <c r="K53" s="284"/>
      <c r="L53" s="284"/>
      <c r="M53" s="284"/>
      <c r="N53" s="284"/>
      <c r="O53" s="284"/>
      <c r="P53" s="285" t="s">
        <v>3</v>
      </c>
      <c r="Q53" s="285" t="s">
        <v>3</v>
      </c>
      <c r="R53" s="284"/>
      <c r="S53" s="284"/>
      <c r="T53" s="284"/>
      <c r="U53" s="284"/>
      <c r="V53" s="302">
        <v>2</v>
      </c>
      <c r="W53" s="302">
        <v>8</v>
      </c>
      <c r="X53" s="277"/>
      <c r="Y53" s="287">
        <f t="shared" si="11"/>
        <v>0</v>
      </c>
      <c r="Z53" s="31"/>
    </row>
    <row r="54" spans="1:27" ht="15" customHeight="1" x14ac:dyDescent="0.25">
      <c r="A54" s="173">
        <v>46</v>
      </c>
      <c r="B54" s="796"/>
      <c r="C54" s="799"/>
      <c r="D54" s="216" t="s">
        <v>420</v>
      </c>
      <c r="E54" s="284"/>
      <c r="F54" s="284"/>
      <c r="G54" s="284"/>
      <c r="H54" s="284"/>
      <c r="I54" s="284"/>
      <c r="J54" s="284"/>
      <c r="K54" s="284"/>
      <c r="L54" s="284"/>
      <c r="M54" s="284"/>
      <c r="N54" s="284"/>
      <c r="O54" s="284"/>
      <c r="P54" s="285" t="s">
        <v>3</v>
      </c>
      <c r="Q54" s="285" t="s">
        <v>3</v>
      </c>
      <c r="R54" s="284"/>
      <c r="S54" s="284"/>
      <c r="T54" s="284"/>
      <c r="U54" s="284"/>
      <c r="V54" s="302">
        <v>2</v>
      </c>
      <c r="W54" s="302">
        <v>8</v>
      </c>
      <c r="X54" s="277"/>
      <c r="Y54" s="287">
        <f t="shared" si="11"/>
        <v>0</v>
      </c>
      <c r="Z54" s="31"/>
    </row>
    <row r="55" spans="1:27" ht="26.25" customHeight="1" x14ac:dyDescent="0.25">
      <c r="A55" s="173">
        <v>47</v>
      </c>
      <c r="B55" s="796"/>
      <c r="C55" s="799"/>
      <c r="D55" s="216" t="s">
        <v>887</v>
      </c>
      <c r="E55" s="284"/>
      <c r="F55" s="284"/>
      <c r="G55" s="284"/>
      <c r="H55" s="284"/>
      <c r="I55" s="284"/>
      <c r="J55" s="284"/>
      <c r="K55" s="284"/>
      <c r="L55" s="284"/>
      <c r="M55" s="284"/>
      <c r="N55" s="284"/>
      <c r="O55" s="284"/>
      <c r="P55" s="285" t="s">
        <v>3</v>
      </c>
      <c r="Q55" s="285" t="s">
        <v>3</v>
      </c>
      <c r="R55" s="284"/>
      <c r="S55" s="284"/>
      <c r="T55" s="284"/>
      <c r="U55" s="284"/>
      <c r="V55" s="302">
        <v>2</v>
      </c>
      <c r="W55" s="302">
        <v>8</v>
      </c>
      <c r="X55" s="277"/>
      <c r="Y55" s="287">
        <f>V55*W55*ROUND(X55,2)</f>
        <v>0</v>
      </c>
      <c r="Z55" s="31"/>
    </row>
    <row r="56" spans="1:27" ht="26.25" customHeight="1" x14ac:dyDescent="0.25">
      <c r="A56" s="173">
        <v>48</v>
      </c>
      <c r="B56" s="796"/>
      <c r="C56" s="799"/>
      <c r="D56" s="216" t="s">
        <v>483</v>
      </c>
      <c r="E56" s="284"/>
      <c r="F56" s="284"/>
      <c r="G56" s="284"/>
      <c r="H56" s="284"/>
      <c r="I56" s="284"/>
      <c r="J56" s="284"/>
      <c r="K56" s="284"/>
      <c r="L56" s="284"/>
      <c r="M56" s="284"/>
      <c r="N56" s="284"/>
      <c r="O56" s="284"/>
      <c r="P56" s="285" t="s">
        <v>3</v>
      </c>
      <c r="Q56" s="285" t="s">
        <v>3</v>
      </c>
      <c r="R56" s="284"/>
      <c r="S56" s="284"/>
      <c r="T56" s="284"/>
      <c r="U56" s="284"/>
      <c r="V56" s="302">
        <v>2</v>
      </c>
      <c r="W56" s="302">
        <v>8</v>
      </c>
      <c r="X56" s="277"/>
      <c r="Y56" s="287">
        <f t="shared" ref="Y56:Y60" si="12">V56*W56*ROUND(X56,2)</f>
        <v>0</v>
      </c>
      <c r="Z56" s="31"/>
    </row>
    <row r="57" spans="1:27" ht="15" customHeight="1" x14ac:dyDescent="0.25">
      <c r="A57" s="173">
        <v>49</v>
      </c>
      <c r="B57" s="796" t="s">
        <v>478</v>
      </c>
      <c r="C57" s="796" t="s">
        <v>479</v>
      </c>
      <c r="D57" s="216" t="s">
        <v>61</v>
      </c>
      <c r="E57" s="285" t="s">
        <v>3</v>
      </c>
      <c r="F57" s="284"/>
      <c r="G57" s="284"/>
      <c r="H57" s="284"/>
      <c r="I57" s="284"/>
      <c r="J57" s="284"/>
      <c r="K57" s="284"/>
      <c r="L57" s="284"/>
      <c r="M57" s="284"/>
      <c r="N57" s="284"/>
      <c r="O57" s="284"/>
      <c r="P57" s="285"/>
      <c r="Q57" s="285"/>
      <c r="R57" s="284"/>
      <c r="S57" s="284"/>
      <c r="T57" s="284"/>
      <c r="U57" s="284"/>
      <c r="V57" s="285">
        <v>365</v>
      </c>
      <c r="W57" s="302">
        <v>1</v>
      </c>
      <c r="X57" s="364"/>
      <c r="Y57" s="365"/>
      <c r="Z57" s="31"/>
    </row>
    <row r="58" spans="1:27" ht="15" customHeight="1" x14ac:dyDescent="0.25">
      <c r="A58" s="173">
        <v>50</v>
      </c>
      <c r="B58" s="796"/>
      <c r="C58" s="796"/>
      <c r="D58" s="216" t="s">
        <v>473</v>
      </c>
      <c r="E58" s="284"/>
      <c r="F58" s="284"/>
      <c r="G58" s="284"/>
      <c r="H58" s="284"/>
      <c r="I58" s="284"/>
      <c r="J58" s="284"/>
      <c r="K58" s="284"/>
      <c r="L58" s="284"/>
      <c r="M58" s="284"/>
      <c r="N58" s="284"/>
      <c r="O58" s="284"/>
      <c r="P58" s="285" t="s">
        <v>3</v>
      </c>
      <c r="Q58" s="285" t="s">
        <v>3</v>
      </c>
      <c r="R58" s="284"/>
      <c r="S58" s="284"/>
      <c r="T58" s="284"/>
      <c r="U58" s="284"/>
      <c r="V58" s="302">
        <v>2</v>
      </c>
      <c r="W58" s="302">
        <v>1</v>
      </c>
      <c r="X58" s="277"/>
      <c r="Y58" s="287">
        <f t="shared" si="12"/>
        <v>0</v>
      </c>
      <c r="Z58" s="31"/>
    </row>
    <row r="59" spans="1:27" ht="15" customHeight="1" x14ac:dyDescent="0.25">
      <c r="A59" s="173">
        <v>51</v>
      </c>
      <c r="B59" s="796"/>
      <c r="C59" s="796"/>
      <c r="D59" s="216" t="s">
        <v>419</v>
      </c>
      <c r="E59" s="284"/>
      <c r="F59" s="284"/>
      <c r="G59" s="284"/>
      <c r="H59" s="284"/>
      <c r="I59" s="284"/>
      <c r="J59" s="284"/>
      <c r="K59" s="284"/>
      <c r="L59" s="284"/>
      <c r="M59" s="284"/>
      <c r="N59" s="284"/>
      <c r="O59" s="284"/>
      <c r="P59" s="285" t="s">
        <v>3</v>
      </c>
      <c r="Q59" s="285" t="s">
        <v>3</v>
      </c>
      <c r="R59" s="284"/>
      <c r="S59" s="284"/>
      <c r="T59" s="284"/>
      <c r="U59" s="284"/>
      <c r="V59" s="302">
        <v>2</v>
      </c>
      <c r="W59" s="302">
        <v>1</v>
      </c>
      <c r="X59" s="277"/>
      <c r="Y59" s="287">
        <f t="shared" si="12"/>
        <v>0</v>
      </c>
      <c r="Z59" s="31"/>
    </row>
    <row r="60" spans="1:27" ht="15" customHeight="1" x14ac:dyDescent="0.25">
      <c r="A60" s="173">
        <v>52</v>
      </c>
      <c r="B60" s="796"/>
      <c r="C60" s="796"/>
      <c r="D60" s="216" t="s">
        <v>474</v>
      </c>
      <c r="E60" s="284"/>
      <c r="F60" s="284"/>
      <c r="G60" s="284"/>
      <c r="H60" s="284"/>
      <c r="I60" s="284"/>
      <c r="J60" s="284"/>
      <c r="K60" s="284"/>
      <c r="L60" s="284"/>
      <c r="M60" s="284"/>
      <c r="N60" s="284"/>
      <c r="O60" s="284"/>
      <c r="P60" s="285" t="s">
        <v>3</v>
      </c>
      <c r="Q60" s="285" t="s">
        <v>3</v>
      </c>
      <c r="R60" s="284"/>
      <c r="S60" s="284"/>
      <c r="T60" s="284"/>
      <c r="U60" s="284"/>
      <c r="V60" s="302">
        <v>2</v>
      </c>
      <c r="W60" s="302">
        <v>1</v>
      </c>
      <c r="X60" s="277"/>
      <c r="Y60" s="287">
        <f t="shared" si="12"/>
        <v>0</v>
      </c>
      <c r="Z60" s="169"/>
      <c r="AA60" s="31"/>
    </row>
    <row r="61" spans="1:27" ht="15" customHeight="1" x14ac:dyDescent="0.25">
      <c r="A61" s="173">
        <v>53</v>
      </c>
      <c r="B61" s="796"/>
      <c r="C61" s="796"/>
      <c r="D61" s="216" t="s">
        <v>420</v>
      </c>
      <c r="E61" s="284"/>
      <c r="F61" s="284"/>
      <c r="G61" s="284"/>
      <c r="H61" s="284"/>
      <c r="I61" s="284"/>
      <c r="J61" s="284"/>
      <c r="K61" s="284"/>
      <c r="L61" s="284"/>
      <c r="M61" s="284"/>
      <c r="N61" s="284"/>
      <c r="O61" s="284"/>
      <c r="P61" s="285" t="s">
        <v>3</v>
      </c>
      <c r="Q61" s="285" t="s">
        <v>3</v>
      </c>
      <c r="R61" s="284"/>
      <c r="S61" s="284"/>
      <c r="T61" s="284"/>
      <c r="U61" s="284"/>
      <c r="V61" s="302">
        <v>2</v>
      </c>
      <c r="W61" s="302">
        <v>1</v>
      </c>
      <c r="X61" s="277"/>
      <c r="Y61" s="287">
        <f t="shared" ref="Y61" si="13">V61*W61*ROUND(X61,2)</f>
        <v>0</v>
      </c>
      <c r="Z61" s="169"/>
      <c r="AA61" s="31"/>
    </row>
    <row r="62" spans="1:27" ht="26.25" customHeight="1" x14ac:dyDescent="0.25">
      <c r="A62" s="173">
        <v>54</v>
      </c>
      <c r="B62" s="796"/>
      <c r="C62" s="796"/>
      <c r="D62" s="216" t="s">
        <v>887</v>
      </c>
      <c r="E62" s="284"/>
      <c r="F62" s="284"/>
      <c r="G62" s="284"/>
      <c r="H62" s="284"/>
      <c r="I62" s="284"/>
      <c r="J62" s="284"/>
      <c r="K62" s="284"/>
      <c r="L62" s="284"/>
      <c r="M62" s="284"/>
      <c r="N62" s="284"/>
      <c r="O62" s="284"/>
      <c r="P62" s="285" t="s">
        <v>3</v>
      </c>
      <c r="Q62" s="285" t="s">
        <v>3</v>
      </c>
      <c r="R62" s="284"/>
      <c r="S62" s="284"/>
      <c r="T62" s="284"/>
      <c r="U62" s="284"/>
      <c r="V62" s="302">
        <v>2</v>
      </c>
      <c r="W62" s="302">
        <v>1</v>
      </c>
      <c r="X62" s="277"/>
      <c r="Y62" s="287">
        <f>V62*W62*ROUND(X62,2)</f>
        <v>0</v>
      </c>
      <c r="Z62" s="169"/>
      <c r="AA62" s="31"/>
    </row>
    <row r="63" spans="1:27" ht="26.25" customHeight="1" x14ac:dyDescent="0.25">
      <c r="A63" s="173">
        <v>55</v>
      </c>
      <c r="B63" s="796"/>
      <c r="C63" s="796"/>
      <c r="D63" s="216" t="s">
        <v>483</v>
      </c>
      <c r="E63" s="284"/>
      <c r="F63" s="284"/>
      <c r="G63" s="284"/>
      <c r="H63" s="284"/>
      <c r="I63" s="284"/>
      <c r="J63" s="284"/>
      <c r="K63" s="284"/>
      <c r="L63" s="284"/>
      <c r="M63" s="284"/>
      <c r="N63" s="284"/>
      <c r="O63" s="284"/>
      <c r="P63" s="285" t="s">
        <v>3</v>
      </c>
      <c r="Q63" s="285" t="s">
        <v>3</v>
      </c>
      <c r="R63" s="284"/>
      <c r="S63" s="284"/>
      <c r="T63" s="284"/>
      <c r="U63" s="284"/>
      <c r="V63" s="302">
        <v>2</v>
      </c>
      <c r="W63" s="302">
        <v>1</v>
      </c>
      <c r="X63" s="277"/>
      <c r="Y63" s="287">
        <f t="shared" ref="Y63" si="14">V63*W63*ROUND(X63,2)</f>
        <v>0</v>
      </c>
      <c r="Z63" s="31"/>
      <c r="AA63" s="31"/>
    </row>
    <row r="64" spans="1:27" ht="15" customHeight="1" x14ac:dyDescent="0.25">
      <c r="A64" s="173">
        <v>56</v>
      </c>
      <c r="B64" s="796" t="s">
        <v>7</v>
      </c>
      <c r="C64" s="796" t="s">
        <v>480</v>
      </c>
      <c r="D64" s="216" t="s">
        <v>573</v>
      </c>
      <c r="E64" s="284"/>
      <c r="F64" s="285" t="s">
        <v>3</v>
      </c>
      <c r="G64" s="284"/>
      <c r="H64" s="284"/>
      <c r="I64" s="284"/>
      <c r="J64" s="284"/>
      <c r="K64" s="284"/>
      <c r="L64" s="284"/>
      <c r="M64" s="284"/>
      <c r="N64" s="284"/>
      <c r="O64" s="284"/>
      <c r="P64" s="285"/>
      <c r="Q64" s="285"/>
      <c r="R64" s="284"/>
      <c r="S64" s="284"/>
      <c r="T64" s="284"/>
      <c r="U64" s="284"/>
      <c r="V64" s="285">
        <v>52</v>
      </c>
      <c r="W64" s="285">
        <v>1</v>
      </c>
      <c r="X64" s="365"/>
      <c r="Y64" s="365"/>
      <c r="Z64" s="31"/>
      <c r="AA64" s="31"/>
    </row>
    <row r="65" spans="1:27" ht="15" customHeight="1" x14ac:dyDescent="0.25">
      <c r="A65" s="173">
        <v>57</v>
      </c>
      <c r="B65" s="796"/>
      <c r="C65" s="796"/>
      <c r="D65" s="216" t="s">
        <v>574</v>
      </c>
      <c r="E65" s="284"/>
      <c r="F65" s="284"/>
      <c r="G65" s="284"/>
      <c r="H65" s="284"/>
      <c r="I65" s="284"/>
      <c r="J65" s="284"/>
      <c r="K65" s="284"/>
      <c r="L65" s="284"/>
      <c r="M65" s="284"/>
      <c r="N65" s="284"/>
      <c r="O65" s="284"/>
      <c r="P65" s="285" t="s">
        <v>3</v>
      </c>
      <c r="Q65" s="285" t="s">
        <v>3</v>
      </c>
      <c r="R65" s="284"/>
      <c r="S65" s="284"/>
      <c r="T65" s="284"/>
      <c r="U65" s="284"/>
      <c r="V65" s="302">
        <v>2</v>
      </c>
      <c r="W65" s="285">
        <v>1</v>
      </c>
      <c r="X65" s="277"/>
      <c r="Y65" s="287">
        <f t="shared" ref="Y65" si="15">V65*W65*ROUND(X65,2)</f>
        <v>0</v>
      </c>
      <c r="Z65" s="169"/>
      <c r="AA65" s="31"/>
    </row>
    <row r="66" spans="1:27" ht="26.25" customHeight="1" x14ac:dyDescent="0.25">
      <c r="A66" s="173">
        <v>58</v>
      </c>
      <c r="B66" s="796"/>
      <c r="C66" s="796"/>
      <c r="D66" s="429" t="s">
        <v>576</v>
      </c>
      <c r="E66" s="284"/>
      <c r="F66" s="284"/>
      <c r="G66" s="284"/>
      <c r="H66" s="284"/>
      <c r="I66" s="284"/>
      <c r="J66" s="284"/>
      <c r="K66" s="284"/>
      <c r="L66" s="284"/>
      <c r="M66" s="284"/>
      <c r="N66" s="284"/>
      <c r="O66" s="284"/>
      <c r="P66" s="285" t="s">
        <v>3</v>
      </c>
      <c r="Q66" s="285" t="s">
        <v>3</v>
      </c>
      <c r="R66" s="284"/>
      <c r="S66" s="284"/>
      <c r="T66" s="284"/>
      <c r="U66" s="284"/>
      <c r="V66" s="302">
        <v>2</v>
      </c>
      <c r="W66" s="285">
        <v>1</v>
      </c>
      <c r="X66" s="277"/>
      <c r="Y66" s="287">
        <f>V66*W66*ROUND(X66,2)</f>
        <v>0</v>
      </c>
      <c r="Z66" s="169"/>
      <c r="AA66" s="31"/>
    </row>
    <row r="67" spans="1:27" ht="26.25" customHeight="1" thickBot="1" x14ac:dyDescent="0.3">
      <c r="A67" s="65">
        <v>59</v>
      </c>
      <c r="B67" s="797"/>
      <c r="C67" s="797"/>
      <c r="D67" s="223" t="s">
        <v>575</v>
      </c>
      <c r="E67" s="291"/>
      <c r="F67" s="291"/>
      <c r="G67" s="291"/>
      <c r="H67" s="291"/>
      <c r="I67" s="291"/>
      <c r="J67" s="291"/>
      <c r="K67" s="291"/>
      <c r="L67" s="291"/>
      <c r="M67" s="291"/>
      <c r="N67" s="291"/>
      <c r="O67" s="291"/>
      <c r="P67" s="292" t="s">
        <v>3</v>
      </c>
      <c r="Q67" s="292" t="s">
        <v>3</v>
      </c>
      <c r="R67" s="291"/>
      <c r="S67" s="291"/>
      <c r="T67" s="291"/>
      <c r="U67" s="291"/>
      <c r="V67" s="306">
        <v>2</v>
      </c>
      <c r="W67" s="292">
        <v>1</v>
      </c>
      <c r="X67" s="278"/>
      <c r="Y67" s="294">
        <f>V67*W67*ROUND(X67,2)</f>
        <v>0</v>
      </c>
      <c r="Z67" s="31"/>
      <c r="AA67" s="31"/>
    </row>
    <row r="68" spans="1:27" ht="15" customHeight="1" thickTop="1" x14ac:dyDescent="0.25">
      <c r="A68" s="361"/>
      <c r="B68" s="800" t="s">
        <v>2290</v>
      </c>
      <c r="C68" s="801"/>
      <c r="D68" s="801"/>
      <c r="E68" s="362"/>
      <c r="F68" s="362"/>
      <c r="G68" s="362"/>
      <c r="H68" s="362"/>
      <c r="I68" s="362"/>
      <c r="J68" s="362"/>
      <c r="K68" s="362"/>
      <c r="L68" s="362"/>
      <c r="M68" s="362"/>
      <c r="N68" s="362"/>
      <c r="O68" s="362"/>
      <c r="P68" s="362"/>
      <c r="Q68" s="362"/>
      <c r="R68" s="362"/>
      <c r="S68" s="362"/>
      <c r="T68" s="362"/>
      <c r="U68" s="362"/>
      <c r="V68" s="362"/>
      <c r="W68" s="362"/>
      <c r="X68" s="362"/>
      <c r="Y68" s="363"/>
      <c r="Z68" s="31"/>
    </row>
    <row r="69" spans="1:27" ht="39.200000000000003" customHeight="1" thickBot="1" x14ac:dyDescent="0.3">
      <c r="A69" s="65">
        <v>60</v>
      </c>
      <c r="B69" s="450"/>
      <c r="C69" s="451" t="s">
        <v>2289</v>
      </c>
      <c r="D69" s="452" t="s">
        <v>2291</v>
      </c>
      <c r="E69" s="291"/>
      <c r="F69" s="291"/>
      <c r="G69" s="291"/>
      <c r="H69" s="291"/>
      <c r="I69" s="291"/>
      <c r="J69" s="291"/>
      <c r="K69" s="291"/>
      <c r="L69" s="291"/>
      <c r="M69" s="291"/>
      <c r="N69" s="291"/>
      <c r="O69" s="291"/>
      <c r="P69" s="292" t="s">
        <v>3</v>
      </c>
      <c r="Q69" s="292" t="s">
        <v>3</v>
      </c>
      <c r="R69" s="291"/>
      <c r="S69" s="291"/>
      <c r="T69" s="291"/>
      <c r="U69" s="291"/>
      <c r="V69" s="306">
        <v>2</v>
      </c>
      <c r="W69" s="292">
        <v>1</v>
      </c>
      <c r="X69" s="278"/>
      <c r="Y69" s="294">
        <f>V69*W69*ROUND(X69,2)</f>
        <v>0</v>
      </c>
      <c r="Z69" s="31"/>
      <c r="AA69" s="31"/>
    </row>
    <row r="70" spans="1:27" ht="15" customHeight="1" thickTop="1" thickBot="1" x14ac:dyDescent="0.3">
      <c r="X70" s="16" t="s">
        <v>4</v>
      </c>
      <c r="Y70" s="17">
        <f>SUM(Y10:Y14,Y16:Y20,Y22:Y28,Y30:Y35,Y37:Y42,Y44:Y49,Y51:Y56,Y58:Y63,Y65:Y67,Y69)</f>
        <v>0</v>
      </c>
      <c r="AA70" s="31"/>
    </row>
    <row r="71" spans="1:27" ht="13.5" thickTop="1" x14ac:dyDescent="0.25"/>
    <row r="72" spans="1:27" x14ac:dyDescent="0.25">
      <c r="A72" s="432"/>
      <c r="B72" s="81"/>
    </row>
    <row r="73" spans="1:27" x14ac:dyDescent="0.25">
      <c r="A73" s="432"/>
      <c r="B73" s="81"/>
    </row>
  </sheetData>
  <sheetProtection algorithmName="SHA-512" hashValue="+KUdeGyKCBz5kyL/8m9UFGKbwTVkM2Dbi6Am6tkkIFYOPdopnwn5btiS626pI7fLeG/qKa4qnad96pKMTCz9Fw==" saltValue="FT/xoJczvGrmZNVCtaVhvw==" spinCount="100000" sheet="1" objects="1" scenarios="1"/>
  <mergeCells count="35">
    <mergeCell ref="B68:D68"/>
    <mergeCell ref="B64:B67"/>
    <mergeCell ref="C64:C67"/>
    <mergeCell ref="B21:B28"/>
    <mergeCell ref="C21:C28"/>
    <mergeCell ref="B50:B56"/>
    <mergeCell ref="C50:C56"/>
    <mergeCell ref="B57:B63"/>
    <mergeCell ref="C57:C63"/>
    <mergeCell ref="B36:B42"/>
    <mergeCell ref="C36:C42"/>
    <mergeCell ref="B43:B49"/>
    <mergeCell ref="C43:C49"/>
    <mergeCell ref="B29:B35"/>
    <mergeCell ref="C29:C35"/>
    <mergeCell ref="P6:W7"/>
    <mergeCell ref="X6:X8"/>
    <mergeCell ref="Y6:Y8"/>
    <mergeCell ref="A6:A8"/>
    <mergeCell ref="B6:B8"/>
    <mergeCell ref="C6:C8"/>
    <mergeCell ref="D6:D8"/>
    <mergeCell ref="E6:J7"/>
    <mergeCell ref="B11:B14"/>
    <mergeCell ref="C11:C14"/>
    <mergeCell ref="B15:B20"/>
    <mergeCell ref="C15:C20"/>
    <mergeCell ref="K6:O7"/>
    <mergeCell ref="B9:B10"/>
    <mergeCell ref="A1:E1"/>
    <mergeCell ref="F1:Y1"/>
    <mergeCell ref="A2:Y2"/>
    <mergeCell ref="A3:Y3"/>
    <mergeCell ref="A5:Y5"/>
    <mergeCell ref="A4:Y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3" tint="0.59999389629810485"/>
  </sheetPr>
  <dimension ref="A1:AA40"/>
  <sheetViews>
    <sheetView view="pageLayout" topLeftCell="I8" zoomScaleNormal="90" workbookViewId="0">
      <selection activeCell="X36" sqref="X36"/>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6" ht="54" customHeight="1" x14ac:dyDescent="0.25">
      <c r="A1" s="765"/>
      <c r="B1" s="765"/>
      <c r="C1" s="765"/>
      <c r="D1" s="765"/>
      <c r="E1" s="765"/>
      <c r="F1" s="766" t="s">
        <v>1364</v>
      </c>
      <c r="G1" s="767"/>
      <c r="H1" s="767"/>
      <c r="I1" s="767"/>
      <c r="J1" s="767"/>
      <c r="K1" s="767"/>
      <c r="L1" s="767"/>
      <c r="M1" s="767"/>
      <c r="N1" s="767"/>
      <c r="O1" s="767"/>
      <c r="P1" s="767"/>
      <c r="Q1" s="767"/>
      <c r="R1" s="767"/>
      <c r="S1" s="767"/>
      <c r="T1" s="767"/>
      <c r="U1" s="767"/>
      <c r="V1" s="767"/>
      <c r="W1" s="767"/>
      <c r="X1" s="767"/>
      <c r="Y1" s="767"/>
    </row>
    <row r="2" spans="1:26"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6" ht="15.75" customHeight="1" x14ac:dyDescent="0.25">
      <c r="A3" s="774" t="s">
        <v>1287</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6"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6"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6"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6"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6" ht="15" customHeight="1" thickTop="1" x14ac:dyDescent="0.25">
      <c r="A8" s="174">
        <v>1</v>
      </c>
      <c r="B8" s="830" t="s">
        <v>1313</v>
      </c>
      <c r="C8" s="449" t="s">
        <v>1309</v>
      </c>
      <c r="D8" s="307" t="s">
        <v>543</v>
      </c>
      <c r="E8" s="308"/>
      <c r="F8" s="308"/>
      <c r="G8" s="308"/>
      <c r="H8" s="308"/>
      <c r="I8" s="308"/>
      <c r="J8" s="308"/>
      <c r="K8" s="309">
        <v>10</v>
      </c>
      <c r="L8" s="308"/>
      <c r="M8" s="309" t="s">
        <v>3</v>
      </c>
      <c r="N8" s="308"/>
      <c r="O8" s="309">
        <v>1</v>
      </c>
      <c r="P8" s="308"/>
      <c r="Q8" s="308"/>
      <c r="R8" s="308"/>
      <c r="S8" s="308"/>
      <c r="T8" s="308"/>
      <c r="U8" s="308"/>
      <c r="V8" s="308"/>
      <c r="W8" s="308"/>
      <c r="X8" s="310"/>
      <c r="Y8" s="178"/>
      <c r="Z8" s="31"/>
    </row>
    <row r="9" spans="1:26" ht="15" customHeight="1" x14ac:dyDescent="0.25">
      <c r="A9" s="173">
        <v>2</v>
      </c>
      <c r="B9" s="799"/>
      <c r="C9" s="426" t="s">
        <v>1309</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c r="Z9" s="31"/>
    </row>
    <row r="10" spans="1:26" ht="15" customHeight="1" x14ac:dyDescent="0.25">
      <c r="A10" s="173">
        <v>3</v>
      </c>
      <c r="B10" s="799"/>
      <c r="C10" s="426" t="s">
        <v>1310</v>
      </c>
      <c r="D10" s="216" t="s">
        <v>595</v>
      </c>
      <c r="E10" s="284"/>
      <c r="F10" s="284"/>
      <c r="G10" s="284"/>
      <c r="H10" s="284"/>
      <c r="I10" s="284"/>
      <c r="J10" s="284"/>
      <c r="K10" s="285">
        <v>1</v>
      </c>
      <c r="L10" s="285" t="s">
        <v>3</v>
      </c>
      <c r="M10" s="284"/>
      <c r="N10" s="302">
        <v>1</v>
      </c>
      <c r="O10" s="285">
        <v>1</v>
      </c>
      <c r="P10" s="284"/>
      <c r="Q10" s="284"/>
      <c r="R10" s="284"/>
      <c r="S10" s="284"/>
      <c r="T10" s="284"/>
      <c r="U10" s="284"/>
      <c r="V10" s="284"/>
      <c r="W10" s="284"/>
      <c r="X10" s="277"/>
      <c r="Y10" s="287">
        <f>N10*O10*ROUND(X10,2)</f>
        <v>0</v>
      </c>
      <c r="Z10" s="31"/>
    </row>
    <row r="11" spans="1:26" ht="15" customHeight="1" x14ac:dyDescent="0.25">
      <c r="A11" s="173">
        <v>4</v>
      </c>
      <c r="B11" s="799"/>
      <c r="C11" s="796" t="s">
        <v>1309</v>
      </c>
      <c r="D11" s="216" t="s">
        <v>596</v>
      </c>
      <c r="E11" s="284"/>
      <c r="F11" s="285" t="s">
        <v>3</v>
      </c>
      <c r="G11" s="284"/>
      <c r="H11" s="284"/>
      <c r="I11" s="284"/>
      <c r="J11" s="284"/>
      <c r="K11" s="284"/>
      <c r="L11" s="284"/>
      <c r="M11" s="284"/>
      <c r="N11" s="284"/>
      <c r="O11" s="284"/>
      <c r="P11" s="285" t="s">
        <v>3</v>
      </c>
      <c r="Q11" s="285" t="s">
        <v>3</v>
      </c>
      <c r="R11" s="284"/>
      <c r="S11" s="284"/>
      <c r="T11" s="284"/>
      <c r="U11" s="284"/>
      <c r="V11" s="285">
        <v>2</v>
      </c>
      <c r="W11" s="285">
        <v>1</v>
      </c>
      <c r="X11" s="277"/>
      <c r="Y11" s="287">
        <f t="shared" ref="Y11:Y12" si="0">V11*W11*ROUND(X11,2)</f>
        <v>0</v>
      </c>
      <c r="Z11" s="31"/>
    </row>
    <row r="12" spans="1:26" ht="15" customHeight="1" x14ac:dyDescent="0.25">
      <c r="A12" s="173">
        <v>5</v>
      </c>
      <c r="B12" s="799"/>
      <c r="C12" s="796"/>
      <c r="D12" s="216" t="s">
        <v>392</v>
      </c>
      <c r="E12" s="284"/>
      <c r="F12" s="284"/>
      <c r="G12" s="284"/>
      <c r="H12" s="284"/>
      <c r="I12" s="284"/>
      <c r="J12" s="284"/>
      <c r="K12" s="284"/>
      <c r="L12" s="284"/>
      <c r="M12" s="284"/>
      <c r="N12" s="284"/>
      <c r="O12" s="284"/>
      <c r="P12" s="285" t="s">
        <v>3</v>
      </c>
      <c r="Q12" s="285" t="s">
        <v>3</v>
      </c>
      <c r="R12" s="284"/>
      <c r="S12" s="284"/>
      <c r="T12" s="284"/>
      <c r="U12" s="284"/>
      <c r="V12" s="302">
        <v>2</v>
      </c>
      <c r="W12" s="302">
        <v>1</v>
      </c>
      <c r="X12" s="277"/>
      <c r="Y12" s="287">
        <f t="shared" si="0"/>
        <v>0</v>
      </c>
      <c r="Z12" s="31"/>
    </row>
    <row r="13" spans="1:26" ht="15" customHeight="1" x14ac:dyDescent="0.25">
      <c r="A13" s="173">
        <v>6</v>
      </c>
      <c r="B13" s="799"/>
      <c r="C13" s="796"/>
      <c r="D13" s="216" t="s">
        <v>393</v>
      </c>
      <c r="E13" s="284"/>
      <c r="F13" s="284"/>
      <c r="G13" s="284"/>
      <c r="H13" s="284"/>
      <c r="I13" s="284"/>
      <c r="J13" s="284"/>
      <c r="K13" s="284"/>
      <c r="L13" s="284"/>
      <c r="M13" s="284"/>
      <c r="N13" s="284"/>
      <c r="O13" s="284"/>
      <c r="P13" s="285" t="s">
        <v>3</v>
      </c>
      <c r="Q13" s="285" t="s">
        <v>3</v>
      </c>
      <c r="R13" s="284"/>
      <c r="S13" s="284"/>
      <c r="T13" s="284"/>
      <c r="U13" s="284"/>
      <c r="V13" s="302">
        <v>2</v>
      </c>
      <c r="W13" s="302">
        <v>1</v>
      </c>
      <c r="X13" s="277"/>
      <c r="Y13" s="287">
        <f>V13*W13*ROUND(X13,2)</f>
        <v>0</v>
      </c>
      <c r="Z13" s="31"/>
    </row>
    <row r="14" spans="1:26" ht="15" customHeight="1" x14ac:dyDescent="0.25">
      <c r="A14" s="173">
        <v>7</v>
      </c>
      <c r="B14" s="799"/>
      <c r="C14" s="796"/>
      <c r="D14" s="216" t="s">
        <v>394</v>
      </c>
      <c r="E14" s="284"/>
      <c r="F14" s="284"/>
      <c r="G14" s="284"/>
      <c r="H14" s="284"/>
      <c r="I14" s="284"/>
      <c r="J14" s="284"/>
      <c r="K14" s="284"/>
      <c r="L14" s="284"/>
      <c r="M14" s="284"/>
      <c r="N14" s="284"/>
      <c r="O14" s="284"/>
      <c r="P14" s="285" t="s">
        <v>3</v>
      </c>
      <c r="Q14" s="285" t="s">
        <v>3</v>
      </c>
      <c r="R14" s="284"/>
      <c r="S14" s="284"/>
      <c r="T14" s="284"/>
      <c r="U14" s="284"/>
      <c r="V14" s="302">
        <v>2</v>
      </c>
      <c r="W14" s="302">
        <v>1</v>
      </c>
      <c r="X14" s="277"/>
      <c r="Y14" s="287">
        <f t="shared" ref="Y14:Y17" si="1">V14*W14*ROUND(X14,2)</f>
        <v>0</v>
      </c>
      <c r="Z14" s="31"/>
    </row>
    <row r="15" spans="1:26" ht="15" customHeight="1" x14ac:dyDescent="0.25">
      <c r="A15" s="173">
        <v>8</v>
      </c>
      <c r="B15" s="799"/>
      <c r="C15" s="796" t="s">
        <v>1311</v>
      </c>
      <c r="D15" s="216" t="s">
        <v>395</v>
      </c>
      <c r="E15" s="284"/>
      <c r="F15" s="284"/>
      <c r="G15" s="284"/>
      <c r="H15" s="284"/>
      <c r="I15" s="284"/>
      <c r="J15" s="284"/>
      <c r="K15" s="284"/>
      <c r="L15" s="284"/>
      <c r="M15" s="284"/>
      <c r="N15" s="284"/>
      <c r="O15" s="284"/>
      <c r="P15" s="285" t="s">
        <v>3</v>
      </c>
      <c r="Q15" s="285" t="s">
        <v>3</v>
      </c>
      <c r="R15" s="284"/>
      <c r="S15" s="284"/>
      <c r="T15" s="284"/>
      <c r="U15" s="284"/>
      <c r="V15" s="302">
        <v>2</v>
      </c>
      <c r="W15" s="302">
        <v>5</v>
      </c>
      <c r="X15" s="277"/>
      <c r="Y15" s="287">
        <f t="shared" si="1"/>
        <v>0</v>
      </c>
      <c r="Z15" s="31"/>
    </row>
    <row r="16" spans="1:26" ht="15" customHeight="1" x14ac:dyDescent="0.25">
      <c r="A16" s="173">
        <v>9</v>
      </c>
      <c r="B16" s="799"/>
      <c r="C16" s="796"/>
      <c r="D16" s="216" t="s">
        <v>394</v>
      </c>
      <c r="E16" s="284"/>
      <c r="F16" s="284"/>
      <c r="G16" s="284"/>
      <c r="H16" s="284"/>
      <c r="I16" s="284"/>
      <c r="J16" s="284"/>
      <c r="K16" s="284"/>
      <c r="L16" s="284"/>
      <c r="M16" s="284"/>
      <c r="N16" s="284"/>
      <c r="O16" s="284"/>
      <c r="P16" s="285" t="s">
        <v>3</v>
      </c>
      <c r="Q16" s="285" t="s">
        <v>3</v>
      </c>
      <c r="R16" s="284"/>
      <c r="S16" s="284"/>
      <c r="T16" s="284"/>
      <c r="U16" s="284"/>
      <c r="V16" s="302">
        <v>2</v>
      </c>
      <c r="W16" s="302">
        <v>5</v>
      </c>
      <c r="X16" s="277"/>
      <c r="Y16" s="287">
        <f t="shared" si="1"/>
        <v>0</v>
      </c>
      <c r="Z16" s="31"/>
    </row>
    <row r="17" spans="1:26" ht="26.25" customHeight="1" x14ac:dyDescent="0.25">
      <c r="A17" s="173">
        <v>10</v>
      </c>
      <c r="B17" s="799"/>
      <c r="C17" s="796" t="s">
        <v>409</v>
      </c>
      <c r="D17" s="216" t="s">
        <v>597</v>
      </c>
      <c r="E17" s="284"/>
      <c r="F17" s="285" t="s">
        <v>3</v>
      </c>
      <c r="G17" s="284"/>
      <c r="H17" s="284"/>
      <c r="I17" s="284"/>
      <c r="J17" s="284"/>
      <c r="K17" s="284"/>
      <c r="L17" s="284"/>
      <c r="M17" s="284"/>
      <c r="N17" s="284"/>
      <c r="O17" s="284"/>
      <c r="P17" s="285" t="s">
        <v>3</v>
      </c>
      <c r="Q17" s="285" t="s">
        <v>3</v>
      </c>
      <c r="R17" s="284"/>
      <c r="S17" s="284"/>
      <c r="T17" s="284"/>
      <c r="U17" s="284"/>
      <c r="V17" s="285">
        <v>2</v>
      </c>
      <c r="W17" s="285">
        <v>1</v>
      </c>
      <c r="X17" s="277"/>
      <c r="Y17" s="287">
        <f t="shared" si="1"/>
        <v>0</v>
      </c>
      <c r="Z17" s="31"/>
    </row>
    <row r="18" spans="1:26" ht="16.149999999999999" customHeight="1" x14ac:dyDescent="0.25">
      <c r="A18" s="173">
        <v>11</v>
      </c>
      <c r="B18" s="799"/>
      <c r="C18" s="799"/>
      <c r="D18" s="216" t="s">
        <v>598</v>
      </c>
      <c r="E18" s="284"/>
      <c r="F18" s="284"/>
      <c r="G18" s="284"/>
      <c r="H18" s="284"/>
      <c r="I18" s="284"/>
      <c r="J18" s="284"/>
      <c r="K18" s="284"/>
      <c r="L18" s="284"/>
      <c r="M18" s="284"/>
      <c r="N18" s="284"/>
      <c r="O18" s="284"/>
      <c r="P18" s="285" t="s">
        <v>3</v>
      </c>
      <c r="Q18" s="285" t="s">
        <v>3</v>
      </c>
      <c r="R18" s="284"/>
      <c r="S18" s="284"/>
      <c r="T18" s="284"/>
      <c r="U18" s="284"/>
      <c r="V18" s="302">
        <v>2</v>
      </c>
      <c r="W18" s="285">
        <v>1</v>
      </c>
      <c r="X18" s="277"/>
      <c r="Y18" s="287">
        <f>V18*W18*ROUND(X18,2)</f>
        <v>0</v>
      </c>
      <c r="Z18" s="31"/>
    </row>
    <row r="19" spans="1:26" ht="15" customHeight="1" x14ac:dyDescent="0.25">
      <c r="A19" s="173">
        <v>12</v>
      </c>
      <c r="B19" s="799"/>
      <c r="C19" s="796" t="s">
        <v>396</v>
      </c>
      <c r="D19" s="216" t="s">
        <v>599</v>
      </c>
      <c r="E19" s="285" t="s">
        <v>3</v>
      </c>
      <c r="F19" s="284"/>
      <c r="G19" s="284"/>
      <c r="H19" s="284"/>
      <c r="I19" s="284"/>
      <c r="J19" s="284"/>
      <c r="K19" s="284"/>
      <c r="L19" s="284"/>
      <c r="M19" s="284"/>
      <c r="N19" s="284"/>
      <c r="O19" s="284"/>
      <c r="P19" s="285" t="s">
        <v>3</v>
      </c>
      <c r="Q19" s="285" t="s">
        <v>3</v>
      </c>
      <c r="R19" s="284"/>
      <c r="S19" s="284"/>
      <c r="T19" s="284"/>
      <c r="U19" s="284"/>
      <c r="V19" s="285">
        <v>2</v>
      </c>
      <c r="W19" s="285">
        <v>1</v>
      </c>
      <c r="X19" s="277"/>
      <c r="Y19" s="287">
        <f t="shared" ref="Y19:Y24" si="2">V19*W19*ROUND(X19,2)</f>
        <v>0</v>
      </c>
      <c r="Z19" s="31"/>
    </row>
    <row r="20" spans="1:26" ht="15" customHeight="1" x14ac:dyDescent="0.25">
      <c r="A20" s="173">
        <v>13</v>
      </c>
      <c r="B20" s="799"/>
      <c r="C20" s="796"/>
      <c r="D20" s="216" t="s">
        <v>596</v>
      </c>
      <c r="E20" s="284"/>
      <c r="F20" s="284"/>
      <c r="G20" s="284"/>
      <c r="H20" s="284"/>
      <c r="I20" s="284"/>
      <c r="J20" s="284"/>
      <c r="K20" s="284"/>
      <c r="L20" s="284"/>
      <c r="M20" s="284"/>
      <c r="N20" s="284"/>
      <c r="O20" s="284"/>
      <c r="P20" s="284"/>
      <c r="Q20" s="285" t="s">
        <v>3</v>
      </c>
      <c r="R20" s="284"/>
      <c r="S20" s="284"/>
      <c r="T20" s="284"/>
      <c r="U20" s="284"/>
      <c r="V20" s="302">
        <v>1</v>
      </c>
      <c r="W20" s="285">
        <v>1</v>
      </c>
      <c r="X20" s="277"/>
      <c r="Y20" s="287">
        <f t="shared" si="2"/>
        <v>0</v>
      </c>
      <c r="Z20" s="31"/>
    </row>
    <row r="21" spans="1:26" ht="15" customHeight="1" x14ac:dyDescent="0.25">
      <c r="A21" s="173">
        <v>14</v>
      </c>
      <c r="B21" s="799"/>
      <c r="C21" s="796"/>
      <c r="D21" s="216" t="s">
        <v>600</v>
      </c>
      <c r="E21" s="284"/>
      <c r="F21" s="284"/>
      <c r="G21" s="284"/>
      <c r="H21" s="284"/>
      <c r="I21" s="284"/>
      <c r="J21" s="284"/>
      <c r="K21" s="284"/>
      <c r="L21" s="284"/>
      <c r="M21" s="284"/>
      <c r="N21" s="284"/>
      <c r="O21" s="284"/>
      <c r="P21" s="284"/>
      <c r="Q21" s="285" t="s">
        <v>3</v>
      </c>
      <c r="R21" s="284"/>
      <c r="S21" s="284"/>
      <c r="T21" s="284"/>
      <c r="U21" s="284"/>
      <c r="V21" s="302">
        <v>1</v>
      </c>
      <c r="W21" s="285">
        <v>1</v>
      </c>
      <c r="X21" s="277"/>
      <c r="Y21" s="287">
        <f t="shared" si="2"/>
        <v>0</v>
      </c>
      <c r="Z21" s="31"/>
    </row>
    <row r="22" spans="1:26" ht="26.25" customHeight="1" x14ac:dyDescent="0.25">
      <c r="A22" s="173">
        <v>15</v>
      </c>
      <c r="B22" s="799"/>
      <c r="C22" s="796" t="s">
        <v>403</v>
      </c>
      <c r="D22" s="216" t="s">
        <v>599</v>
      </c>
      <c r="E22" s="285" t="s">
        <v>3</v>
      </c>
      <c r="F22" s="284"/>
      <c r="G22" s="284"/>
      <c r="H22" s="284"/>
      <c r="I22" s="284"/>
      <c r="J22" s="284"/>
      <c r="K22" s="284"/>
      <c r="L22" s="284"/>
      <c r="M22" s="284"/>
      <c r="N22" s="284"/>
      <c r="O22" s="284"/>
      <c r="P22" s="285" t="s">
        <v>3</v>
      </c>
      <c r="Q22" s="285" t="s">
        <v>3</v>
      </c>
      <c r="R22" s="284"/>
      <c r="S22" s="284"/>
      <c r="T22" s="284"/>
      <c r="U22" s="284"/>
      <c r="V22" s="285">
        <v>2</v>
      </c>
      <c r="W22" s="285">
        <v>1</v>
      </c>
      <c r="X22" s="277"/>
      <c r="Y22" s="287">
        <f t="shared" si="2"/>
        <v>0</v>
      </c>
      <c r="Z22" s="31"/>
    </row>
    <row r="23" spans="1:26" ht="26.25" customHeight="1" x14ac:dyDescent="0.25">
      <c r="A23" s="173">
        <v>16</v>
      </c>
      <c r="B23" s="799"/>
      <c r="C23" s="796"/>
      <c r="D23" s="216" t="s">
        <v>596</v>
      </c>
      <c r="E23" s="284"/>
      <c r="F23" s="284"/>
      <c r="G23" s="284"/>
      <c r="H23" s="284"/>
      <c r="I23" s="284"/>
      <c r="J23" s="284"/>
      <c r="K23" s="284"/>
      <c r="L23" s="284"/>
      <c r="M23" s="284"/>
      <c r="N23" s="284"/>
      <c r="O23" s="284"/>
      <c r="P23" s="285" t="s">
        <v>3</v>
      </c>
      <c r="Q23" s="285" t="s">
        <v>3</v>
      </c>
      <c r="R23" s="284"/>
      <c r="S23" s="284"/>
      <c r="T23" s="284"/>
      <c r="U23" s="284"/>
      <c r="V23" s="302">
        <v>2</v>
      </c>
      <c r="W23" s="285">
        <v>1</v>
      </c>
      <c r="X23" s="277"/>
      <c r="Y23" s="287">
        <f t="shared" si="2"/>
        <v>0</v>
      </c>
      <c r="Z23" s="31"/>
    </row>
    <row r="24" spans="1:26" ht="26.25" customHeight="1" x14ac:dyDescent="0.25">
      <c r="A24" s="173">
        <v>17</v>
      </c>
      <c r="B24" s="799"/>
      <c r="C24" s="796" t="s">
        <v>397</v>
      </c>
      <c r="D24" s="216" t="s">
        <v>599</v>
      </c>
      <c r="E24" s="284"/>
      <c r="F24" s="285" t="s">
        <v>3</v>
      </c>
      <c r="G24" s="284"/>
      <c r="H24" s="284"/>
      <c r="I24" s="284"/>
      <c r="J24" s="284"/>
      <c r="K24" s="284"/>
      <c r="L24" s="284"/>
      <c r="M24" s="284"/>
      <c r="N24" s="284"/>
      <c r="O24" s="284"/>
      <c r="P24" s="285" t="s">
        <v>3</v>
      </c>
      <c r="Q24" s="285" t="s">
        <v>3</v>
      </c>
      <c r="R24" s="284"/>
      <c r="S24" s="284"/>
      <c r="T24" s="284"/>
      <c r="U24" s="284"/>
      <c r="V24" s="285">
        <v>2</v>
      </c>
      <c r="W24" s="285">
        <v>1</v>
      </c>
      <c r="X24" s="277"/>
      <c r="Y24" s="287">
        <f t="shared" si="2"/>
        <v>0</v>
      </c>
      <c r="Z24" s="31"/>
    </row>
    <row r="25" spans="1:26" ht="26.25" customHeight="1" x14ac:dyDescent="0.25">
      <c r="A25" s="173">
        <v>18</v>
      </c>
      <c r="B25" s="799"/>
      <c r="C25" s="799"/>
      <c r="D25" s="216" t="s">
        <v>601</v>
      </c>
      <c r="E25" s="284"/>
      <c r="F25" s="284"/>
      <c r="G25" s="284"/>
      <c r="H25" s="284"/>
      <c r="I25" s="284"/>
      <c r="J25" s="284"/>
      <c r="K25" s="284"/>
      <c r="L25" s="284"/>
      <c r="M25" s="284"/>
      <c r="N25" s="284"/>
      <c r="O25" s="284"/>
      <c r="P25" s="285" t="s">
        <v>3</v>
      </c>
      <c r="Q25" s="285" t="s">
        <v>3</v>
      </c>
      <c r="R25" s="284"/>
      <c r="S25" s="284"/>
      <c r="T25" s="284"/>
      <c r="U25" s="284"/>
      <c r="V25" s="302">
        <v>2</v>
      </c>
      <c r="W25" s="285">
        <v>1</v>
      </c>
      <c r="X25" s="277"/>
      <c r="Y25" s="287">
        <f>V25*W25*ROUND(X25,2)</f>
        <v>0</v>
      </c>
      <c r="Z25" s="31"/>
    </row>
    <row r="26" spans="1:26" s="415" customFormat="1" ht="15" customHeight="1" x14ac:dyDescent="0.25">
      <c r="A26" s="173">
        <v>19</v>
      </c>
      <c r="B26" s="799"/>
      <c r="C26" s="796" t="s">
        <v>404</v>
      </c>
      <c r="D26" s="216" t="s">
        <v>602</v>
      </c>
      <c r="E26" s="284"/>
      <c r="F26" s="284"/>
      <c r="G26" s="284"/>
      <c r="H26" s="285" t="s">
        <v>3</v>
      </c>
      <c r="I26" s="284"/>
      <c r="J26" s="284"/>
      <c r="K26" s="284"/>
      <c r="L26" s="284"/>
      <c r="M26" s="284"/>
      <c r="N26" s="284"/>
      <c r="O26" s="284"/>
      <c r="P26" s="285" t="s">
        <v>3</v>
      </c>
      <c r="Q26" s="285" t="s">
        <v>3</v>
      </c>
      <c r="R26" s="284"/>
      <c r="S26" s="284"/>
      <c r="T26" s="284"/>
      <c r="U26" s="284"/>
      <c r="V26" s="285">
        <v>2</v>
      </c>
      <c r="W26" s="285">
        <v>1</v>
      </c>
      <c r="X26" s="277"/>
      <c r="Y26" s="287">
        <f t="shared" ref="Y26:Y32" si="3">V26*W26*ROUND(X26,2)</f>
        <v>0</v>
      </c>
      <c r="Z26" s="31"/>
    </row>
    <row r="27" spans="1:26" ht="15" customHeight="1" x14ac:dyDescent="0.25">
      <c r="A27" s="173">
        <v>20</v>
      </c>
      <c r="B27" s="799"/>
      <c r="C27" s="799"/>
      <c r="D27" s="216" t="s">
        <v>599</v>
      </c>
      <c r="E27" s="284"/>
      <c r="F27" s="284"/>
      <c r="G27" s="284"/>
      <c r="H27" s="284"/>
      <c r="I27" s="284"/>
      <c r="J27" s="284"/>
      <c r="K27" s="284"/>
      <c r="L27" s="284"/>
      <c r="M27" s="284"/>
      <c r="N27" s="284"/>
      <c r="O27" s="284"/>
      <c r="P27" s="285" t="s">
        <v>3</v>
      </c>
      <c r="Q27" s="285" t="s">
        <v>3</v>
      </c>
      <c r="R27" s="284"/>
      <c r="S27" s="284"/>
      <c r="T27" s="284"/>
      <c r="U27" s="284"/>
      <c r="V27" s="302">
        <v>2</v>
      </c>
      <c r="W27" s="285">
        <v>1</v>
      </c>
      <c r="X27" s="277"/>
      <c r="Y27" s="287">
        <f t="shared" si="3"/>
        <v>0</v>
      </c>
      <c r="Z27" s="31"/>
    </row>
    <row r="28" spans="1:26" ht="15" customHeight="1" x14ac:dyDescent="0.25">
      <c r="A28" s="173">
        <v>21</v>
      </c>
      <c r="B28" s="799"/>
      <c r="C28" s="796" t="s">
        <v>405</v>
      </c>
      <c r="D28" s="216" t="s">
        <v>61</v>
      </c>
      <c r="E28" s="284"/>
      <c r="F28" s="285" t="s">
        <v>3</v>
      </c>
      <c r="G28" s="284"/>
      <c r="H28" s="284"/>
      <c r="I28" s="284"/>
      <c r="J28" s="284"/>
      <c r="K28" s="284"/>
      <c r="L28" s="284"/>
      <c r="M28" s="284"/>
      <c r="N28" s="284"/>
      <c r="O28" s="284"/>
      <c r="P28" s="285" t="s">
        <v>3</v>
      </c>
      <c r="Q28" s="285" t="s">
        <v>3</v>
      </c>
      <c r="R28" s="284"/>
      <c r="S28" s="284"/>
      <c r="T28" s="284"/>
      <c r="U28" s="284"/>
      <c r="V28" s="285">
        <v>2</v>
      </c>
      <c r="W28" s="302">
        <v>1</v>
      </c>
      <c r="X28" s="277"/>
      <c r="Y28" s="287">
        <f t="shared" si="3"/>
        <v>0</v>
      </c>
      <c r="Z28" s="31"/>
    </row>
    <row r="29" spans="1:26" ht="15" customHeight="1" x14ac:dyDescent="0.25">
      <c r="A29" s="173">
        <v>22</v>
      </c>
      <c r="B29" s="799"/>
      <c r="C29" s="796"/>
      <c r="D29" s="216" t="s">
        <v>392</v>
      </c>
      <c r="E29" s="284"/>
      <c r="F29" s="284"/>
      <c r="G29" s="284"/>
      <c r="H29" s="284"/>
      <c r="I29" s="284"/>
      <c r="J29" s="284"/>
      <c r="K29" s="284"/>
      <c r="L29" s="284"/>
      <c r="M29" s="284"/>
      <c r="N29" s="284"/>
      <c r="O29" s="284"/>
      <c r="P29" s="285" t="s">
        <v>3</v>
      </c>
      <c r="Q29" s="285" t="s">
        <v>3</v>
      </c>
      <c r="R29" s="284"/>
      <c r="S29" s="284"/>
      <c r="T29" s="284"/>
      <c r="U29" s="284"/>
      <c r="V29" s="302">
        <v>2</v>
      </c>
      <c r="W29" s="302">
        <v>1</v>
      </c>
      <c r="X29" s="277"/>
      <c r="Y29" s="287">
        <f t="shared" si="3"/>
        <v>0</v>
      </c>
      <c r="Z29" s="31"/>
    </row>
    <row r="30" spans="1:26" ht="15" customHeight="1" x14ac:dyDescent="0.25">
      <c r="A30" s="173">
        <v>23</v>
      </c>
      <c r="B30" s="799"/>
      <c r="C30" s="796"/>
      <c r="D30" s="216" t="s">
        <v>398</v>
      </c>
      <c r="E30" s="284"/>
      <c r="F30" s="284"/>
      <c r="G30" s="284"/>
      <c r="H30" s="284"/>
      <c r="I30" s="284"/>
      <c r="J30" s="284"/>
      <c r="K30" s="284"/>
      <c r="L30" s="284"/>
      <c r="M30" s="284"/>
      <c r="N30" s="284"/>
      <c r="O30" s="284"/>
      <c r="P30" s="285" t="s">
        <v>3</v>
      </c>
      <c r="Q30" s="285" t="s">
        <v>3</v>
      </c>
      <c r="R30" s="284"/>
      <c r="S30" s="284"/>
      <c r="T30" s="284"/>
      <c r="U30" s="284"/>
      <c r="V30" s="302">
        <v>2</v>
      </c>
      <c r="W30" s="302">
        <v>1</v>
      </c>
      <c r="X30" s="277"/>
      <c r="Y30" s="287">
        <f t="shared" si="3"/>
        <v>0</v>
      </c>
      <c r="Z30" s="31"/>
    </row>
    <row r="31" spans="1:26" ht="15" customHeight="1" x14ac:dyDescent="0.25">
      <c r="A31" s="173">
        <v>24</v>
      </c>
      <c r="B31" s="799"/>
      <c r="C31" s="796"/>
      <c r="D31" s="216" t="s">
        <v>399</v>
      </c>
      <c r="E31" s="284"/>
      <c r="F31" s="284"/>
      <c r="G31" s="284"/>
      <c r="H31" s="284"/>
      <c r="I31" s="284"/>
      <c r="J31" s="284"/>
      <c r="K31" s="284"/>
      <c r="L31" s="284"/>
      <c r="M31" s="284"/>
      <c r="N31" s="284"/>
      <c r="O31" s="284"/>
      <c r="P31" s="285" t="s">
        <v>3</v>
      </c>
      <c r="Q31" s="285" t="s">
        <v>3</v>
      </c>
      <c r="R31" s="284"/>
      <c r="S31" s="284"/>
      <c r="T31" s="284"/>
      <c r="U31" s="284"/>
      <c r="V31" s="302">
        <v>2</v>
      </c>
      <c r="W31" s="302">
        <v>1</v>
      </c>
      <c r="X31" s="277"/>
      <c r="Y31" s="287">
        <f t="shared" si="3"/>
        <v>0</v>
      </c>
      <c r="Z31" s="31"/>
    </row>
    <row r="32" spans="1:26" ht="15" customHeight="1" x14ac:dyDescent="0.25">
      <c r="A32" s="173">
        <v>25</v>
      </c>
      <c r="B32" s="799"/>
      <c r="C32" s="796"/>
      <c r="D32" s="216" t="s">
        <v>400</v>
      </c>
      <c r="E32" s="284"/>
      <c r="F32" s="284"/>
      <c r="G32" s="284"/>
      <c r="H32" s="284"/>
      <c r="I32" s="284"/>
      <c r="J32" s="284"/>
      <c r="K32" s="284"/>
      <c r="L32" s="284"/>
      <c r="M32" s="284"/>
      <c r="N32" s="284"/>
      <c r="O32" s="284"/>
      <c r="P32" s="285" t="s">
        <v>3</v>
      </c>
      <c r="Q32" s="285" t="s">
        <v>3</v>
      </c>
      <c r="R32" s="284"/>
      <c r="S32" s="284"/>
      <c r="T32" s="284"/>
      <c r="U32" s="284"/>
      <c r="V32" s="302">
        <v>2</v>
      </c>
      <c r="W32" s="302">
        <v>1</v>
      </c>
      <c r="X32" s="277"/>
      <c r="Y32" s="287">
        <f t="shared" si="3"/>
        <v>0</v>
      </c>
      <c r="Z32" s="31"/>
    </row>
    <row r="33" spans="1:27" ht="15" customHeight="1" x14ac:dyDescent="0.25">
      <c r="A33" s="173">
        <v>26</v>
      </c>
      <c r="B33" s="799"/>
      <c r="C33" s="796"/>
      <c r="D33" s="216" t="s">
        <v>401</v>
      </c>
      <c r="E33" s="284"/>
      <c r="F33" s="284"/>
      <c r="G33" s="284"/>
      <c r="H33" s="284"/>
      <c r="I33" s="284"/>
      <c r="J33" s="284"/>
      <c r="K33" s="284"/>
      <c r="L33" s="284"/>
      <c r="M33" s="284"/>
      <c r="N33" s="284"/>
      <c r="O33" s="284"/>
      <c r="P33" s="285" t="s">
        <v>3</v>
      </c>
      <c r="Q33" s="285" t="s">
        <v>3</v>
      </c>
      <c r="R33" s="284"/>
      <c r="S33" s="284"/>
      <c r="T33" s="284"/>
      <c r="U33" s="284"/>
      <c r="V33" s="302">
        <v>2</v>
      </c>
      <c r="W33" s="302">
        <v>1</v>
      </c>
      <c r="X33" s="277"/>
      <c r="Y33" s="287">
        <f>V33*W33*ROUND(X33,2)</f>
        <v>0</v>
      </c>
      <c r="Z33" s="31"/>
    </row>
    <row r="34" spans="1:27" ht="15" customHeight="1" x14ac:dyDescent="0.25">
      <c r="A34" s="173">
        <v>27</v>
      </c>
      <c r="B34" s="799"/>
      <c r="C34" s="796"/>
      <c r="D34" s="216" t="s">
        <v>402</v>
      </c>
      <c r="E34" s="284"/>
      <c r="F34" s="284"/>
      <c r="G34" s="284"/>
      <c r="H34" s="284"/>
      <c r="I34" s="284"/>
      <c r="J34" s="284"/>
      <c r="K34" s="284"/>
      <c r="L34" s="284"/>
      <c r="M34" s="284"/>
      <c r="N34" s="284"/>
      <c r="O34" s="284"/>
      <c r="P34" s="285" t="s">
        <v>3</v>
      </c>
      <c r="Q34" s="285" t="s">
        <v>3</v>
      </c>
      <c r="R34" s="284"/>
      <c r="S34" s="284"/>
      <c r="T34" s="284"/>
      <c r="U34" s="284"/>
      <c r="V34" s="302">
        <v>2</v>
      </c>
      <c r="W34" s="302">
        <v>1</v>
      </c>
      <c r="X34" s="277"/>
      <c r="Y34" s="287">
        <f t="shared" ref="Y34" si="4">V34*W34*ROUND(X34,2)</f>
        <v>0</v>
      </c>
      <c r="Z34" s="31"/>
    </row>
    <row r="35" spans="1:27" ht="15" customHeight="1" x14ac:dyDescent="0.25">
      <c r="A35" s="173">
        <v>28</v>
      </c>
      <c r="B35" s="796" t="s">
        <v>1288</v>
      </c>
      <c r="C35" s="796" t="s">
        <v>426</v>
      </c>
      <c r="D35" s="216" t="s">
        <v>422</v>
      </c>
      <c r="E35" s="211"/>
      <c r="F35" s="211"/>
      <c r="G35" s="284"/>
      <c r="H35" s="284"/>
      <c r="I35" s="284"/>
      <c r="J35" s="284"/>
      <c r="K35" s="284"/>
      <c r="L35" s="284"/>
      <c r="M35" s="284"/>
      <c r="N35" s="284"/>
      <c r="O35" s="284"/>
      <c r="P35" s="285" t="s">
        <v>3</v>
      </c>
      <c r="Q35" s="285" t="s">
        <v>3</v>
      </c>
      <c r="R35" s="284"/>
      <c r="S35" s="284"/>
      <c r="T35" s="284"/>
      <c r="U35" s="284"/>
      <c r="V35" s="302">
        <v>2</v>
      </c>
      <c r="W35" s="302">
        <v>1</v>
      </c>
      <c r="X35" s="277"/>
      <c r="Y35" s="287">
        <f t="shared" ref="Y35:Y36" si="5">V35*W35*ROUND(X35,2)</f>
        <v>0</v>
      </c>
      <c r="Z35" s="31"/>
    </row>
    <row r="36" spans="1:27" ht="15" customHeight="1" thickBot="1" x14ac:dyDescent="0.3">
      <c r="A36" s="65">
        <v>29</v>
      </c>
      <c r="B36" s="797"/>
      <c r="C36" s="797"/>
      <c r="D36" s="304" t="s">
        <v>423</v>
      </c>
      <c r="E36" s="214"/>
      <c r="F36" s="214"/>
      <c r="G36" s="291"/>
      <c r="H36" s="291"/>
      <c r="I36" s="291"/>
      <c r="J36" s="291"/>
      <c r="K36" s="291"/>
      <c r="L36" s="291"/>
      <c r="M36" s="291"/>
      <c r="N36" s="291"/>
      <c r="O36" s="291"/>
      <c r="P36" s="292" t="s">
        <v>3</v>
      </c>
      <c r="Q36" s="292" t="s">
        <v>3</v>
      </c>
      <c r="R36" s="291"/>
      <c r="S36" s="291"/>
      <c r="T36" s="291"/>
      <c r="U36" s="291"/>
      <c r="V36" s="306">
        <v>2</v>
      </c>
      <c r="W36" s="306">
        <v>1</v>
      </c>
      <c r="X36" s="277"/>
      <c r="Y36" s="294">
        <f t="shared" si="5"/>
        <v>0</v>
      </c>
      <c r="Z36" s="31"/>
    </row>
    <row r="37" spans="1:27" ht="15" customHeight="1" thickTop="1" thickBot="1" x14ac:dyDescent="0.3">
      <c r="X37" s="16" t="s">
        <v>4</v>
      </c>
      <c r="Y37" s="17">
        <f>SUM(Y9:Y36)</f>
        <v>0</v>
      </c>
      <c r="AA37" s="31"/>
    </row>
    <row r="38" spans="1:27" ht="13.5" thickTop="1" x14ac:dyDescent="0.25"/>
    <row r="39" spans="1:27" x14ac:dyDescent="0.25">
      <c r="A39" s="432"/>
      <c r="B39" s="81"/>
    </row>
    <row r="40" spans="1:27" x14ac:dyDescent="0.25">
      <c r="A40" s="432"/>
      <c r="B40" s="81"/>
    </row>
  </sheetData>
  <sheetProtection algorithmName="SHA-512" hashValue="5l9Nyd90BLxRP7B8mj8B9jD6X9lgL15e2Szv0fNu48KsQoV099+WajO2ZB2QwnlVka0xtaL47a6tgOGoYNppXA==" saltValue="QiV3hFwQz7R65JfhjC1pJA==" spinCount="100000" sheet="1" objects="1" scenarios="1"/>
  <mergeCells count="25">
    <mergeCell ref="K5:O6"/>
    <mergeCell ref="P5:W6"/>
    <mergeCell ref="X5:X7"/>
    <mergeCell ref="Y5:Y7"/>
    <mergeCell ref="A1:E1"/>
    <mergeCell ref="F1:Y1"/>
    <mergeCell ref="A2:Y2"/>
    <mergeCell ref="A3:Y3"/>
    <mergeCell ref="A4:Y4"/>
    <mergeCell ref="A5:A7"/>
    <mergeCell ref="B5:B7"/>
    <mergeCell ref="C5:C7"/>
    <mergeCell ref="D5:D7"/>
    <mergeCell ref="E5:J6"/>
    <mergeCell ref="C28:C34"/>
    <mergeCell ref="B8:B34"/>
    <mergeCell ref="B35:B36"/>
    <mergeCell ref="C35:C36"/>
    <mergeCell ref="C22:C23"/>
    <mergeCell ref="C24:C25"/>
    <mergeCell ref="C26:C27"/>
    <mergeCell ref="C15:C16"/>
    <mergeCell ref="C17:C18"/>
    <mergeCell ref="C19:C21"/>
    <mergeCell ref="C11:C1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3" tint="0.59999389629810485"/>
  </sheetPr>
  <dimension ref="A1:AA94"/>
  <sheetViews>
    <sheetView view="pageLayout" topLeftCell="J71" zoomScaleNormal="90" workbookViewId="0">
      <selection activeCell="X90" sqref="X90"/>
    </sheetView>
  </sheetViews>
  <sheetFormatPr defaultColWidth="9.140625" defaultRowHeight="12.75" x14ac:dyDescent="0.25"/>
  <cols>
    <col min="1" max="1" width="5.7109375" style="711" customWidth="1"/>
    <col min="2" max="2" width="12.7109375" style="12" customWidth="1"/>
    <col min="3" max="3" width="20.7109375" style="12" customWidth="1"/>
    <col min="4" max="4" width="60.7109375" style="12" customWidth="1"/>
    <col min="5" max="10" width="3.7109375" style="711" customWidth="1"/>
    <col min="11" max="15" width="8.7109375" style="711" customWidth="1"/>
    <col min="16" max="23" width="7.7109375" style="711" customWidth="1"/>
    <col min="24" max="25" width="15.7109375" style="711" customWidth="1"/>
    <col min="26" max="16384" width="9.140625" style="12"/>
  </cols>
  <sheetData>
    <row r="1" spans="1:25" ht="54" customHeight="1" x14ac:dyDescent="0.25">
      <c r="A1" s="765"/>
      <c r="B1" s="765"/>
      <c r="C1" s="765"/>
      <c r="D1" s="765"/>
      <c r="E1" s="765"/>
      <c r="F1" s="766" t="s">
        <v>1365</v>
      </c>
      <c r="G1" s="767"/>
      <c r="H1" s="767"/>
      <c r="I1" s="767"/>
      <c r="J1" s="767"/>
      <c r="K1" s="767"/>
      <c r="L1" s="767"/>
      <c r="M1" s="767"/>
      <c r="N1" s="767"/>
      <c r="O1" s="767"/>
      <c r="P1" s="767"/>
      <c r="Q1" s="767"/>
      <c r="R1" s="767"/>
      <c r="S1" s="767"/>
      <c r="T1" s="767"/>
      <c r="U1" s="767"/>
      <c r="V1" s="767"/>
      <c r="W1" s="767"/>
      <c r="X1" s="767"/>
      <c r="Y1" s="767"/>
    </row>
    <row r="2" spans="1:25"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5" ht="15.75" customHeight="1" x14ac:dyDescent="0.25">
      <c r="A3" s="774" t="s">
        <v>1092</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5"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5"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5"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5"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5" ht="15" customHeight="1" thickTop="1" x14ac:dyDescent="0.25">
      <c r="A8" s="212">
        <v>1</v>
      </c>
      <c r="B8" s="856" t="s">
        <v>2394</v>
      </c>
      <c r="C8" s="862" t="s">
        <v>2419</v>
      </c>
      <c r="D8" s="716" t="s">
        <v>2396</v>
      </c>
      <c r="E8" s="475"/>
      <c r="F8" s="475"/>
      <c r="G8" s="475"/>
      <c r="H8" s="728"/>
      <c r="I8" s="728"/>
      <c r="J8" s="728"/>
      <c r="K8" s="717"/>
      <c r="L8" s="607" t="s">
        <v>3</v>
      </c>
      <c r="M8" s="475"/>
      <c r="N8" s="729">
        <v>0.2</v>
      </c>
      <c r="O8" s="724">
        <v>3</v>
      </c>
      <c r="P8" s="475"/>
      <c r="Q8" s="475"/>
      <c r="R8" s="475"/>
      <c r="S8" s="475"/>
      <c r="T8" s="475"/>
      <c r="U8" s="475"/>
      <c r="V8" s="728"/>
      <c r="W8" s="728"/>
      <c r="X8" s="386"/>
      <c r="Y8" s="481">
        <f>N8*O8*ROUND(X8,2)</f>
        <v>0</v>
      </c>
    </row>
    <row r="9" spans="1:25" ht="15" customHeight="1" x14ac:dyDescent="0.25">
      <c r="A9" s="715">
        <v>2</v>
      </c>
      <c r="B9" s="856"/>
      <c r="C9" s="862"/>
      <c r="D9" s="716" t="s">
        <v>2397</v>
      </c>
      <c r="E9" s="475"/>
      <c r="F9" s="475"/>
      <c r="G9" s="475"/>
      <c r="H9" s="728"/>
      <c r="I9" s="728"/>
      <c r="J9" s="728"/>
      <c r="K9" s="717"/>
      <c r="L9" s="607"/>
      <c r="M9" s="475"/>
      <c r="N9" s="728"/>
      <c r="O9" s="728"/>
      <c r="P9" s="284" t="s">
        <v>3</v>
      </c>
      <c r="Q9" s="284" t="s">
        <v>3</v>
      </c>
      <c r="R9" s="284"/>
      <c r="S9" s="284"/>
      <c r="T9" s="284"/>
      <c r="U9" s="284"/>
      <c r="V9" s="237">
        <v>2</v>
      </c>
      <c r="W9" s="237">
        <v>3</v>
      </c>
      <c r="X9" s="386"/>
      <c r="Y9" s="287">
        <f>V9*W9*ROUND(X9,2)</f>
        <v>0</v>
      </c>
    </row>
    <row r="10" spans="1:25" ht="15" customHeight="1" x14ac:dyDescent="0.25">
      <c r="A10" s="4">
        <v>3</v>
      </c>
      <c r="B10" s="857"/>
      <c r="C10" s="861"/>
      <c r="D10" s="215" t="s">
        <v>2398</v>
      </c>
      <c r="E10" s="284"/>
      <c r="F10" s="284"/>
      <c r="G10" s="284"/>
      <c r="H10" s="237"/>
      <c r="I10" s="237"/>
      <c r="J10" s="237"/>
      <c r="K10" s="712"/>
      <c r="L10" s="211"/>
      <c r="M10" s="284"/>
      <c r="N10" s="237"/>
      <c r="O10" s="237"/>
      <c r="P10" s="284" t="s">
        <v>3</v>
      </c>
      <c r="Q10" s="284" t="s">
        <v>3</v>
      </c>
      <c r="R10" s="284"/>
      <c r="S10" s="284"/>
      <c r="T10" s="284"/>
      <c r="U10" s="284"/>
      <c r="V10" s="237">
        <v>2</v>
      </c>
      <c r="W10" s="237">
        <v>3</v>
      </c>
      <c r="X10" s="386"/>
      <c r="Y10" s="287">
        <f t="shared" ref="Y10:Y30" si="0">V10*W10*ROUND(X10,2)</f>
        <v>0</v>
      </c>
    </row>
    <row r="11" spans="1:25" ht="15" customHeight="1" x14ac:dyDescent="0.25">
      <c r="A11" s="737">
        <v>4</v>
      </c>
      <c r="B11" s="857"/>
      <c r="C11" s="861"/>
      <c r="D11" s="215" t="s">
        <v>2399</v>
      </c>
      <c r="E11" s="738"/>
      <c r="F11" s="738"/>
      <c r="G11" s="738"/>
      <c r="H11" s="738"/>
      <c r="I11" s="738"/>
      <c r="J11" s="738"/>
      <c r="K11" s="738"/>
      <c r="L11" s="738"/>
      <c r="M11" s="738"/>
      <c r="N11" s="738"/>
      <c r="O11" s="738"/>
      <c r="P11" s="284" t="s">
        <v>3</v>
      </c>
      <c r="Q11" s="284" t="s">
        <v>3</v>
      </c>
      <c r="R11" s="738"/>
      <c r="S11" s="738"/>
      <c r="T11" s="738"/>
      <c r="U11" s="738"/>
      <c r="V11" s="237">
        <v>2</v>
      </c>
      <c r="W11" s="237">
        <v>3</v>
      </c>
      <c r="X11" s="386"/>
      <c r="Y11" s="287">
        <f t="shared" si="0"/>
        <v>0</v>
      </c>
    </row>
    <row r="12" spans="1:25" ht="15" customHeight="1" x14ac:dyDescent="0.25">
      <c r="A12" s="737">
        <v>5</v>
      </c>
      <c r="B12" s="857"/>
      <c r="C12" s="861"/>
      <c r="D12" s="215" t="s">
        <v>2400</v>
      </c>
      <c r="E12" s="738"/>
      <c r="F12" s="738"/>
      <c r="G12" s="738"/>
      <c r="H12" s="738"/>
      <c r="I12" s="738"/>
      <c r="J12" s="738"/>
      <c r="K12" s="738"/>
      <c r="L12" s="738"/>
      <c r="M12" s="738"/>
      <c r="N12" s="738"/>
      <c r="O12" s="738"/>
      <c r="P12" s="284" t="s">
        <v>3</v>
      </c>
      <c r="Q12" s="284" t="s">
        <v>3</v>
      </c>
      <c r="R12" s="738"/>
      <c r="S12" s="738"/>
      <c r="T12" s="738"/>
      <c r="U12" s="738"/>
      <c r="V12" s="237">
        <v>2</v>
      </c>
      <c r="W12" s="237">
        <v>3</v>
      </c>
      <c r="X12" s="386"/>
      <c r="Y12" s="287">
        <f t="shared" si="0"/>
        <v>0</v>
      </c>
    </row>
    <row r="13" spans="1:25" ht="15" customHeight="1" x14ac:dyDescent="0.25">
      <c r="A13" s="737">
        <v>6</v>
      </c>
      <c r="B13" s="857"/>
      <c r="C13" s="861"/>
      <c r="D13" s="215" t="s">
        <v>2401</v>
      </c>
      <c r="E13" s="738"/>
      <c r="F13" s="738"/>
      <c r="G13" s="738"/>
      <c r="H13" s="738"/>
      <c r="I13" s="738"/>
      <c r="J13" s="738"/>
      <c r="K13" s="738"/>
      <c r="L13" s="738"/>
      <c r="M13" s="738"/>
      <c r="N13" s="738"/>
      <c r="O13" s="738"/>
      <c r="P13" s="284" t="s">
        <v>3</v>
      </c>
      <c r="Q13" s="284" t="s">
        <v>3</v>
      </c>
      <c r="R13" s="738"/>
      <c r="S13" s="738"/>
      <c r="T13" s="738"/>
      <c r="U13" s="738"/>
      <c r="V13" s="237">
        <v>2</v>
      </c>
      <c r="W13" s="237">
        <v>3</v>
      </c>
      <c r="X13" s="386"/>
      <c r="Y13" s="287">
        <f t="shared" si="0"/>
        <v>0</v>
      </c>
    </row>
    <row r="14" spans="1:25" ht="15" customHeight="1" x14ac:dyDescent="0.25">
      <c r="A14" s="737">
        <v>7</v>
      </c>
      <c r="B14" s="857"/>
      <c r="C14" s="861"/>
      <c r="D14" s="215" t="s">
        <v>2402</v>
      </c>
      <c r="E14" s="738"/>
      <c r="F14" s="738"/>
      <c r="G14" s="738"/>
      <c r="H14" s="738"/>
      <c r="I14" s="738"/>
      <c r="J14" s="738"/>
      <c r="K14" s="738"/>
      <c r="L14" s="738"/>
      <c r="M14" s="738"/>
      <c r="N14" s="738"/>
      <c r="O14" s="738"/>
      <c r="P14" s="284" t="s">
        <v>3</v>
      </c>
      <c r="Q14" s="284" t="s">
        <v>3</v>
      </c>
      <c r="R14" s="738"/>
      <c r="S14" s="738"/>
      <c r="T14" s="738"/>
      <c r="U14" s="738"/>
      <c r="V14" s="237">
        <v>2</v>
      </c>
      <c r="W14" s="237">
        <v>3</v>
      </c>
      <c r="X14" s="386"/>
      <c r="Y14" s="287">
        <f t="shared" si="0"/>
        <v>0</v>
      </c>
    </row>
    <row r="15" spans="1:25" ht="15" customHeight="1" x14ac:dyDescent="0.25">
      <c r="A15" s="737">
        <v>8</v>
      </c>
      <c r="B15" s="857"/>
      <c r="C15" s="861"/>
      <c r="D15" s="215" t="s">
        <v>2403</v>
      </c>
      <c r="E15" s="738"/>
      <c r="F15" s="738"/>
      <c r="G15" s="738"/>
      <c r="H15" s="738"/>
      <c r="I15" s="738"/>
      <c r="J15" s="738"/>
      <c r="K15" s="738"/>
      <c r="L15" s="738"/>
      <c r="M15" s="738"/>
      <c r="N15" s="738"/>
      <c r="O15" s="738"/>
      <c r="P15" s="284" t="s">
        <v>3</v>
      </c>
      <c r="Q15" s="284" t="s">
        <v>3</v>
      </c>
      <c r="R15" s="738"/>
      <c r="S15" s="738"/>
      <c r="T15" s="738"/>
      <c r="U15" s="738"/>
      <c r="V15" s="237">
        <v>2</v>
      </c>
      <c r="W15" s="237">
        <v>3</v>
      </c>
      <c r="X15" s="386"/>
      <c r="Y15" s="287">
        <f t="shared" si="0"/>
        <v>0</v>
      </c>
    </row>
    <row r="16" spans="1:25" ht="15" customHeight="1" x14ac:dyDescent="0.25">
      <c r="A16" s="737">
        <v>9</v>
      </c>
      <c r="B16" s="857"/>
      <c r="C16" s="861"/>
      <c r="D16" s="215" t="s">
        <v>2420</v>
      </c>
      <c r="E16" s="738"/>
      <c r="F16" s="738"/>
      <c r="G16" s="738"/>
      <c r="H16" s="738"/>
      <c r="I16" s="738"/>
      <c r="J16" s="738"/>
      <c r="K16" s="738"/>
      <c r="L16" s="738"/>
      <c r="M16" s="738"/>
      <c r="N16" s="738"/>
      <c r="O16" s="738"/>
      <c r="P16" s="284" t="s">
        <v>3</v>
      </c>
      <c r="Q16" s="284" t="s">
        <v>3</v>
      </c>
      <c r="R16" s="738"/>
      <c r="S16" s="738"/>
      <c r="T16" s="738"/>
      <c r="U16" s="738"/>
      <c r="V16" s="237">
        <v>2</v>
      </c>
      <c r="W16" s="237">
        <v>3</v>
      </c>
      <c r="X16" s="386"/>
      <c r="Y16" s="287">
        <f t="shared" si="0"/>
        <v>0</v>
      </c>
    </row>
    <row r="17" spans="1:25" ht="15" customHeight="1" x14ac:dyDescent="0.25">
      <c r="A17" s="737">
        <v>10</v>
      </c>
      <c r="B17" s="857"/>
      <c r="C17" s="861"/>
      <c r="D17" s="215" t="s">
        <v>2405</v>
      </c>
      <c r="E17" s="738"/>
      <c r="F17" s="738"/>
      <c r="G17" s="738"/>
      <c r="H17" s="738"/>
      <c r="I17" s="738"/>
      <c r="J17" s="738"/>
      <c r="K17" s="738"/>
      <c r="L17" s="738"/>
      <c r="M17" s="738"/>
      <c r="N17" s="738"/>
      <c r="O17" s="738"/>
      <c r="P17" s="284" t="s">
        <v>3</v>
      </c>
      <c r="Q17" s="284" t="s">
        <v>3</v>
      </c>
      <c r="R17" s="738"/>
      <c r="S17" s="738"/>
      <c r="T17" s="738"/>
      <c r="U17" s="738"/>
      <c r="V17" s="237">
        <v>2</v>
      </c>
      <c r="W17" s="237">
        <v>3</v>
      </c>
      <c r="X17" s="386"/>
      <c r="Y17" s="287">
        <f t="shared" si="0"/>
        <v>0</v>
      </c>
    </row>
    <row r="18" spans="1:25" ht="15" customHeight="1" x14ac:dyDescent="0.25">
      <c r="A18" s="737">
        <v>11</v>
      </c>
      <c r="B18" s="857"/>
      <c r="C18" s="861"/>
      <c r="D18" s="215" t="s">
        <v>2406</v>
      </c>
      <c r="E18" s="738"/>
      <c r="F18" s="738"/>
      <c r="G18" s="738"/>
      <c r="H18" s="738"/>
      <c r="I18" s="738"/>
      <c r="J18" s="738"/>
      <c r="K18" s="738"/>
      <c r="L18" s="738"/>
      <c r="M18" s="738"/>
      <c r="N18" s="738"/>
      <c r="O18" s="738"/>
      <c r="P18" s="284" t="s">
        <v>3</v>
      </c>
      <c r="Q18" s="284" t="s">
        <v>3</v>
      </c>
      <c r="R18" s="738"/>
      <c r="S18" s="738"/>
      <c r="T18" s="738"/>
      <c r="U18" s="738"/>
      <c r="V18" s="237">
        <v>2</v>
      </c>
      <c r="W18" s="237">
        <v>3</v>
      </c>
      <c r="X18" s="386"/>
      <c r="Y18" s="287">
        <f t="shared" si="0"/>
        <v>0</v>
      </c>
    </row>
    <row r="19" spans="1:25" ht="15" customHeight="1" x14ac:dyDescent="0.25">
      <c r="A19" s="737">
        <v>12</v>
      </c>
      <c r="B19" s="857"/>
      <c r="C19" s="861"/>
      <c r="D19" s="215" t="s">
        <v>2407</v>
      </c>
      <c r="E19" s="738"/>
      <c r="F19" s="738"/>
      <c r="G19" s="738"/>
      <c r="H19" s="738"/>
      <c r="I19" s="738"/>
      <c r="J19" s="738"/>
      <c r="K19" s="738"/>
      <c r="L19" s="738"/>
      <c r="M19" s="738"/>
      <c r="N19" s="738"/>
      <c r="O19" s="738"/>
      <c r="P19" s="284" t="s">
        <v>3</v>
      </c>
      <c r="Q19" s="284" t="s">
        <v>3</v>
      </c>
      <c r="R19" s="738"/>
      <c r="S19" s="738"/>
      <c r="T19" s="738"/>
      <c r="U19" s="738"/>
      <c r="V19" s="237">
        <v>2</v>
      </c>
      <c r="W19" s="237">
        <v>3</v>
      </c>
      <c r="X19" s="386"/>
      <c r="Y19" s="287">
        <f t="shared" si="0"/>
        <v>0</v>
      </c>
    </row>
    <row r="20" spans="1:25" ht="15" customHeight="1" x14ac:dyDescent="0.25">
      <c r="A20" s="737">
        <v>13</v>
      </c>
      <c r="B20" s="857"/>
      <c r="C20" s="861"/>
      <c r="D20" s="215" t="s">
        <v>2408</v>
      </c>
      <c r="E20" s="738"/>
      <c r="F20" s="738"/>
      <c r="G20" s="738"/>
      <c r="H20" s="738"/>
      <c r="I20" s="738"/>
      <c r="J20" s="738"/>
      <c r="K20" s="738"/>
      <c r="L20" s="738"/>
      <c r="M20" s="738"/>
      <c r="N20" s="738"/>
      <c r="O20" s="738"/>
      <c r="P20" s="284" t="s">
        <v>3</v>
      </c>
      <c r="Q20" s="284" t="s">
        <v>3</v>
      </c>
      <c r="R20" s="738"/>
      <c r="S20" s="738"/>
      <c r="T20" s="738"/>
      <c r="U20" s="738"/>
      <c r="V20" s="237">
        <v>2</v>
      </c>
      <c r="W20" s="237">
        <v>3</v>
      </c>
      <c r="X20" s="386"/>
      <c r="Y20" s="287">
        <f t="shared" si="0"/>
        <v>0</v>
      </c>
    </row>
    <row r="21" spans="1:25" ht="15" customHeight="1" x14ac:dyDescent="0.25">
      <c r="A21" s="737">
        <v>14</v>
      </c>
      <c r="B21" s="857"/>
      <c r="C21" s="861"/>
      <c r="D21" s="215" t="s">
        <v>2409</v>
      </c>
      <c r="E21" s="738"/>
      <c r="F21" s="738"/>
      <c r="G21" s="738"/>
      <c r="H21" s="738"/>
      <c r="I21" s="738"/>
      <c r="J21" s="738"/>
      <c r="K21" s="738"/>
      <c r="L21" s="738"/>
      <c r="M21" s="738"/>
      <c r="N21" s="738"/>
      <c r="O21" s="738"/>
      <c r="P21" s="284" t="s">
        <v>3</v>
      </c>
      <c r="Q21" s="284" t="s">
        <v>3</v>
      </c>
      <c r="R21" s="738"/>
      <c r="S21" s="738"/>
      <c r="T21" s="738"/>
      <c r="U21" s="738"/>
      <c r="V21" s="237">
        <v>2</v>
      </c>
      <c r="W21" s="237">
        <v>3</v>
      </c>
      <c r="X21" s="386"/>
      <c r="Y21" s="287">
        <f t="shared" si="0"/>
        <v>0</v>
      </c>
    </row>
    <row r="22" spans="1:25" ht="15" customHeight="1" x14ac:dyDescent="0.25">
      <c r="A22" s="737">
        <v>15</v>
      </c>
      <c r="B22" s="857"/>
      <c r="C22" s="861"/>
      <c r="D22" s="215" t="s">
        <v>2410</v>
      </c>
      <c r="E22" s="738"/>
      <c r="F22" s="738"/>
      <c r="G22" s="738"/>
      <c r="H22" s="738"/>
      <c r="I22" s="738"/>
      <c r="J22" s="738"/>
      <c r="K22" s="738"/>
      <c r="L22" s="738"/>
      <c r="M22" s="738"/>
      <c r="N22" s="738"/>
      <c r="O22" s="738"/>
      <c r="P22" s="284" t="s">
        <v>3</v>
      </c>
      <c r="Q22" s="284" t="s">
        <v>3</v>
      </c>
      <c r="R22" s="738"/>
      <c r="S22" s="738"/>
      <c r="T22" s="738"/>
      <c r="U22" s="738"/>
      <c r="V22" s="237">
        <v>2</v>
      </c>
      <c r="W22" s="237">
        <v>3</v>
      </c>
      <c r="X22" s="386"/>
      <c r="Y22" s="287">
        <f t="shared" si="0"/>
        <v>0</v>
      </c>
    </row>
    <row r="23" spans="1:25" ht="15" customHeight="1" x14ac:dyDescent="0.25">
      <c r="A23" s="737">
        <v>16</v>
      </c>
      <c r="B23" s="857"/>
      <c r="C23" s="861"/>
      <c r="D23" s="215" t="s">
        <v>2411</v>
      </c>
      <c r="E23" s="738"/>
      <c r="F23" s="738"/>
      <c r="G23" s="738"/>
      <c r="H23" s="738"/>
      <c r="I23" s="738"/>
      <c r="J23" s="738"/>
      <c r="K23" s="738"/>
      <c r="L23" s="738"/>
      <c r="M23" s="738"/>
      <c r="N23" s="738"/>
      <c r="O23" s="738"/>
      <c r="P23" s="284" t="s">
        <v>3</v>
      </c>
      <c r="Q23" s="284" t="s">
        <v>3</v>
      </c>
      <c r="R23" s="738"/>
      <c r="S23" s="738"/>
      <c r="T23" s="738"/>
      <c r="U23" s="738"/>
      <c r="V23" s="237">
        <v>2</v>
      </c>
      <c r="W23" s="237">
        <v>3</v>
      </c>
      <c r="X23" s="386"/>
      <c r="Y23" s="287">
        <f t="shared" si="0"/>
        <v>0</v>
      </c>
    </row>
    <row r="24" spans="1:25" ht="15" customHeight="1" x14ac:dyDescent="0.25">
      <c r="A24" s="737">
        <v>17</v>
      </c>
      <c r="B24" s="857"/>
      <c r="C24" s="861"/>
      <c r="D24" s="215" t="s">
        <v>2412</v>
      </c>
      <c r="E24" s="738"/>
      <c r="F24" s="738"/>
      <c r="G24" s="738"/>
      <c r="H24" s="738"/>
      <c r="I24" s="738"/>
      <c r="J24" s="738"/>
      <c r="K24" s="738"/>
      <c r="L24" s="738"/>
      <c r="M24" s="738"/>
      <c r="N24" s="738"/>
      <c r="O24" s="738"/>
      <c r="P24" s="284" t="s">
        <v>3</v>
      </c>
      <c r="Q24" s="284" t="s">
        <v>3</v>
      </c>
      <c r="R24" s="738"/>
      <c r="S24" s="738"/>
      <c r="T24" s="738"/>
      <c r="U24" s="738"/>
      <c r="V24" s="237">
        <v>2</v>
      </c>
      <c r="W24" s="237">
        <v>3</v>
      </c>
      <c r="X24" s="386"/>
      <c r="Y24" s="287">
        <f t="shared" si="0"/>
        <v>0</v>
      </c>
    </row>
    <row r="25" spans="1:25" ht="15" customHeight="1" x14ac:dyDescent="0.25">
      <c r="A25" s="737">
        <v>18</v>
      </c>
      <c r="B25" s="857"/>
      <c r="C25" s="861"/>
      <c r="D25" s="215" t="s">
        <v>2413</v>
      </c>
      <c r="E25" s="738"/>
      <c r="F25" s="738"/>
      <c r="G25" s="738"/>
      <c r="H25" s="738"/>
      <c r="I25" s="738"/>
      <c r="J25" s="738"/>
      <c r="K25" s="738"/>
      <c r="L25" s="738"/>
      <c r="M25" s="738"/>
      <c r="N25" s="738"/>
      <c r="O25" s="738"/>
      <c r="P25" s="284" t="s">
        <v>3</v>
      </c>
      <c r="Q25" s="284" t="s">
        <v>3</v>
      </c>
      <c r="R25" s="738"/>
      <c r="S25" s="738"/>
      <c r="T25" s="738"/>
      <c r="U25" s="738"/>
      <c r="V25" s="237">
        <v>2</v>
      </c>
      <c r="W25" s="237">
        <v>3</v>
      </c>
      <c r="X25" s="386"/>
      <c r="Y25" s="287">
        <f t="shared" si="0"/>
        <v>0</v>
      </c>
    </row>
    <row r="26" spans="1:25" ht="15" customHeight="1" x14ac:dyDescent="0.25">
      <c r="A26" s="737">
        <v>19</v>
      </c>
      <c r="B26" s="857"/>
      <c r="C26" s="861"/>
      <c r="D26" s="215" t="s">
        <v>2414</v>
      </c>
      <c r="E26" s="738"/>
      <c r="F26" s="738"/>
      <c r="G26" s="738"/>
      <c r="H26" s="738"/>
      <c r="I26" s="738"/>
      <c r="J26" s="738"/>
      <c r="K26" s="738"/>
      <c r="L26" s="738"/>
      <c r="M26" s="738"/>
      <c r="N26" s="738"/>
      <c r="O26" s="738"/>
      <c r="P26" s="284" t="s">
        <v>3</v>
      </c>
      <c r="Q26" s="284" t="s">
        <v>3</v>
      </c>
      <c r="R26" s="738"/>
      <c r="S26" s="738"/>
      <c r="T26" s="738"/>
      <c r="U26" s="738"/>
      <c r="V26" s="237">
        <v>2</v>
      </c>
      <c r="W26" s="237">
        <v>3</v>
      </c>
      <c r="X26" s="386"/>
      <c r="Y26" s="287">
        <f t="shared" si="0"/>
        <v>0</v>
      </c>
    </row>
    <row r="27" spans="1:25" ht="15" customHeight="1" x14ac:dyDescent="0.25">
      <c r="A27" s="739">
        <v>20</v>
      </c>
      <c r="B27" s="857"/>
      <c r="C27" s="861"/>
      <c r="D27" s="215" t="s">
        <v>2415</v>
      </c>
      <c r="E27" s="740"/>
      <c r="F27" s="740"/>
      <c r="G27" s="740"/>
      <c r="H27" s="740"/>
      <c r="I27" s="740"/>
      <c r="J27" s="740"/>
      <c r="K27" s="740"/>
      <c r="L27" s="740"/>
      <c r="M27" s="740"/>
      <c r="N27" s="740"/>
      <c r="O27" s="740"/>
      <c r="P27" s="284" t="s">
        <v>3</v>
      </c>
      <c r="Q27" s="284"/>
      <c r="R27" s="740"/>
      <c r="S27" s="740"/>
      <c r="T27" s="740"/>
      <c r="U27" s="740"/>
      <c r="V27" s="10">
        <v>1</v>
      </c>
      <c r="W27" s="10">
        <v>3</v>
      </c>
      <c r="X27" s="386"/>
      <c r="Y27" s="287">
        <f t="shared" si="0"/>
        <v>0</v>
      </c>
    </row>
    <row r="28" spans="1:25" ht="15" customHeight="1" x14ac:dyDescent="0.25">
      <c r="A28" s="739">
        <v>21</v>
      </c>
      <c r="B28" s="857"/>
      <c r="C28" s="861"/>
      <c r="D28" s="216" t="s">
        <v>2416</v>
      </c>
      <c r="E28" s="740"/>
      <c r="F28" s="740"/>
      <c r="G28" s="740"/>
      <c r="H28" s="740"/>
      <c r="I28" s="740"/>
      <c r="J28" s="740"/>
      <c r="K28" s="740"/>
      <c r="L28" s="740"/>
      <c r="M28" s="740"/>
      <c r="N28" s="740"/>
      <c r="O28" s="740"/>
      <c r="P28" s="284" t="s">
        <v>3</v>
      </c>
      <c r="Q28" s="284"/>
      <c r="R28" s="740"/>
      <c r="S28" s="740"/>
      <c r="T28" s="740"/>
      <c r="U28" s="740"/>
      <c r="V28" s="10">
        <v>0.5</v>
      </c>
      <c r="W28" s="10">
        <v>3</v>
      </c>
      <c r="X28" s="386"/>
      <c r="Y28" s="287">
        <f t="shared" si="0"/>
        <v>0</v>
      </c>
    </row>
    <row r="29" spans="1:25" ht="15" customHeight="1" x14ac:dyDescent="0.25">
      <c r="A29" s="739">
        <v>22</v>
      </c>
      <c r="B29" s="857"/>
      <c r="C29" s="861"/>
      <c r="D29" s="215" t="s">
        <v>2417</v>
      </c>
      <c r="E29" s="740"/>
      <c r="F29" s="740"/>
      <c r="G29" s="740"/>
      <c r="H29" s="740"/>
      <c r="I29" s="740"/>
      <c r="J29" s="740"/>
      <c r="K29" s="740"/>
      <c r="L29" s="740"/>
      <c r="M29" s="740"/>
      <c r="N29" s="740"/>
      <c r="O29" s="740"/>
      <c r="P29" s="284" t="s">
        <v>3</v>
      </c>
      <c r="Q29" s="284"/>
      <c r="R29" s="740"/>
      <c r="S29" s="740"/>
      <c r="T29" s="740"/>
      <c r="U29" s="740"/>
      <c r="V29" s="10">
        <v>0.25</v>
      </c>
      <c r="W29" s="10">
        <v>3</v>
      </c>
      <c r="X29" s="386"/>
      <c r="Y29" s="287">
        <f t="shared" si="0"/>
        <v>0</v>
      </c>
    </row>
    <row r="30" spans="1:25" ht="15" customHeight="1" thickBot="1" x14ac:dyDescent="0.3">
      <c r="A30" s="741">
        <v>23</v>
      </c>
      <c r="B30" s="857"/>
      <c r="C30" s="861"/>
      <c r="D30" s="215" t="s">
        <v>2418</v>
      </c>
      <c r="E30" s="738"/>
      <c r="F30" s="738"/>
      <c r="G30" s="738"/>
      <c r="H30" s="738"/>
      <c r="I30" s="738"/>
      <c r="J30" s="738"/>
      <c r="K30" s="738"/>
      <c r="L30" s="738"/>
      <c r="M30" s="738"/>
      <c r="N30" s="738"/>
      <c r="O30" s="738"/>
      <c r="P30" s="284" t="s">
        <v>3</v>
      </c>
      <c r="Q30" s="284" t="s">
        <v>3</v>
      </c>
      <c r="R30" s="738"/>
      <c r="S30" s="738"/>
      <c r="T30" s="738"/>
      <c r="U30" s="738"/>
      <c r="V30" s="237">
        <v>2</v>
      </c>
      <c r="W30" s="237">
        <v>3</v>
      </c>
      <c r="X30" s="386"/>
      <c r="Y30" s="287">
        <f t="shared" si="0"/>
        <v>0</v>
      </c>
    </row>
    <row r="31" spans="1:25" ht="15" customHeight="1" thickTop="1" x14ac:dyDescent="0.25">
      <c r="A31" s="715">
        <v>24</v>
      </c>
      <c r="B31" s="863" t="s">
        <v>2394</v>
      </c>
      <c r="C31" s="859" t="s">
        <v>2395</v>
      </c>
      <c r="D31" s="218" t="s">
        <v>2396</v>
      </c>
      <c r="E31" s="308"/>
      <c r="F31" s="308"/>
      <c r="G31" s="308"/>
      <c r="H31" s="464"/>
      <c r="I31" s="464"/>
      <c r="J31" s="464"/>
      <c r="K31" s="309"/>
      <c r="L31" s="213" t="s">
        <v>3</v>
      </c>
      <c r="M31" s="308"/>
      <c r="N31" s="730">
        <v>0.2</v>
      </c>
      <c r="O31" s="615">
        <v>3</v>
      </c>
      <c r="P31" s="308"/>
      <c r="Q31" s="308"/>
      <c r="R31" s="308"/>
      <c r="S31" s="308"/>
      <c r="T31" s="308"/>
      <c r="U31" s="308"/>
      <c r="V31" s="464"/>
      <c r="W31" s="464"/>
      <c r="X31" s="386"/>
      <c r="Y31" s="318">
        <f>N31*O31*ROUND(X31,2)</f>
        <v>0</v>
      </c>
    </row>
    <row r="32" spans="1:25" ht="15" customHeight="1" x14ac:dyDescent="0.25">
      <c r="A32" s="715">
        <v>25</v>
      </c>
      <c r="B32" s="856"/>
      <c r="C32" s="862"/>
      <c r="D32" s="716" t="s">
        <v>2397</v>
      </c>
      <c r="E32" s="475"/>
      <c r="F32" s="475"/>
      <c r="G32" s="475"/>
      <c r="H32" s="728"/>
      <c r="I32" s="728"/>
      <c r="J32" s="728"/>
      <c r="K32" s="717"/>
      <c r="L32" s="607"/>
      <c r="M32" s="475"/>
      <c r="N32" s="728"/>
      <c r="O32" s="728"/>
      <c r="P32" s="284" t="s">
        <v>3</v>
      </c>
      <c r="Q32" s="284" t="s">
        <v>3</v>
      </c>
      <c r="R32" s="284"/>
      <c r="S32" s="284"/>
      <c r="T32" s="284"/>
      <c r="U32" s="284"/>
      <c r="V32" s="237">
        <v>2</v>
      </c>
      <c r="W32" s="237">
        <v>3</v>
      </c>
      <c r="X32" s="386"/>
      <c r="Y32" s="287">
        <f>V32*W32*ROUND(X32,2)</f>
        <v>0</v>
      </c>
    </row>
    <row r="33" spans="1:25" ht="15" customHeight="1" x14ac:dyDescent="0.25">
      <c r="A33" s="4">
        <v>26</v>
      </c>
      <c r="B33" s="857"/>
      <c r="C33" s="861"/>
      <c r="D33" s="215" t="s">
        <v>2398</v>
      </c>
      <c r="E33" s="284"/>
      <c r="F33" s="284"/>
      <c r="G33" s="284"/>
      <c r="H33" s="237"/>
      <c r="I33" s="237"/>
      <c r="J33" s="237"/>
      <c r="K33" s="712"/>
      <c r="L33" s="211"/>
      <c r="M33" s="284"/>
      <c r="N33" s="237"/>
      <c r="O33" s="237"/>
      <c r="P33" s="284" t="s">
        <v>3</v>
      </c>
      <c r="Q33" s="284" t="s">
        <v>3</v>
      </c>
      <c r="R33" s="284"/>
      <c r="S33" s="284"/>
      <c r="T33" s="284"/>
      <c r="U33" s="284"/>
      <c r="V33" s="237">
        <v>2</v>
      </c>
      <c r="W33" s="237">
        <v>3</v>
      </c>
      <c r="X33" s="386"/>
      <c r="Y33" s="287">
        <f t="shared" ref="Y33:Y53" si="1">V33*W33*ROUND(X33,2)</f>
        <v>0</v>
      </c>
    </row>
    <row r="34" spans="1:25" ht="15" customHeight="1" x14ac:dyDescent="0.25">
      <c r="A34" s="737">
        <v>27</v>
      </c>
      <c r="B34" s="857"/>
      <c r="C34" s="861"/>
      <c r="D34" s="215" t="s">
        <v>2399</v>
      </c>
      <c r="E34" s="738"/>
      <c r="F34" s="738"/>
      <c r="G34" s="738"/>
      <c r="H34" s="738"/>
      <c r="I34" s="738"/>
      <c r="J34" s="738"/>
      <c r="K34" s="738"/>
      <c r="L34" s="738"/>
      <c r="M34" s="738"/>
      <c r="N34" s="738"/>
      <c r="O34" s="738"/>
      <c r="P34" s="284" t="s">
        <v>3</v>
      </c>
      <c r="Q34" s="284" t="s">
        <v>3</v>
      </c>
      <c r="R34" s="738"/>
      <c r="S34" s="738"/>
      <c r="T34" s="738"/>
      <c r="U34" s="738"/>
      <c r="V34" s="237">
        <v>2</v>
      </c>
      <c r="W34" s="237">
        <v>3</v>
      </c>
      <c r="X34" s="386"/>
      <c r="Y34" s="287">
        <f t="shared" si="1"/>
        <v>0</v>
      </c>
    </row>
    <row r="35" spans="1:25" ht="15" customHeight="1" x14ac:dyDescent="0.25">
      <c r="A35" s="737">
        <v>28</v>
      </c>
      <c r="B35" s="857"/>
      <c r="C35" s="861"/>
      <c r="D35" s="215" t="s">
        <v>2400</v>
      </c>
      <c r="E35" s="738"/>
      <c r="F35" s="738"/>
      <c r="G35" s="738"/>
      <c r="H35" s="738"/>
      <c r="I35" s="738"/>
      <c r="J35" s="738"/>
      <c r="K35" s="738"/>
      <c r="L35" s="738"/>
      <c r="M35" s="738"/>
      <c r="N35" s="738"/>
      <c r="O35" s="738"/>
      <c r="P35" s="284" t="s">
        <v>3</v>
      </c>
      <c r="Q35" s="284" t="s">
        <v>3</v>
      </c>
      <c r="R35" s="738"/>
      <c r="S35" s="738"/>
      <c r="T35" s="738"/>
      <c r="U35" s="738"/>
      <c r="V35" s="237">
        <v>2</v>
      </c>
      <c r="W35" s="237">
        <v>3</v>
      </c>
      <c r="X35" s="386"/>
      <c r="Y35" s="287">
        <f t="shared" si="1"/>
        <v>0</v>
      </c>
    </row>
    <row r="36" spans="1:25" ht="15" customHeight="1" x14ac:dyDescent="0.25">
      <c r="A36" s="737">
        <v>29</v>
      </c>
      <c r="B36" s="857"/>
      <c r="C36" s="861"/>
      <c r="D36" s="215" t="s">
        <v>2401</v>
      </c>
      <c r="E36" s="738"/>
      <c r="F36" s="738"/>
      <c r="G36" s="738"/>
      <c r="H36" s="738"/>
      <c r="I36" s="738"/>
      <c r="J36" s="738"/>
      <c r="K36" s="738"/>
      <c r="L36" s="738"/>
      <c r="M36" s="738"/>
      <c r="N36" s="738"/>
      <c r="O36" s="738"/>
      <c r="P36" s="284" t="s">
        <v>3</v>
      </c>
      <c r="Q36" s="284" t="s">
        <v>3</v>
      </c>
      <c r="R36" s="738"/>
      <c r="S36" s="738"/>
      <c r="T36" s="738"/>
      <c r="U36" s="738"/>
      <c r="V36" s="237">
        <v>2</v>
      </c>
      <c r="W36" s="237">
        <v>3</v>
      </c>
      <c r="X36" s="386"/>
      <c r="Y36" s="287">
        <f t="shared" si="1"/>
        <v>0</v>
      </c>
    </row>
    <row r="37" spans="1:25" ht="15" customHeight="1" x14ac:dyDescent="0.25">
      <c r="A37" s="737">
        <v>30</v>
      </c>
      <c r="B37" s="857"/>
      <c r="C37" s="861"/>
      <c r="D37" s="215" t="s">
        <v>2402</v>
      </c>
      <c r="E37" s="738"/>
      <c r="F37" s="738"/>
      <c r="G37" s="738"/>
      <c r="H37" s="738"/>
      <c r="I37" s="738"/>
      <c r="J37" s="738"/>
      <c r="K37" s="738"/>
      <c r="L37" s="738"/>
      <c r="M37" s="738"/>
      <c r="N37" s="738"/>
      <c r="O37" s="738"/>
      <c r="P37" s="284" t="s">
        <v>3</v>
      </c>
      <c r="Q37" s="284" t="s">
        <v>3</v>
      </c>
      <c r="R37" s="738"/>
      <c r="S37" s="738"/>
      <c r="T37" s="738"/>
      <c r="U37" s="738"/>
      <c r="V37" s="237">
        <v>2</v>
      </c>
      <c r="W37" s="237">
        <v>3</v>
      </c>
      <c r="X37" s="386"/>
      <c r="Y37" s="287">
        <f t="shared" si="1"/>
        <v>0</v>
      </c>
    </row>
    <row r="38" spans="1:25" ht="15" customHeight="1" x14ac:dyDescent="0.25">
      <c r="A38" s="737">
        <v>31</v>
      </c>
      <c r="B38" s="857"/>
      <c r="C38" s="861"/>
      <c r="D38" s="215" t="s">
        <v>2403</v>
      </c>
      <c r="E38" s="738"/>
      <c r="F38" s="738"/>
      <c r="G38" s="738"/>
      <c r="H38" s="738"/>
      <c r="I38" s="738"/>
      <c r="J38" s="738"/>
      <c r="K38" s="738"/>
      <c r="L38" s="738"/>
      <c r="M38" s="738"/>
      <c r="N38" s="738"/>
      <c r="O38" s="738"/>
      <c r="P38" s="284" t="s">
        <v>3</v>
      </c>
      <c r="Q38" s="284" t="s">
        <v>3</v>
      </c>
      <c r="R38" s="738"/>
      <c r="S38" s="738"/>
      <c r="T38" s="738"/>
      <c r="U38" s="738"/>
      <c r="V38" s="237">
        <v>2</v>
      </c>
      <c r="W38" s="237">
        <v>3</v>
      </c>
      <c r="X38" s="386"/>
      <c r="Y38" s="287">
        <f t="shared" si="1"/>
        <v>0</v>
      </c>
    </row>
    <row r="39" spans="1:25" ht="15" customHeight="1" x14ac:dyDescent="0.25">
      <c r="A39" s="737">
        <v>32</v>
      </c>
      <c r="B39" s="857"/>
      <c r="C39" s="861"/>
      <c r="D39" s="215" t="s">
        <v>2404</v>
      </c>
      <c r="E39" s="738"/>
      <c r="F39" s="738"/>
      <c r="G39" s="738"/>
      <c r="H39" s="738"/>
      <c r="I39" s="738"/>
      <c r="J39" s="738"/>
      <c r="K39" s="738"/>
      <c r="L39" s="738"/>
      <c r="M39" s="738"/>
      <c r="N39" s="738"/>
      <c r="O39" s="738"/>
      <c r="P39" s="284" t="s">
        <v>3</v>
      </c>
      <c r="Q39" s="284" t="s">
        <v>3</v>
      </c>
      <c r="R39" s="738"/>
      <c r="S39" s="738"/>
      <c r="T39" s="738"/>
      <c r="U39" s="738"/>
      <c r="V39" s="237">
        <v>2</v>
      </c>
      <c r="W39" s="237">
        <v>3</v>
      </c>
      <c r="X39" s="386"/>
      <c r="Y39" s="287">
        <f t="shared" si="1"/>
        <v>0</v>
      </c>
    </row>
    <row r="40" spans="1:25" ht="15" customHeight="1" x14ac:dyDescent="0.25">
      <c r="A40" s="737">
        <v>33</v>
      </c>
      <c r="B40" s="857"/>
      <c r="C40" s="861"/>
      <c r="D40" s="215" t="s">
        <v>2405</v>
      </c>
      <c r="E40" s="738"/>
      <c r="F40" s="738"/>
      <c r="G40" s="738"/>
      <c r="H40" s="738"/>
      <c r="I40" s="738"/>
      <c r="J40" s="738"/>
      <c r="K40" s="738"/>
      <c r="L40" s="738"/>
      <c r="M40" s="738"/>
      <c r="N40" s="738"/>
      <c r="O40" s="738"/>
      <c r="P40" s="284" t="s">
        <v>3</v>
      </c>
      <c r="Q40" s="284" t="s">
        <v>3</v>
      </c>
      <c r="R40" s="738"/>
      <c r="S40" s="738"/>
      <c r="T40" s="738"/>
      <c r="U40" s="738"/>
      <c r="V40" s="237">
        <v>2</v>
      </c>
      <c r="W40" s="237">
        <v>3</v>
      </c>
      <c r="X40" s="386"/>
      <c r="Y40" s="287">
        <f t="shared" si="1"/>
        <v>0</v>
      </c>
    </row>
    <row r="41" spans="1:25" ht="15" customHeight="1" x14ac:dyDescent="0.25">
      <c r="A41" s="737">
        <v>34</v>
      </c>
      <c r="B41" s="857"/>
      <c r="C41" s="861"/>
      <c r="D41" s="215" t="s">
        <v>2406</v>
      </c>
      <c r="E41" s="738"/>
      <c r="F41" s="738"/>
      <c r="G41" s="738"/>
      <c r="H41" s="738"/>
      <c r="I41" s="738"/>
      <c r="J41" s="738"/>
      <c r="K41" s="738"/>
      <c r="L41" s="738"/>
      <c r="M41" s="738"/>
      <c r="N41" s="738"/>
      <c r="O41" s="738"/>
      <c r="P41" s="284" t="s">
        <v>3</v>
      </c>
      <c r="Q41" s="284" t="s">
        <v>3</v>
      </c>
      <c r="R41" s="738"/>
      <c r="S41" s="738"/>
      <c r="T41" s="738"/>
      <c r="U41" s="738"/>
      <c r="V41" s="237">
        <v>2</v>
      </c>
      <c r="W41" s="237">
        <v>3</v>
      </c>
      <c r="X41" s="386"/>
      <c r="Y41" s="287">
        <f t="shared" si="1"/>
        <v>0</v>
      </c>
    </row>
    <row r="42" spans="1:25" ht="15" customHeight="1" x14ac:dyDescent="0.25">
      <c r="A42" s="737">
        <v>35</v>
      </c>
      <c r="B42" s="857"/>
      <c r="C42" s="861"/>
      <c r="D42" s="215" t="s">
        <v>2407</v>
      </c>
      <c r="E42" s="738"/>
      <c r="F42" s="738"/>
      <c r="G42" s="738"/>
      <c r="H42" s="738"/>
      <c r="I42" s="738"/>
      <c r="J42" s="738"/>
      <c r="K42" s="738"/>
      <c r="L42" s="738"/>
      <c r="M42" s="738"/>
      <c r="N42" s="738"/>
      <c r="O42" s="738"/>
      <c r="P42" s="284" t="s">
        <v>3</v>
      </c>
      <c r="Q42" s="284" t="s">
        <v>3</v>
      </c>
      <c r="R42" s="738"/>
      <c r="S42" s="738"/>
      <c r="T42" s="738"/>
      <c r="U42" s="738"/>
      <c r="V42" s="237">
        <v>2</v>
      </c>
      <c r="W42" s="237">
        <v>3</v>
      </c>
      <c r="X42" s="386"/>
      <c r="Y42" s="287">
        <f t="shared" si="1"/>
        <v>0</v>
      </c>
    </row>
    <row r="43" spans="1:25" ht="15" customHeight="1" x14ac:dyDescent="0.25">
      <c r="A43" s="737">
        <v>36</v>
      </c>
      <c r="B43" s="857"/>
      <c r="C43" s="861"/>
      <c r="D43" s="215" t="s">
        <v>2408</v>
      </c>
      <c r="E43" s="738"/>
      <c r="F43" s="738"/>
      <c r="G43" s="738"/>
      <c r="H43" s="738"/>
      <c r="I43" s="738"/>
      <c r="J43" s="738"/>
      <c r="K43" s="738"/>
      <c r="L43" s="738"/>
      <c r="M43" s="738"/>
      <c r="N43" s="738"/>
      <c r="O43" s="738"/>
      <c r="P43" s="284" t="s">
        <v>3</v>
      </c>
      <c r="Q43" s="284" t="s">
        <v>3</v>
      </c>
      <c r="R43" s="738"/>
      <c r="S43" s="738"/>
      <c r="T43" s="738"/>
      <c r="U43" s="738"/>
      <c r="V43" s="237">
        <v>2</v>
      </c>
      <c r="W43" s="237">
        <v>3</v>
      </c>
      <c r="X43" s="386"/>
      <c r="Y43" s="287">
        <f t="shared" si="1"/>
        <v>0</v>
      </c>
    </row>
    <row r="44" spans="1:25" ht="15" customHeight="1" x14ac:dyDescent="0.25">
      <c r="A44" s="737">
        <v>37</v>
      </c>
      <c r="B44" s="857"/>
      <c r="C44" s="861"/>
      <c r="D44" s="215" t="s">
        <v>2409</v>
      </c>
      <c r="E44" s="738"/>
      <c r="F44" s="738"/>
      <c r="G44" s="738"/>
      <c r="H44" s="738"/>
      <c r="I44" s="738"/>
      <c r="J44" s="738"/>
      <c r="K44" s="738"/>
      <c r="L44" s="738"/>
      <c r="M44" s="738"/>
      <c r="N44" s="738"/>
      <c r="O44" s="738"/>
      <c r="P44" s="284" t="s">
        <v>3</v>
      </c>
      <c r="Q44" s="284" t="s">
        <v>3</v>
      </c>
      <c r="R44" s="738"/>
      <c r="S44" s="738"/>
      <c r="T44" s="738"/>
      <c r="U44" s="738"/>
      <c r="V44" s="237">
        <v>2</v>
      </c>
      <c r="W44" s="237">
        <v>3</v>
      </c>
      <c r="X44" s="386"/>
      <c r="Y44" s="287">
        <f t="shared" si="1"/>
        <v>0</v>
      </c>
    </row>
    <row r="45" spans="1:25" ht="15" customHeight="1" x14ac:dyDescent="0.25">
      <c r="A45" s="737">
        <v>38</v>
      </c>
      <c r="B45" s="857"/>
      <c r="C45" s="861"/>
      <c r="D45" s="215" t="s">
        <v>2410</v>
      </c>
      <c r="E45" s="738"/>
      <c r="F45" s="738"/>
      <c r="G45" s="738"/>
      <c r="H45" s="738"/>
      <c r="I45" s="738"/>
      <c r="J45" s="738"/>
      <c r="K45" s="738"/>
      <c r="L45" s="738"/>
      <c r="M45" s="738"/>
      <c r="N45" s="738"/>
      <c r="O45" s="738"/>
      <c r="P45" s="284" t="s">
        <v>3</v>
      </c>
      <c r="Q45" s="284" t="s">
        <v>3</v>
      </c>
      <c r="R45" s="738"/>
      <c r="S45" s="738"/>
      <c r="T45" s="738"/>
      <c r="U45" s="738"/>
      <c r="V45" s="237">
        <v>2</v>
      </c>
      <c r="W45" s="237">
        <v>3</v>
      </c>
      <c r="X45" s="386"/>
      <c r="Y45" s="287">
        <f t="shared" si="1"/>
        <v>0</v>
      </c>
    </row>
    <row r="46" spans="1:25" ht="15" customHeight="1" x14ac:dyDescent="0.25">
      <c r="A46" s="737">
        <v>39</v>
      </c>
      <c r="B46" s="857"/>
      <c r="C46" s="861"/>
      <c r="D46" s="215" t="s">
        <v>2411</v>
      </c>
      <c r="E46" s="738"/>
      <c r="F46" s="738"/>
      <c r="G46" s="738"/>
      <c r="H46" s="738"/>
      <c r="I46" s="738"/>
      <c r="J46" s="738"/>
      <c r="K46" s="738"/>
      <c r="L46" s="738"/>
      <c r="M46" s="738"/>
      <c r="N46" s="738"/>
      <c r="O46" s="738"/>
      <c r="P46" s="284" t="s">
        <v>3</v>
      </c>
      <c r="Q46" s="284" t="s">
        <v>3</v>
      </c>
      <c r="R46" s="738"/>
      <c r="S46" s="738"/>
      <c r="T46" s="738"/>
      <c r="U46" s="738"/>
      <c r="V46" s="237">
        <v>2</v>
      </c>
      <c r="W46" s="237">
        <v>3</v>
      </c>
      <c r="X46" s="386"/>
      <c r="Y46" s="287">
        <f t="shared" si="1"/>
        <v>0</v>
      </c>
    </row>
    <row r="47" spans="1:25" ht="15" customHeight="1" x14ac:dyDescent="0.25">
      <c r="A47" s="737">
        <v>40</v>
      </c>
      <c r="B47" s="857"/>
      <c r="C47" s="861"/>
      <c r="D47" s="215" t="s">
        <v>2412</v>
      </c>
      <c r="E47" s="738"/>
      <c r="F47" s="738"/>
      <c r="G47" s="738"/>
      <c r="H47" s="738"/>
      <c r="I47" s="738"/>
      <c r="J47" s="738"/>
      <c r="K47" s="738"/>
      <c r="L47" s="738"/>
      <c r="M47" s="738"/>
      <c r="N47" s="738"/>
      <c r="O47" s="738"/>
      <c r="P47" s="284" t="s">
        <v>3</v>
      </c>
      <c r="Q47" s="284" t="s">
        <v>3</v>
      </c>
      <c r="R47" s="738"/>
      <c r="S47" s="738"/>
      <c r="T47" s="738"/>
      <c r="U47" s="738"/>
      <c r="V47" s="237">
        <v>2</v>
      </c>
      <c r="W47" s="237">
        <v>3</v>
      </c>
      <c r="X47" s="386"/>
      <c r="Y47" s="287">
        <f t="shared" si="1"/>
        <v>0</v>
      </c>
    </row>
    <row r="48" spans="1:25" ht="15" customHeight="1" x14ac:dyDescent="0.25">
      <c r="A48" s="737">
        <v>41</v>
      </c>
      <c r="B48" s="857"/>
      <c r="C48" s="861"/>
      <c r="D48" s="215" t="s">
        <v>2413</v>
      </c>
      <c r="E48" s="738"/>
      <c r="F48" s="738"/>
      <c r="G48" s="738"/>
      <c r="H48" s="738"/>
      <c r="I48" s="738"/>
      <c r="J48" s="738"/>
      <c r="K48" s="738"/>
      <c r="L48" s="738"/>
      <c r="M48" s="738"/>
      <c r="N48" s="738"/>
      <c r="O48" s="738"/>
      <c r="P48" s="284" t="s">
        <v>3</v>
      </c>
      <c r="Q48" s="284" t="s">
        <v>3</v>
      </c>
      <c r="R48" s="738"/>
      <c r="S48" s="738"/>
      <c r="T48" s="738"/>
      <c r="U48" s="738"/>
      <c r="V48" s="237">
        <v>2</v>
      </c>
      <c r="W48" s="237">
        <v>3</v>
      </c>
      <c r="X48" s="386"/>
      <c r="Y48" s="287">
        <f t="shared" si="1"/>
        <v>0</v>
      </c>
    </row>
    <row r="49" spans="1:27" ht="15" customHeight="1" x14ac:dyDescent="0.25">
      <c r="A49" s="737">
        <v>42</v>
      </c>
      <c r="B49" s="857"/>
      <c r="C49" s="861"/>
      <c r="D49" s="215" t="s">
        <v>2414</v>
      </c>
      <c r="E49" s="738"/>
      <c r="F49" s="738"/>
      <c r="G49" s="738"/>
      <c r="H49" s="738"/>
      <c r="I49" s="738"/>
      <c r="J49" s="738"/>
      <c r="K49" s="738"/>
      <c r="L49" s="738"/>
      <c r="M49" s="738"/>
      <c r="N49" s="738"/>
      <c r="O49" s="738"/>
      <c r="P49" s="284" t="s">
        <v>3</v>
      </c>
      <c r="Q49" s="284" t="s">
        <v>3</v>
      </c>
      <c r="R49" s="738"/>
      <c r="S49" s="738"/>
      <c r="T49" s="738"/>
      <c r="U49" s="738"/>
      <c r="V49" s="237">
        <v>2</v>
      </c>
      <c r="W49" s="237">
        <v>3</v>
      </c>
      <c r="X49" s="386"/>
      <c r="Y49" s="287">
        <f t="shared" si="1"/>
        <v>0</v>
      </c>
    </row>
    <row r="50" spans="1:27" ht="15" customHeight="1" x14ac:dyDescent="0.25">
      <c r="A50" s="739">
        <v>43</v>
      </c>
      <c r="B50" s="857"/>
      <c r="C50" s="861"/>
      <c r="D50" s="215" t="s">
        <v>2415</v>
      </c>
      <c r="E50" s="740"/>
      <c r="F50" s="740"/>
      <c r="G50" s="740"/>
      <c r="H50" s="740"/>
      <c r="I50" s="740"/>
      <c r="J50" s="740"/>
      <c r="K50" s="740"/>
      <c r="L50" s="740"/>
      <c r="M50" s="740"/>
      <c r="N50" s="740"/>
      <c r="O50" s="740"/>
      <c r="P50" s="284" t="s">
        <v>3</v>
      </c>
      <c r="Q50" s="284"/>
      <c r="R50" s="740"/>
      <c r="S50" s="740"/>
      <c r="T50" s="740"/>
      <c r="U50" s="740"/>
      <c r="V50" s="10">
        <v>1</v>
      </c>
      <c r="W50" s="10">
        <v>3</v>
      </c>
      <c r="X50" s="386"/>
      <c r="Y50" s="287">
        <f t="shared" si="1"/>
        <v>0</v>
      </c>
    </row>
    <row r="51" spans="1:27" ht="15" customHeight="1" x14ac:dyDescent="0.25">
      <c r="A51" s="739">
        <v>44</v>
      </c>
      <c r="B51" s="857"/>
      <c r="C51" s="861"/>
      <c r="D51" s="216" t="s">
        <v>2416</v>
      </c>
      <c r="E51" s="740"/>
      <c r="F51" s="740"/>
      <c r="G51" s="740"/>
      <c r="H51" s="740"/>
      <c r="I51" s="740"/>
      <c r="J51" s="740"/>
      <c r="K51" s="740"/>
      <c r="L51" s="740"/>
      <c r="M51" s="740"/>
      <c r="N51" s="740"/>
      <c r="O51" s="740"/>
      <c r="P51" s="284" t="s">
        <v>3</v>
      </c>
      <c r="Q51" s="284"/>
      <c r="R51" s="740"/>
      <c r="S51" s="740"/>
      <c r="T51" s="740"/>
      <c r="U51" s="740"/>
      <c r="V51" s="10">
        <v>0.5</v>
      </c>
      <c r="W51" s="10">
        <v>3</v>
      </c>
      <c r="X51" s="386"/>
      <c r="Y51" s="287">
        <f t="shared" si="1"/>
        <v>0</v>
      </c>
    </row>
    <row r="52" spans="1:27" ht="15" customHeight="1" x14ac:dyDescent="0.25">
      <c r="A52" s="739">
        <v>45</v>
      </c>
      <c r="B52" s="857"/>
      <c r="C52" s="861"/>
      <c r="D52" s="215" t="s">
        <v>2417</v>
      </c>
      <c r="E52" s="740"/>
      <c r="F52" s="740"/>
      <c r="G52" s="740"/>
      <c r="H52" s="740"/>
      <c r="I52" s="740"/>
      <c r="J52" s="740"/>
      <c r="K52" s="740"/>
      <c r="L52" s="740"/>
      <c r="M52" s="740"/>
      <c r="N52" s="740"/>
      <c r="O52" s="740"/>
      <c r="P52" s="284" t="s">
        <v>3</v>
      </c>
      <c r="Q52" s="284"/>
      <c r="R52" s="740"/>
      <c r="S52" s="740"/>
      <c r="T52" s="740"/>
      <c r="U52" s="740"/>
      <c r="V52" s="10">
        <v>0.25</v>
      </c>
      <c r="W52" s="10">
        <v>3</v>
      </c>
      <c r="X52" s="386"/>
      <c r="Y52" s="287">
        <f t="shared" si="1"/>
        <v>0</v>
      </c>
    </row>
    <row r="53" spans="1:27" ht="15" customHeight="1" thickBot="1" x14ac:dyDescent="0.3">
      <c r="A53" s="741">
        <v>46</v>
      </c>
      <c r="B53" s="858"/>
      <c r="C53" s="860"/>
      <c r="D53" s="219" t="s">
        <v>2418</v>
      </c>
      <c r="E53" s="742"/>
      <c r="F53" s="742"/>
      <c r="G53" s="742"/>
      <c r="H53" s="742"/>
      <c r="I53" s="742"/>
      <c r="J53" s="742"/>
      <c r="K53" s="742"/>
      <c r="L53" s="742"/>
      <c r="M53" s="742"/>
      <c r="N53" s="742"/>
      <c r="O53" s="742"/>
      <c r="P53" s="291" t="s">
        <v>3</v>
      </c>
      <c r="Q53" s="291" t="s">
        <v>3</v>
      </c>
      <c r="R53" s="742"/>
      <c r="S53" s="742"/>
      <c r="T53" s="742"/>
      <c r="U53" s="742"/>
      <c r="V53" s="469">
        <v>2</v>
      </c>
      <c r="W53" s="469">
        <v>3</v>
      </c>
      <c r="X53" s="386"/>
      <c r="Y53" s="294">
        <f t="shared" si="1"/>
        <v>0</v>
      </c>
    </row>
    <row r="54" spans="1:27" ht="15" customHeight="1" thickTop="1" thickBot="1" x14ac:dyDescent="0.3">
      <c r="A54" s="718">
        <v>47</v>
      </c>
      <c r="B54" s="727" t="s">
        <v>1095</v>
      </c>
      <c r="C54" s="727" t="s">
        <v>1101</v>
      </c>
      <c r="D54" s="719" t="s">
        <v>1102</v>
      </c>
      <c r="E54" s="720"/>
      <c r="F54" s="720"/>
      <c r="G54" s="720"/>
      <c r="H54" s="721"/>
      <c r="I54" s="721"/>
      <c r="J54" s="721"/>
      <c r="K54" s="722"/>
      <c r="L54" s="721" t="s">
        <v>3</v>
      </c>
      <c r="M54" s="720"/>
      <c r="N54" s="721">
        <v>1</v>
      </c>
      <c r="O54" s="721">
        <v>1</v>
      </c>
      <c r="P54" s="720"/>
      <c r="Q54" s="720"/>
      <c r="R54" s="720"/>
      <c r="S54" s="720"/>
      <c r="T54" s="720"/>
      <c r="U54" s="720"/>
      <c r="V54" s="721"/>
      <c r="W54" s="721"/>
      <c r="X54" s="386"/>
      <c r="Y54" s="723">
        <f t="shared" ref="Y54" si="2">N54*O54*ROUND(X54,2)</f>
        <v>0</v>
      </c>
    </row>
    <row r="55" spans="1:27" ht="15" customHeight="1" thickTop="1" x14ac:dyDescent="0.25">
      <c r="A55" s="212">
        <v>48</v>
      </c>
      <c r="B55" s="898" t="s">
        <v>1096</v>
      </c>
      <c r="C55" s="898" t="s">
        <v>471</v>
      </c>
      <c r="D55" s="218" t="s">
        <v>1117</v>
      </c>
      <c r="E55" s="308"/>
      <c r="F55" s="308"/>
      <c r="G55" s="308"/>
      <c r="H55" s="213"/>
      <c r="I55" s="213"/>
      <c r="J55" s="213" t="s">
        <v>3</v>
      </c>
      <c r="K55" s="309"/>
      <c r="L55" s="213" t="s">
        <v>3</v>
      </c>
      <c r="M55" s="308"/>
      <c r="N55" s="213">
        <v>1</v>
      </c>
      <c r="O55" s="213">
        <v>5</v>
      </c>
      <c r="P55" s="308"/>
      <c r="Q55" s="308"/>
      <c r="R55" s="308"/>
      <c r="S55" s="308"/>
      <c r="T55" s="308"/>
      <c r="U55" s="308"/>
      <c r="V55" s="213"/>
      <c r="W55" s="213"/>
      <c r="X55" s="386"/>
      <c r="Y55" s="318">
        <f t="shared" ref="Y55:Y70" si="3">N55*O55*ROUND(X55,2)</f>
        <v>0</v>
      </c>
    </row>
    <row r="56" spans="1:27" ht="15" customHeight="1" thickBot="1" x14ac:dyDescent="0.3">
      <c r="A56" s="5">
        <v>49</v>
      </c>
      <c r="B56" s="899"/>
      <c r="C56" s="899"/>
      <c r="D56" s="219" t="s">
        <v>1102</v>
      </c>
      <c r="E56" s="291"/>
      <c r="F56" s="291"/>
      <c r="G56" s="291"/>
      <c r="H56" s="214"/>
      <c r="I56" s="214"/>
      <c r="J56" s="214"/>
      <c r="K56" s="292"/>
      <c r="L56" s="214" t="s">
        <v>3</v>
      </c>
      <c r="M56" s="291"/>
      <c r="N56" s="214">
        <v>1</v>
      </c>
      <c r="O56" s="214">
        <v>12</v>
      </c>
      <c r="P56" s="291"/>
      <c r="Q56" s="291"/>
      <c r="R56" s="291"/>
      <c r="S56" s="291"/>
      <c r="T56" s="291"/>
      <c r="U56" s="291"/>
      <c r="V56" s="214"/>
      <c r="W56" s="214"/>
      <c r="X56" s="386"/>
      <c r="Y56" s="294">
        <f t="shared" si="3"/>
        <v>0</v>
      </c>
      <c r="Z56" s="31"/>
      <c r="AA56" s="31"/>
    </row>
    <row r="57" spans="1:27" ht="15" customHeight="1" thickTop="1" x14ac:dyDescent="0.25">
      <c r="A57" s="212">
        <v>50</v>
      </c>
      <c r="B57" s="898" t="s">
        <v>1097</v>
      </c>
      <c r="C57" s="813" t="s">
        <v>1103</v>
      </c>
      <c r="D57" s="218" t="s">
        <v>1104</v>
      </c>
      <c r="E57" s="309"/>
      <c r="F57" s="308"/>
      <c r="G57" s="308"/>
      <c r="H57" s="615"/>
      <c r="I57" s="615"/>
      <c r="J57" s="615"/>
      <c r="K57" s="308"/>
      <c r="L57" s="615" t="s">
        <v>3</v>
      </c>
      <c r="M57" s="308"/>
      <c r="N57" s="213">
        <v>0.5</v>
      </c>
      <c r="O57" s="213">
        <v>1</v>
      </c>
      <c r="P57" s="309"/>
      <c r="Q57" s="309"/>
      <c r="R57" s="308"/>
      <c r="S57" s="308"/>
      <c r="T57" s="308"/>
      <c r="U57" s="308"/>
      <c r="V57" s="213"/>
      <c r="W57" s="213"/>
      <c r="X57" s="386"/>
      <c r="Y57" s="318">
        <f t="shared" si="3"/>
        <v>0</v>
      </c>
      <c r="Z57" s="31"/>
      <c r="AA57" s="31"/>
    </row>
    <row r="58" spans="1:27" ht="26.25" customHeight="1" x14ac:dyDescent="0.25">
      <c r="A58" s="4">
        <v>51</v>
      </c>
      <c r="B58" s="900"/>
      <c r="C58" s="796"/>
      <c r="D58" s="216" t="s">
        <v>1105</v>
      </c>
      <c r="E58" s="284"/>
      <c r="F58" s="712"/>
      <c r="G58" s="712"/>
      <c r="H58" s="10"/>
      <c r="I58" s="10"/>
      <c r="J58" s="10"/>
      <c r="K58" s="284"/>
      <c r="L58" s="10" t="s">
        <v>3</v>
      </c>
      <c r="M58" s="284"/>
      <c r="N58" s="10">
        <v>1</v>
      </c>
      <c r="O58" s="10">
        <v>1</v>
      </c>
      <c r="P58" s="284"/>
      <c r="Q58" s="284"/>
      <c r="R58" s="284"/>
      <c r="S58" s="284"/>
      <c r="T58" s="284"/>
      <c r="U58" s="284"/>
      <c r="V58" s="211"/>
      <c r="W58" s="211"/>
      <c r="X58" s="386"/>
      <c r="Y58" s="287">
        <f t="shared" si="3"/>
        <v>0</v>
      </c>
      <c r="Z58" s="31"/>
    </row>
    <row r="59" spans="1:27" ht="15" customHeight="1" x14ac:dyDescent="0.25">
      <c r="A59" s="4">
        <v>52</v>
      </c>
      <c r="B59" s="900"/>
      <c r="C59" s="713" t="s">
        <v>2383</v>
      </c>
      <c r="D59" s="202" t="s">
        <v>70</v>
      </c>
      <c r="E59" s="712"/>
      <c r="F59" s="284"/>
      <c r="G59" s="284"/>
      <c r="H59" s="10"/>
      <c r="I59" s="10"/>
      <c r="J59" s="10"/>
      <c r="K59" s="284"/>
      <c r="L59" s="10" t="s">
        <v>3</v>
      </c>
      <c r="M59" s="284"/>
      <c r="N59" s="211">
        <v>1</v>
      </c>
      <c r="O59" s="211">
        <v>1</v>
      </c>
      <c r="P59" s="712"/>
      <c r="Q59" s="712"/>
      <c r="R59" s="284"/>
      <c r="S59" s="284"/>
      <c r="T59" s="284"/>
      <c r="U59" s="284"/>
      <c r="V59" s="211"/>
      <c r="W59" s="211"/>
      <c r="X59" s="386"/>
      <c r="Y59" s="287">
        <f>N59*O59*ROUND(X59,2)</f>
        <v>0</v>
      </c>
      <c r="Z59" s="31"/>
    </row>
    <row r="60" spans="1:27" ht="26.25" customHeight="1" x14ac:dyDescent="0.25">
      <c r="A60" s="4">
        <v>53</v>
      </c>
      <c r="B60" s="900"/>
      <c r="C60" s="847" t="s">
        <v>2392</v>
      </c>
      <c r="D60" s="300" t="s">
        <v>2385</v>
      </c>
      <c r="E60" s="712"/>
      <c r="F60" s="284"/>
      <c r="G60" s="284"/>
      <c r="H60" s="10" t="s">
        <v>3</v>
      </c>
      <c r="I60" s="10"/>
      <c r="J60" s="10"/>
      <c r="K60" s="284"/>
      <c r="L60" s="10"/>
      <c r="M60" s="284"/>
      <c r="N60" s="211"/>
      <c r="O60" s="211"/>
      <c r="P60" s="712" t="s">
        <v>3</v>
      </c>
      <c r="Q60" s="712" t="s">
        <v>3</v>
      </c>
      <c r="R60" s="284"/>
      <c r="S60" s="284"/>
      <c r="T60" s="284"/>
      <c r="U60" s="284"/>
      <c r="V60" s="211">
        <v>2</v>
      </c>
      <c r="W60" s="211">
        <v>1</v>
      </c>
      <c r="X60" s="386"/>
      <c r="Y60" s="287">
        <f t="shared" ref="Y60:Y69" si="4">V60*W60*ROUND(X60,2)</f>
        <v>0</v>
      </c>
      <c r="Z60" s="31"/>
    </row>
    <row r="61" spans="1:27" ht="15" customHeight="1" x14ac:dyDescent="0.2">
      <c r="A61" s="4">
        <v>54</v>
      </c>
      <c r="B61" s="900"/>
      <c r="C61" s="847"/>
      <c r="D61" s="743" t="s">
        <v>2386</v>
      </c>
      <c r="E61" s="712"/>
      <c r="F61" s="284"/>
      <c r="G61" s="284"/>
      <c r="H61" s="10"/>
      <c r="I61" s="10"/>
      <c r="J61" s="10"/>
      <c r="K61" s="284"/>
      <c r="L61" s="10"/>
      <c r="M61" s="284"/>
      <c r="N61" s="211"/>
      <c r="O61" s="211"/>
      <c r="P61" s="712" t="s">
        <v>3</v>
      </c>
      <c r="Q61" s="712" t="s">
        <v>3</v>
      </c>
      <c r="R61" s="284"/>
      <c r="S61" s="284"/>
      <c r="T61" s="284"/>
      <c r="U61" s="284"/>
      <c r="V61" s="211">
        <v>2</v>
      </c>
      <c r="W61" s="211">
        <v>1</v>
      </c>
      <c r="X61" s="386"/>
      <c r="Y61" s="287">
        <f t="shared" si="4"/>
        <v>0</v>
      </c>
      <c r="Z61" s="31"/>
    </row>
    <row r="62" spans="1:27" ht="15" customHeight="1" x14ac:dyDescent="0.25">
      <c r="A62" s="4">
        <v>55</v>
      </c>
      <c r="B62" s="900"/>
      <c r="C62" s="847"/>
      <c r="D62" s="300" t="s">
        <v>2387</v>
      </c>
      <c r="E62" s="712"/>
      <c r="F62" s="284"/>
      <c r="G62" s="284"/>
      <c r="H62" s="10"/>
      <c r="I62" s="10"/>
      <c r="J62" s="10"/>
      <c r="K62" s="284"/>
      <c r="L62" s="10"/>
      <c r="M62" s="284"/>
      <c r="N62" s="211"/>
      <c r="O62" s="211"/>
      <c r="P62" s="712" t="s">
        <v>3</v>
      </c>
      <c r="Q62" s="712" t="s">
        <v>3</v>
      </c>
      <c r="R62" s="284"/>
      <c r="S62" s="284"/>
      <c r="T62" s="284"/>
      <c r="U62" s="284"/>
      <c r="V62" s="211">
        <v>2</v>
      </c>
      <c r="W62" s="211">
        <v>1</v>
      </c>
      <c r="X62" s="386"/>
      <c r="Y62" s="287">
        <f t="shared" si="4"/>
        <v>0</v>
      </c>
      <c r="Z62" s="31"/>
    </row>
    <row r="63" spans="1:27" ht="15" customHeight="1" x14ac:dyDescent="0.2">
      <c r="A63" s="4">
        <v>56</v>
      </c>
      <c r="B63" s="900"/>
      <c r="C63" s="847"/>
      <c r="D63" s="744" t="s">
        <v>2388</v>
      </c>
      <c r="E63" s="712"/>
      <c r="F63" s="284"/>
      <c r="G63" s="284"/>
      <c r="H63" s="10"/>
      <c r="I63" s="10"/>
      <c r="J63" s="10"/>
      <c r="K63" s="284"/>
      <c r="L63" s="10"/>
      <c r="M63" s="284"/>
      <c r="N63" s="211"/>
      <c r="O63" s="211"/>
      <c r="P63" s="712" t="s">
        <v>3</v>
      </c>
      <c r="Q63" s="712" t="s">
        <v>3</v>
      </c>
      <c r="R63" s="284"/>
      <c r="S63" s="284"/>
      <c r="T63" s="284"/>
      <c r="U63" s="284"/>
      <c r="V63" s="211">
        <v>2</v>
      </c>
      <c r="W63" s="211">
        <v>1</v>
      </c>
      <c r="X63" s="386"/>
      <c r="Y63" s="287">
        <f t="shared" si="4"/>
        <v>0</v>
      </c>
      <c r="Z63" s="31"/>
    </row>
    <row r="64" spans="1:27" ht="15" customHeight="1" x14ac:dyDescent="0.2">
      <c r="A64" s="4">
        <v>57</v>
      </c>
      <c r="B64" s="900"/>
      <c r="C64" s="847"/>
      <c r="D64" s="744" t="s">
        <v>2389</v>
      </c>
      <c r="E64" s="712"/>
      <c r="F64" s="284"/>
      <c r="G64" s="284"/>
      <c r="H64" s="10"/>
      <c r="I64" s="10"/>
      <c r="J64" s="10"/>
      <c r="K64" s="284"/>
      <c r="L64" s="10"/>
      <c r="M64" s="284"/>
      <c r="N64" s="211"/>
      <c r="O64" s="211"/>
      <c r="P64" s="712"/>
      <c r="Q64" s="712"/>
      <c r="R64" s="284"/>
      <c r="S64" s="284"/>
      <c r="T64" s="284"/>
      <c r="U64" s="284"/>
      <c r="V64" s="211">
        <v>0.16700000000000001</v>
      </c>
      <c r="W64" s="211">
        <v>1</v>
      </c>
      <c r="X64" s="386"/>
      <c r="Y64" s="287">
        <f t="shared" si="4"/>
        <v>0</v>
      </c>
      <c r="Z64" s="31"/>
    </row>
    <row r="65" spans="1:26" ht="26.25" customHeight="1" x14ac:dyDescent="0.25">
      <c r="A65" s="4">
        <v>58</v>
      </c>
      <c r="B65" s="900"/>
      <c r="C65" s="847" t="s">
        <v>2393</v>
      </c>
      <c r="D65" s="300" t="s">
        <v>2385</v>
      </c>
      <c r="E65" s="712"/>
      <c r="F65" s="284"/>
      <c r="G65" s="284"/>
      <c r="H65" s="10" t="s">
        <v>3</v>
      </c>
      <c r="I65" s="10"/>
      <c r="J65" s="10"/>
      <c r="K65" s="284"/>
      <c r="L65" s="10"/>
      <c r="M65" s="284"/>
      <c r="N65" s="211"/>
      <c r="O65" s="211"/>
      <c r="P65" s="712" t="s">
        <v>3</v>
      </c>
      <c r="Q65" s="712" t="s">
        <v>3</v>
      </c>
      <c r="R65" s="284"/>
      <c r="S65" s="284"/>
      <c r="T65" s="284"/>
      <c r="U65" s="284"/>
      <c r="V65" s="211">
        <v>2</v>
      </c>
      <c r="W65" s="211">
        <v>1</v>
      </c>
      <c r="X65" s="386"/>
      <c r="Y65" s="287">
        <f t="shared" si="4"/>
        <v>0</v>
      </c>
      <c r="Z65" s="31"/>
    </row>
    <row r="66" spans="1:26" ht="15" customHeight="1" x14ac:dyDescent="0.2">
      <c r="A66" s="4">
        <v>59</v>
      </c>
      <c r="B66" s="900"/>
      <c r="C66" s="847"/>
      <c r="D66" s="743" t="s">
        <v>2386</v>
      </c>
      <c r="E66" s="712"/>
      <c r="F66" s="284"/>
      <c r="G66" s="284"/>
      <c r="H66" s="10"/>
      <c r="I66" s="10"/>
      <c r="J66" s="10"/>
      <c r="K66" s="284"/>
      <c r="L66" s="10"/>
      <c r="M66" s="284"/>
      <c r="N66" s="211"/>
      <c r="O66" s="211"/>
      <c r="P66" s="712" t="s">
        <v>3</v>
      </c>
      <c r="Q66" s="712" t="s">
        <v>3</v>
      </c>
      <c r="R66" s="284"/>
      <c r="S66" s="284"/>
      <c r="T66" s="284"/>
      <c r="U66" s="284"/>
      <c r="V66" s="211">
        <v>2</v>
      </c>
      <c r="W66" s="211">
        <v>1</v>
      </c>
      <c r="X66" s="386"/>
      <c r="Y66" s="287">
        <f t="shared" si="4"/>
        <v>0</v>
      </c>
      <c r="Z66" s="31"/>
    </row>
    <row r="67" spans="1:26" ht="15" customHeight="1" x14ac:dyDescent="0.25">
      <c r="A67" s="4">
        <v>60</v>
      </c>
      <c r="B67" s="900"/>
      <c r="C67" s="847"/>
      <c r="D67" s="300" t="s">
        <v>2387</v>
      </c>
      <c r="E67" s="712"/>
      <c r="F67" s="284"/>
      <c r="G67" s="284"/>
      <c r="H67" s="10"/>
      <c r="I67" s="10"/>
      <c r="J67" s="10"/>
      <c r="K67" s="284"/>
      <c r="L67" s="10"/>
      <c r="M67" s="284"/>
      <c r="N67" s="211"/>
      <c r="O67" s="211"/>
      <c r="P67" s="712" t="s">
        <v>3</v>
      </c>
      <c r="Q67" s="712" t="s">
        <v>3</v>
      </c>
      <c r="R67" s="284"/>
      <c r="S67" s="284"/>
      <c r="T67" s="284"/>
      <c r="U67" s="284"/>
      <c r="V67" s="211">
        <v>2</v>
      </c>
      <c r="W67" s="211">
        <v>1</v>
      </c>
      <c r="X67" s="386"/>
      <c r="Y67" s="287">
        <f t="shared" si="4"/>
        <v>0</v>
      </c>
      <c r="Z67" s="31"/>
    </row>
    <row r="68" spans="1:26" ht="15" customHeight="1" x14ac:dyDescent="0.2">
      <c r="A68" s="4">
        <v>61</v>
      </c>
      <c r="B68" s="900"/>
      <c r="C68" s="847"/>
      <c r="D68" s="744" t="s">
        <v>2388</v>
      </c>
      <c r="E68" s="712"/>
      <c r="F68" s="284"/>
      <c r="G68" s="284"/>
      <c r="H68" s="10"/>
      <c r="I68" s="10"/>
      <c r="J68" s="10"/>
      <c r="K68" s="284"/>
      <c r="L68" s="10"/>
      <c r="M68" s="284"/>
      <c r="N68" s="211"/>
      <c r="O68" s="211"/>
      <c r="P68" s="712" t="s">
        <v>3</v>
      </c>
      <c r="Q68" s="712" t="s">
        <v>3</v>
      </c>
      <c r="R68" s="284"/>
      <c r="S68" s="284"/>
      <c r="T68" s="284"/>
      <c r="U68" s="284"/>
      <c r="V68" s="211">
        <v>2</v>
      </c>
      <c r="W68" s="211">
        <v>1</v>
      </c>
      <c r="X68" s="386"/>
      <c r="Y68" s="287">
        <f t="shared" si="4"/>
        <v>0</v>
      </c>
      <c r="Z68" s="31"/>
    </row>
    <row r="69" spans="1:26" ht="15" customHeight="1" thickBot="1" x14ac:dyDescent="0.25">
      <c r="A69" s="5">
        <v>62</v>
      </c>
      <c r="B69" s="899"/>
      <c r="C69" s="848"/>
      <c r="D69" s="745" t="s">
        <v>2389</v>
      </c>
      <c r="E69" s="292"/>
      <c r="F69" s="291"/>
      <c r="G69" s="291"/>
      <c r="H69" s="297"/>
      <c r="I69" s="297"/>
      <c r="J69" s="297"/>
      <c r="K69" s="291"/>
      <c r="L69" s="297"/>
      <c r="M69" s="291"/>
      <c r="N69" s="214"/>
      <c r="O69" s="214"/>
      <c r="P69" s="292"/>
      <c r="Q69" s="292"/>
      <c r="R69" s="291"/>
      <c r="S69" s="291"/>
      <c r="T69" s="291"/>
      <c r="U69" s="291"/>
      <c r="V69" s="214">
        <v>0.16700000000000001</v>
      </c>
      <c r="W69" s="214">
        <v>1</v>
      </c>
      <c r="X69" s="386"/>
      <c r="Y69" s="294">
        <f t="shared" si="4"/>
        <v>0</v>
      </c>
      <c r="Z69" s="31"/>
    </row>
    <row r="70" spans="1:26" ht="15" customHeight="1" thickTop="1" x14ac:dyDescent="0.25">
      <c r="A70" s="212">
        <v>63</v>
      </c>
      <c r="B70" s="898" t="s">
        <v>1098</v>
      </c>
      <c r="C70" s="898" t="s">
        <v>1106</v>
      </c>
      <c r="D70" s="218" t="s">
        <v>1107</v>
      </c>
      <c r="E70" s="308"/>
      <c r="F70" s="308"/>
      <c r="G70" s="308"/>
      <c r="H70" s="615"/>
      <c r="I70" s="615"/>
      <c r="J70" s="615"/>
      <c r="K70" s="308"/>
      <c r="L70" s="615" t="s">
        <v>3</v>
      </c>
      <c r="M70" s="308"/>
      <c r="N70" s="213">
        <v>1</v>
      </c>
      <c r="O70" s="213">
        <v>4</v>
      </c>
      <c r="P70" s="309"/>
      <c r="Q70" s="309"/>
      <c r="R70" s="308"/>
      <c r="S70" s="308"/>
      <c r="T70" s="308"/>
      <c r="U70" s="308"/>
      <c r="V70" s="213"/>
      <c r="W70" s="213"/>
      <c r="X70" s="386"/>
      <c r="Y70" s="318">
        <f t="shared" si="3"/>
        <v>0</v>
      </c>
      <c r="Z70" s="31"/>
    </row>
    <row r="71" spans="1:26" ht="15" customHeight="1" x14ac:dyDescent="0.25">
      <c r="A71" s="4">
        <v>64</v>
      </c>
      <c r="B71" s="900"/>
      <c r="C71" s="900"/>
      <c r="D71" s="215" t="s">
        <v>1108</v>
      </c>
      <c r="E71" s="284"/>
      <c r="F71" s="284"/>
      <c r="G71" s="284"/>
      <c r="H71" s="10"/>
      <c r="I71" s="10" t="s">
        <v>3</v>
      </c>
      <c r="J71" s="10"/>
      <c r="K71" s="284"/>
      <c r="L71" s="10"/>
      <c r="M71" s="284"/>
      <c r="N71" s="211"/>
      <c r="O71" s="211"/>
      <c r="P71" s="712" t="s">
        <v>3</v>
      </c>
      <c r="Q71" s="712" t="s">
        <v>3</v>
      </c>
      <c r="R71" s="284"/>
      <c r="S71" s="284"/>
      <c r="T71" s="284"/>
      <c r="U71" s="284"/>
      <c r="V71" s="211">
        <v>2</v>
      </c>
      <c r="W71" s="211">
        <v>4</v>
      </c>
      <c r="X71" s="386"/>
      <c r="Y71" s="287">
        <f>V71*W71*ROUND(X71,2)</f>
        <v>0</v>
      </c>
      <c r="Z71" s="31"/>
    </row>
    <row r="72" spans="1:26" ht="15" customHeight="1" x14ac:dyDescent="0.25">
      <c r="A72" s="4">
        <v>65</v>
      </c>
      <c r="B72" s="900"/>
      <c r="C72" s="900"/>
      <c r="D72" s="215" t="s">
        <v>1109</v>
      </c>
      <c r="E72" s="284"/>
      <c r="F72" s="284"/>
      <c r="G72" s="284"/>
      <c r="H72" s="10"/>
      <c r="I72" s="10"/>
      <c r="J72" s="10"/>
      <c r="K72" s="284"/>
      <c r="L72" s="10"/>
      <c r="M72" s="284"/>
      <c r="N72" s="211"/>
      <c r="O72" s="211"/>
      <c r="P72" s="712" t="s">
        <v>3</v>
      </c>
      <c r="Q72" s="712" t="s">
        <v>3</v>
      </c>
      <c r="R72" s="284"/>
      <c r="S72" s="284"/>
      <c r="T72" s="284"/>
      <c r="U72" s="284"/>
      <c r="V72" s="211">
        <v>2</v>
      </c>
      <c r="W72" s="211">
        <v>4</v>
      </c>
      <c r="X72" s="386"/>
      <c r="Y72" s="287">
        <f t="shared" ref="Y72:Y74" si="5">V72*W72*ROUND(X72,2)</f>
        <v>0</v>
      </c>
      <c r="Z72" s="31"/>
    </row>
    <row r="73" spans="1:26" ht="15" customHeight="1" x14ac:dyDescent="0.25">
      <c r="A73" s="4">
        <v>66</v>
      </c>
      <c r="B73" s="900"/>
      <c r="C73" s="900"/>
      <c r="D73" s="215" t="s">
        <v>1110</v>
      </c>
      <c r="E73" s="284"/>
      <c r="F73" s="284"/>
      <c r="G73" s="284"/>
      <c r="H73" s="10"/>
      <c r="I73" s="10"/>
      <c r="J73" s="10"/>
      <c r="K73" s="284"/>
      <c r="L73" s="10"/>
      <c r="M73" s="284"/>
      <c r="N73" s="211"/>
      <c r="O73" s="211"/>
      <c r="P73" s="712" t="s">
        <v>3</v>
      </c>
      <c r="Q73" s="712" t="s">
        <v>3</v>
      </c>
      <c r="R73" s="284"/>
      <c r="S73" s="284"/>
      <c r="T73" s="284"/>
      <c r="U73" s="284"/>
      <c r="V73" s="211">
        <v>2</v>
      </c>
      <c r="W73" s="211">
        <v>4</v>
      </c>
      <c r="X73" s="386"/>
      <c r="Y73" s="287">
        <f t="shared" si="5"/>
        <v>0</v>
      </c>
      <c r="Z73" s="31"/>
    </row>
    <row r="74" spans="1:26" ht="15" customHeight="1" thickBot="1" x14ac:dyDescent="0.3">
      <c r="A74" s="5">
        <v>67</v>
      </c>
      <c r="B74" s="899"/>
      <c r="C74" s="899"/>
      <c r="D74" s="219" t="s">
        <v>1111</v>
      </c>
      <c r="E74" s="291"/>
      <c r="F74" s="291"/>
      <c r="G74" s="291"/>
      <c r="H74" s="297" t="s">
        <v>3</v>
      </c>
      <c r="I74" s="297"/>
      <c r="J74" s="297"/>
      <c r="K74" s="291"/>
      <c r="L74" s="297"/>
      <c r="M74" s="291"/>
      <c r="N74" s="214"/>
      <c r="O74" s="214"/>
      <c r="P74" s="292" t="s">
        <v>3</v>
      </c>
      <c r="Q74" s="292" t="s">
        <v>3</v>
      </c>
      <c r="R74" s="291"/>
      <c r="S74" s="291"/>
      <c r="T74" s="291"/>
      <c r="U74" s="291"/>
      <c r="V74" s="214">
        <v>2</v>
      </c>
      <c r="W74" s="214">
        <v>4</v>
      </c>
      <c r="X74" s="386"/>
      <c r="Y74" s="294">
        <f t="shared" si="5"/>
        <v>0</v>
      </c>
      <c r="Z74" s="31"/>
    </row>
    <row r="75" spans="1:26" ht="15" customHeight="1" thickTop="1" x14ac:dyDescent="0.25">
      <c r="A75" s="212">
        <v>68</v>
      </c>
      <c r="B75" s="902" t="s">
        <v>1099</v>
      </c>
      <c r="C75" s="898" t="s">
        <v>1112</v>
      </c>
      <c r="D75" s="218" t="s">
        <v>1113</v>
      </c>
      <c r="E75" s="308"/>
      <c r="F75" s="308"/>
      <c r="G75" s="308"/>
      <c r="H75" s="615"/>
      <c r="I75" s="615"/>
      <c r="J75" s="615"/>
      <c r="K75" s="308"/>
      <c r="L75" s="615" t="s">
        <v>3</v>
      </c>
      <c r="M75" s="308"/>
      <c r="N75" s="213">
        <v>1</v>
      </c>
      <c r="O75" s="213">
        <v>10</v>
      </c>
      <c r="P75" s="309"/>
      <c r="Q75" s="309"/>
      <c r="R75" s="308"/>
      <c r="S75" s="308"/>
      <c r="T75" s="308"/>
      <c r="U75" s="308"/>
      <c r="V75" s="213"/>
      <c r="W75" s="213"/>
      <c r="X75" s="386"/>
      <c r="Y75" s="318">
        <f>N75*O75*ROUND(X75,2)</f>
        <v>0</v>
      </c>
      <c r="Z75" s="31"/>
    </row>
    <row r="76" spans="1:26" ht="15" customHeight="1" x14ac:dyDescent="0.25">
      <c r="A76" s="4">
        <v>69</v>
      </c>
      <c r="B76" s="903"/>
      <c r="C76" s="900"/>
      <c r="D76" s="215" t="s">
        <v>1114</v>
      </c>
      <c r="E76" s="284"/>
      <c r="F76" s="284"/>
      <c r="G76" s="284"/>
      <c r="H76" s="10"/>
      <c r="I76" s="10"/>
      <c r="J76" s="10"/>
      <c r="K76" s="284"/>
      <c r="L76" s="10" t="s">
        <v>3</v>
      </c>
      <c r="M76" s="284"/>
      <c r="N76" s="211">
        <v>1</v>
      </c>
      <c r="O76" s="211">
        <v>12</v>
      </c>
      <c r="P76" s="712"/>
      <c r="Q76" s="712"/>
      <c r="R76" s="284"/>
      <c r="S76" s="284"/>
      <c r="T76" s="284"/>
      <c r="U76" s="284"/>
      <c r="V76" s="211"/>
      <c r="W76" s="211"/>
      <c r="X76" s="386"/>
      <c r="Y76" s="287">
        <f t="shared" ref="Y76:Y90" si="6">N76*O76*ROUND(X76,2)</f>
        <v>0</v>
      </c>
      <c r="Z76" s="31"/>
    </row>
    <row r="77" spans="1:26" ht="15" customHeight="1" x14ac:dyDescent="0.25">
      <c r="A77" s="4">
        <v>70</v>
      </c>
      <c r="B77" s="903"/>
      <c r="C77" s="713" t="s">
        <v>2383</v>
      </c>
      <c r="D77" s="202" t="s">
        <v>70</v>
      </c>
      <c r="E77" s="712"/>
      <c r="F77" s="284"/>
      <c r="G77" s="284"/>
      <c r="H77" s="10"/>
      <c r="I77" s="10"/>
      <c r="J77" s="10"/>
      <c r="K77" s="284"/>
      <c r="L77" s="10" t="s">
        <v>3</v>
      </c>
      <c r="M77" s="284"/>
      <c r="N77" s="211">
        <v>1</v>
      </c>
      <c r="O77" s="211">
        <v>1</v>
      </c>
      <c r="P77" s="712"/>
      <c r="Q77" s="712"/>
      <c r="R77" s="284"/>
      <c r="S77" s="284"/>
      <c r="T77" s="284"/>
      <c r="U77" s="284"/>
      <c r="V77" s="211"/>
      <c r="W77" s="211"/>
      <c r="X77" s="386"/>
      <c r="Y77" s="287">
        <f>N77*O77*ROUND(X77,2)</f>
        <v>0</v>
      </c>
      <c r="Z77" s="31"/>
    </row>
    <row r="78" spans="1:26" ht="26.25" customHeight="1" x14ac:dyDescent="0.25">
      <c r="A78" s="4">
        <v>71</v>
      </c>
      <c r="B78" s="903"/>
      <c r="C78" s="847" t="s">
        <v>2384</v>
      </c>
      <c r="D78" s="300" t="s">
        <v>2385</v>
      </c>
      <c r="E78" s="712"/>
      <c r="F78" s="284"/>
      <c r="G78" s="284"/>
      <c r="H78" s="10" t="s">
        <v>3</v>
      </c>
      <c r="I78" s="10"/>
      <c r="J78" s="10"/>
      <c r="K78" s="284"/>
      <c r="L78" s="10"/>
      <c r="M78" s="284"/>
      <c r="N78" s="211"/>
      <c r="O78" s="211"/>
      <c r="P78" s="712" t="s">
        <v>3</v>
      </c>
      <c r="Q78" s="712" t="s">
        <v>3</v>
      </c>
      <c r="R78" s="284"/>
      <c r="S78" s="284"/>
      <c r="T78" s="284"/>
      <c r="U78" s="284"/>
      <c r="V78" s="211">
        <v>2</v>
      </c>
      <c r="W78" s="211">
        <v>1</v>
      </c>
      <c r="X78" s="386"/>
      <c r="Y78" s="287">
        <f t="shared" ref="Y78:Y87" si="7">V78*W78*ROUND(X78,2)</f>
        <v>0</v>
      </c>
      <c r="Z78" s="31"/>
    </row>
    <row r="79" spans="1:26" ht="15" customHeight="1" x14ac:dyDescent="0.2">
      <c r="A79" s="4">
        <v>72</v>
      </c>
      <c r="B79" s="903"/>
      <c r="C79" s="847"/>
      <c r="D79" s="743" t="s">
        <v>2386</v>
      </c>
      <c r="E79" s="712"/>
      <c r="F79" s="284"/>
      <c r="G79" s="284"/>
      <c r="H79" s="10"/>
      <c r="I79" s="10"/>
      <c r="J79" s="10"/>
      <c r="K79" s="284"/>
      <c r="L79" s="10"/>
      <c r="M79" s="284"/>
      <c r="N79" s="211"/>
      <c r="O79" s="211"/>
      <c r="P79" s="712" t="s">
        <v>3</v>
      </c>
      <c r="Q79" s="712" t="s">
        <v>3</v>
      </c>
      <c r="R79" s="284"/>
      <c r="S79" s="284"/>
      <c r="T79" s="284"/>
      <c r="U79" s="284"/>
      <c r="V79" s="211">
        <v>2</v>
      </c>
      <c r="W79" s="211">
        <v>1</v>
      </c>
      <c r="X79" s="386"/>
      <c r="Y79" s="287">
        <f t="shared" si="7"/>
        <v>0</v>
      </c>
      <c r="Z79" s="31"/>
    </row>
    <row r="80" spans="1:26" ht="15" customHeight="1" x14ac:dyDescent="0.25">
      <c r="A80" s="4">
        <v>73</v>
      </c>
      <c r="B80" s="903"/>
      <c r="C80" s="847"/>
      <c r="D80" s="300" t="s">
        <v>2387</v>
      </c>
      <c r="E80" s="712"/>
      <c r="F80" s="284"/>
      <c r="G80" s="284"/>
      <c r="H80" s="10"/>
      <c r="I80" s="10"/>
      <c r="J80" s="10"/>
      <c r="K80" s="284"/>
      <c r="L80" s="10"/>
      <c r="M80" s="284"/>
      <c r="N80" s="211"/>
      <c r="O80" s="211"/>
      <c r="P80" s="712" t="s">
        <v>3</v>
      </c>
      <c r="Q80" s="712" t="s">
        <v>3</v>
      </c>
      <c r="R80" s="284"/>
      <c r="S80" s="284"/>
      <c r="T80" s="284"/>
      <c r="U80" s="284"/>
      <c r="V80" s="211">
        <v>2</v>
      </c>
      <c r="W80" s="211">
        <v>1</v>
      </c>
      <c r="X80" s="386"/>
      <c r="Y80" s="287">
        <f t="shared" si="7"/>
        <v>0</v>
      </c>
      <c r="Z80" s="31"/>
    </row>
    <row r="81" spans="1:27" ht="15" customHeight="1" x14ac:dyDescent="0.2">
      <c r="A81" s="4">
        <v>74</v>
      </c>
      <c r="B81" s="903"/>
      <c r="C81" s="847"/>
      <c r="D81" s="744" t="s">
        <v>2388</v>
      </c>
      <c r="E81" s="712"/>
      <c r="F81" s="284"/>
      <c r="G81" s="284"/>
      <c r="H81" s="10"/>
      <c r="I81" s="10"/>
      <c r="J81" s="10"/>
      <c r="K81" s="284"/>
      <c r="L81" s="10"/>
      <c r="M81" s="284"/>
      <c r="N81" s="211"/>
      <c r="O81" s="211"/>
      <c r="P81" s="712" t="s">
        <v>3</v>
      </c>
      <c r="Q81" s="712" t="s">
        <v>3</v>
      </c>
      <c r="R81" s="284"/>
      <c r="S81" s="284"/>
      <c r="T81" s="284"/>
      <c r="U81" s="284"/>
      <c r="V81" s="211">
        <v>2</v>
      </c>
      <c r="W81" s="211">
        <v>1</v>
      </c>
      <c r="X81" s="386"/>
      <c r="Y81" s="287">
        <f t="shared" si="7"/>
        <v>0</v>
      </c>
      <c r="Z81" s="31"/>
    </row>
    <row r="82" spans="1:27" ht="15" customHeight="1" x14ac:dyDescent="0.2">
      <c r="A82" s="4">
        <v>75</v>
      </c>
      <c r="B82" s="903"/>
      <c r="C82" s="847"/>
      <c r="D82" s="744" t="s">
        <v>2389</v>
      </c>
      <c r="E82" s="712"/>
      <c r="F82" s="284"/>
      <c r="G82" s="284"/>
      <c r="H82" s="10"/>
      <c r="I82" s="10"/>
      <c r="J82" s="10"/>
      <c r="K82" s="284"/>
      <c r="L82" s="10"/>
      <c r="M82" s="284"/>
      <c r="N82" s="211"/>
      <c r="O82" s="211"/>
      <c r="P82" s="712"/>
      <c r="Q82" s="712"/>
      <c r="R82" s="284"/>
      <c r="S82" s="284"/>
      <c r="T82" s="284"/>
      <c r="U82" s="284"/>
      <c r="V82" s="211">
        <v>0.16700000000000001</v>
      </c>
      <c r="W82" s="211">
        <v>1</v>
      </c>
      <c r="X82" s="386"/>
      <c r="Y82" s="287">
        <f t="shared" si="7"/>
        <v>0</v>
      </c>
      <c r="Z82" s="31"/>
    </row>
    <row r="83" spans="1:27" ht="26.25" customHeight="1" x14ac:dyDescent="0.25">
      <c r="A83" s="4">
        <v>76</v>
      </c>
      <c r="B83" s="903"/>
      <c r="C83" s="847" t="s">
        <v>2390</v>
      </c>
      <c r="D83" s="300" t="s">
        <v>2385</v>
      </c>
      <c r="E83" s="712"/>
      <c r="F83" s="284"/>
      <c r="G83" s="284"/>
      <c r="H83" s="10" t="s">
        <v>3</v>
      </c>
      <c r="I83" s="10"/>
      <c r="J83" s="10"/>
      <c r="K83" s="284"/>
      <c r="L83" s="10"/>
      <c r="M83" s="284"/>
      <c r="N83" s="211"/>
      <c r="O83" s="211"/>
      <c r="P83" s="712" t="s">
        <v>3</v>
      </c>
      <c r="Q83" s="712" t="s">
        <v>3</v>
      </c>
      <c r="R83" s="284"/>
      <c r="S83" s="284"/>
      <c r="T83" s="284"/>
      <c r="U83" s="284"/>
      <c r="V83" s="211">
        <v>2</v>
      </c>
      <c r="W83" s="211">
        <v>1</v>
      </c>
      <c r="X83" s="386"/>
      <c r="Y83" s="287">
        <f t="shared" si="7"/>
        <v>0</v>
      </c>
      <c r="Z83" s="31"/>
    </row>
    <row r="84" spans="1:27" ht="15" customHeight="1" x14ac:dyDescent="0.2">
      <c r="A84" s="4">
        <v>77</v>
      </c>
      <c r="B84" s="903"/>
      <c r="C84" s="847"/>
      <c r="D84" s="743" t="s">
        <v>2386</v>
      </c>
      <c r="E84" s="712"/>
      <c r="F84" s="284"/>
      <c r="G84" s="284"/>
      <c r="H84" s="10"/>
      <c r="I84" s="10"/>
      <c r="J84" s="10"/>
      <c r="K84" s="284"/>
      <c r="L84" s="10"/>
      <c r="M84" s="284"/>
      <c r="N84" s="211"/>
      <c r="O84" s="211"/>
      <c r="P84" s="712" t="s">
        <v>3</v>
      </c>
      <c r="Q84" s="712" t="s">
        <v>3</v>
      </c>
      <c r="R84" s="284"/>
      <c r="S84" s="284"/>
      <c r="T84" s="284"/>
      <c r="U84" s="284"/>
      <c r="V84" s="211">
        <v>2</v>
      </c>
      <c r="W84" s="211">
        <v>1</v>
      </c>
      <c r="X84" s="386"/>
      <c r="Y84" s="287">
        <f t="shared" si="7"/>
        <v>0</v>
      </c>
      <c r="Z84" s="31"/>
    </row>
    <row r="85" spans="1:27" ht="15" customHeight="1" x14ac:dyDescent="0.25">
      <c r="A85" s="4">
        <v>78</v>
      </c>
      <c r="B85" s="903"/>
      <c r="C85" s="847"/>
      <c r="D85" s="300" t="s">
        <v>2387</v>
      </c>
      <c r="E85" s="712"/>
      <c r="F85" s="284"/>
      <c r="G85" s="284"/>
      <c r="H85" s="10"/>
      <c r="I85" s="10"/>
      <c r="J85" s="10"/>
      <c r="K85" s="284"/>
      <c r="L85" s="10"/>
      <c r="M85" s="284"/>
      <c r="N85" s="211"/>
      <c r="O85" s="211"/>
      <c r="P85" s="712" t="s">
        <v>3</v>
      </c>
      <c r="Q85" s="712" t="s">
        <v>3</v>
      </c>
      <c r="R85" s="284"/>
      <c r="S85" s="284"/>
      <c r="T85" s="284"/>
      <c r="U85" s="284"/>
      <c r="V85" s="211">
        <v>2</v>
      </c>
      <c r="W85" s="211">
        <v>1</v>
      </c>
      <c r="X85" s="386"/>
      <c r="Y85" s="287">
        <f t="shared" si="7"/>
        <v>0</v>
      </c>
      <c r="Z85" s="31"/>
    </row>
    <row r="86" spans="1:27" ht="15" customHeight="1" x14ac:dyDescent="0.2">
      <c r="A86" s="4">
        <v>79</v>
      </c>
      <c r="B86" s="903"/>
      <c r="C86" s="847"/>
      <c r="D86" s="744" t="s">
        <v>2388</v>
      </c>
      <c r="E86" s="712"/>
      <c r="F86" s="284"/>
      <c r="G86" s="284"/>
      <c r="H86" s="10"/>
      <c r="I86" s="10"/>
      <c r="J86" s="10"/>
      <c r="K86" s="284"/>
      <c r="L86" s="10"/>
      <c r="M86" s="284"/>
      <c r="N86" s="211"/>
      <c r="O86" s="211"/>
      <c r="P86" s="712" t="s">
        <v>3</v>
      </c>
      <c r="Q86" s="712" t="s">
        <v>3</v>
      </c>
      <c r="R86" s="284"/>
      <c r="S86" s="284"/>
      <c r="T86" s="284"/>
      <c r="U86" s="284"/>
      <c r="V86" s="211">
        <v>2</v>
      </c>
      <c r="W86" s="211">
        <v>1</v>
      </c>
      <c r="X86" s="386"/>
      <c r="Y86" s="287">
        <f t="shared" si="7"/>
        <v>0</v>
      </c>
      <c r="Z86" s="31"/>
    </row>
    <row r="87" spans="1:27" ht="15" customHeight="1" thickBot="1" x14ac:dyDescent="0.25">
      <c r="A87" s="5">
        <v>80</v>
      </c>
      <c r="B87" s="904"/>
      <c r="C87" s="848"/>
      <c r="D87" s="745" t="s">
        <v>2389</v>
      </c>
      <c r="E87" s="292"/>
      <c r="F87" s="291"/>
      <c r="G87" s="291"/>
      <c r="H87" s="297"/>
      <c r="I87" s="297"/>
      <c r="J87" s="297"/>
      <c r="K87" s="291"/>
      <c r="L87" s="297"/>
      <c r="M87" s="291"/>
      <c r="N87" s="214"/>
      <c r="O87" s="214"/>
      <c r="P87" s="292"/>
      <c r="Q87" s="292"/>
      <c r="R87" s="291"/>
      <c r="S87" s="291"/>
      <c r="T87" s="291"/>
      <c r="U87" s="291"/>
      <c r="V87" s="214">
        <v>0.16700000000000001</v>
      </c>
      <c r="W87" s="214">
        <v>1</v>
      </c>
      <c r="X87" s="386"/>
      <c r="Y87" s="294">
        <f t="shared" si="7"/>
        <v>0</v>
      </c>
      <c r="Z87" s="31"/>
    </row>
    <row r="88" spans="1:27" ht="15" customHeight="1" thickTop="1" x14ac:dyDescent="0.25">
      <c r="A88" s="715">
        <v>81</v>
      </c>
      <c r="B88" s="901" t="s">
        <v>1100</v>
      </c>
      <c r="C88" s="795" t="s">
        <v>391</v>
      </c>
      <c r="D88" s="716" t="s">
        <v>1115</v>
      </c>
      <c r="E88" s="475"/>
      <c r="F88" s="475"/>
      <c r="G88" s="475"/>
      <c r="H88" s="607"/>
      <c r="I88" s="607"/>
      <c r="J88" s="607" t="s">
        <v>3</v>
      </c>
      <c r="K88" s="475"/>
      <c r="L88" s="607" t="s">
        <v>3</v>
      </c>
      <c r="M88" s="475"/>
      <c r="N88" s="607">
        <v>1</v>
      </c>
      <c r="O88" s="607">
        <v>1</v>
      </c>
      <c r="P88" s="475"/>
      <c r="Q88" s="475"/>
      <c r="R88" s="475"/>
      <c r="S88" s="475"/>
      <c r="T88" s="475"/>
      <c r="U88" s="717"/>
      <c r="V88" s="607"/>
      <c r="W88" s="607"/>
      <c r="X88" s="386"/>
      <c r="Y88" s="481">
        <f>N88*O88*ROUND(X88,2)</f>
        <v>0</v>
      </c>
      <c r="Z88" s="31"/>
    </row>
    <row r="89" spans="1:27" ht="15" customHeight="1" x14ac:dyDescent="0.25">
      <c r="A89" s="4">
        <v>82</v>
      </c>
      <c r="B89" s="900"/>
      <c r="C89" s="796"/>
      <c r="D89" s="215" t="s">
        <v>1116</v>
      </c>
      <c r="E89" s="284"/>
      <c r="F89" s="284"/>
      <c r="G89" s="284"/>
      <c r="H89" s="211"/>
      <c r="I89" s="211"/>
      <c r="J89" s="211"/>
      <c r="K89" s="284"/>
      <c r="L89" s="211" t="s">
        <v>3</v>
      </c>
      <c r="M89" s="284"/>
      <c r="N89" s="211">
        <v>0.25</v>
      </c>
      <c r="O89" s="211">
        <v>1</v>
      </c>
      <c r="P89" s="284"/>
      <c r="Q89" s="284"/>
      <c r="R89" s="284"/>
      <c r="S89" s="284"/>
      <c r="T89" s="284"/>
      <c r="U89" s="712"/>
      <c r="V89" s="211"/>
      <c r="W89" s="211"/>
      <c r="X89" s="386"/>
      <c r="Y89" s="287">
        <f t="shared" si="6"/>
        <v>0</v>
      </c>
      <c r="Z89" s="31"/>
    </row>
    <row r="90" spans="1:27" ht="15" customHeight="1" thickBot="1" x14ac:dyDescent="0.3">
      <c r="A90" s="5">
        <v>83</v>
      </c>
      <c r="B90" s="899"/>
      <c r="C90" s="797"/>
      <c r="D90" s="219" t="s">
        <v>1102</v>
      </c>
      <c r="E90" s="291"/>
      <c r="F90" s="291"/>
      <c r="G90" s="291"/>
      <c r="H90" s="214"/>
      <c r="I90" s="214"/>
      <c r="J90" s="214"/>
      <c r="K90" s="291"/>
      <c r="L90" s="214" t="s">
        <v>3</v>
      </c>
      <c r="M90" s="291"/>
      <c r="N90" s="214">
        <v>1</v>
      </c>
      <c r="O90" s="214">
        <v>4</v>
      </c>
      <c r="P90" s="292"/>
      <c r="Q90" s="292"/>
      <c r="R90" s="291"/>
      <c r="S90" s="291"/>
      <c r="T90" s="291"/>
      <c r="U90" s="291"/>
      <c r="V90" s="214"/>
      <c r="W90" s="214"/>
      <c r="X90" s="386"/>
      <c r="Y90" s="294">
        <f t="shared" si="6"/>
        <v>0</v>
      </c>
      <c r="Z90" s="31"/>
    </row>
    <row r="91" spans="1:27" ht="15" customHeight="1" thickTop="1" thickBot="1" x14ac:dyDescent="0.3">
      <c r="X91" s="16" t="s">
        <v>4</v>
      </c>
      <c r="Y91" s="17">
        <f>SUM(Y8:Y90)</f>
        <v>0</v>
      </c>
      <c r="AA91" s="31"/>
    </row>
    <row r="92" spans="1:27" ht="13.5" thickTop="1" x14ac:dyDescent="0.25"/>
    <row r="93" spans="1:27" x14ac:dyDescent="0.25">
      <c r="A93" s="714"/>
      <c r="B93" s="81"/>
    </row>
    <row r="94" spans="1:27" x14ac:dyDescent="0.25">
      <c r="A94" s="714"/>
      <c r="B94" s="81"/>
    </row>
  </sheetData>
  <sheetProtection algorithmName="SHA-512" hashValue="8VZEprm4SqKc1xvC0Et5Xhan4nKRYK7bV1Z8mbLDkVIqQ1gLQBVBOI7Nw7OYv1hwZIC5bhgP7gE4NbJNwpv90w==" saltValue="taOYuzhHjIps6yzoDaMTFA==" spinCount="100000" sheet="1" objects="1" scenarios="1"/>
  <mergeCells count="32">
    <mergeCell ref="B31:B53"/>
    <mergeCell ref="C31:C53"/>
    <mergeCell ref="B8:B30"/>
    <mergeCell ref="C8:C30"/>
    <mergeCell ref="B57:B69"/>
    <mergeCell ref="C57:C58"/>
    <mergeCell ref="C88:C90"/>
    <mergeCell ref="B55:B56"/>
    <mergeCell ref="B70:B74"/>
    <mergeCell ref="B88:B90"/>
    <mergeCell ref="C55:C56"/>
    <mergeCell ref="C75:C76"/>
    <mergeCell ref="C78:C82"/>
    <mergeCell ref="C83:C87"/>
    <mergeCell ref="C60:C64"/>
    <mergeCell ref="C65:C69"/>
    <mergeCell ref="B75:B87"/>
    <mergeCell ref="C70:C74"/>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Y31 Y70" formula="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3" tint="0.59999389629810485"/>
  </sheetPr>
  <dimension ref="A1:AA70"/>
  <sheetViews>
    <sheetView topLeftCell="I1" zoomScale="90" zoomScaleNormal="90" workbookViewId="0">
      <selection activeCell="X8" sqref="X8"/>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1366</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1265</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15" customHeight="1" thickTop="1" thickBot="1" x14ac:dyDescent="0.3">
      <c r="A8" s="230">
        <v>1</v>
      </c>
      <c r="B8" s="231" t="s">
        <v>1264</v>
      </c>
      <c r="C8" s="231" t="s">
        <v>1256</v>
      </c>
      <c r="D8" s="232" t="s">
        <v>544</v>
      </c>
      <c r="E8" s="495"/>
      <c r="F8" s="495"/>
      <c r="G8" s="495"/>
      <c r="H8" s="233"/>
      <c r="I8" s="233"/>
      <c r="J8" s="233"/>
      <c r="K8" s="496">
        <v>4</v>
      </c>
      <c r="L8" s="233" t="s">
        <v>3</v>
      </c>
      <c r="M8" s="495"/>
      <c r="N8" s="233">
        <v>0.25</v>
      </c>
      <c r="O8" s="233">
        <v>1</v>
      </c>
      <c r="P8" s="495"/>
      <c r="Q8" s="495"/>
      <c r="R8" s="495"/>
      <c r="S8" s="495"/>
      <c r="T8" s="495"/>
      <c r="U8" s="495"/>
      <c r="V8" s="233"/>
      <c r="W8" s="233"/>
      <c r="X8" s="315"/>
      <c r="Y8" s="497">
        <f>N8*O8*ROUND(X8,2)</f>
        <v>0</v>
      </c>
    </row>
    <row r="9" spans="1:27" ht="15" customHeight="1" thickTop="1" thickBot="1" x14ac:dyDescent="0.3">
      <c r="X9" s="16" t="s">
        <v>4</v>
      </c>
      <c r="Y9" s="17">
        <f>SUM(Y8)</f>
        <v>0</v>
      </c>
      <c r="AA9" s="31"/>
    </row>
    <row r="10" spans="1:27" ht="13.5" thickTop="1" x14ac:dyDescent="0.25"/>
    <row r="11" spans="1:27" x14ac:dyDescent="0.25">
      <c r="A11" s="432"/>
      <c r="B11" s="81"/>
    </row>
    <row r="12" spans="1:27" x14ac:dyDescent="0.25">
      <c r="A12" s="432"/>
      <c r="B12" s="81"/>
    </row>
    <row r="25" ht="12.75" customHeight="1" x14ac:dyDescent="0.25"/>
    <row r="70" ht="12.75" customHeight="1" x14ac:dyDescent="0.25"/>
  </sheetData>
  <sheetProtection algorithmName="SHA-512" hashValue="ZAQOGt2DC8GV446aZPY2BR76raQRG7CHAwf3ZWUv1O13KguWUXNNVJy3gr1GO5ohPEKSa1d7xhc1vma4XJk9lA==" saltValue="t9+lBgNPhftVheclr+50Hg==" spinCount="100000" sheet="1" objects="1" scenarios="1"/>
  <mergeCells count="14">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3" tint="0.39997558519241921"/>
  </sheetPr>
  <dimension ref="A1:O38"/>
  <sheetViews>
    <sheetView view="pageLayout" topLeftCell="A15" zoomScaleNormal="90" workbookViewId="0">
      <selection activeCell="F33" sqref="F33"/>
    </sheetView>
  </sheetViews>
  <sheetFormatPr defaultColWidth="9.140625" defaultRowHeight="15" x14ac:dyDescent="0.25"/>
  <cols>
    <col min="1" max="1" width="8.7109375" style="8" customWidth="1"/>
    <col min="2" max="2" width="75.7109375" style="8" customWidth="1"/>
    <col min="3" max="3" width="20.7109375" style="8" customWidth="1"/>
    <col min="4" max="4" width="9.140625" style="8"/>
    <col min="5" max="5" width="10.85546875" style="8" bestFit="1" customWidth="1"/>
    <col min="6" max="6" width="11.85546875" style="8" bestFit="1" customWidth="1"/>
    <col min="7" max="7" width="10.85546875" style="8" bestFit="1" customWidth="1"/>
    <col min="8" max="8" width="11.85546875" style="8" bestFit="1" customWidth="1"/>
    <col min="9" max="16384" width="9.140625" style="8"/>
  </cols>
  <sheetData>
    <row r="1" spans="1:15" ht="54" customHeight="1" x14ac:dyDescent="0.25"/>
    <row r="2" spans="1:15" ht="15.75" customHeight="1" x14ac:dyDescent="0.25">
      <c r="A2" s="774" t="s">
        <v>331</v>
      </c>
      <c r="B2" s="774"/>
      <c r="C2" s="774"/>
      <c r="D2" s="73"/>
      <c r="E2" s="73"/>
      <c r="F2" s="73"/>
      <c r="G2" s="73"/>
      <c r="H2" s="73"/>
      <c r="I2" s="73"/>
      <c r="J2" s="73"/>
      <c r="K2" s="73"/>
      <c r="L2" s="73"/>
      <c r="M2" s="73"/>
      <c r="N2" s="73"/>
      <c r="O2" s="73"/>
    </row>
    <row r="3" spans="1:15" ht="15.75" customHeight="1" x14ac:dyDescent="0.25">
      <c r="A3" s="9"/>
      <c r="B3" s="9"/>
      <c r="C3" s="9"/>
    </row>
    <row r="4" spans="1:15" ht="15.75" customHeight="1" x14ac:dyDescent="0.25">
      <c r="A4" s="774" t="s">
        <v>1121</v>
      </c>
      <c r="B4" s="774"/>
      <c r="C4" s="774"/>
    </row>
    <row r="5" spans="1:15" ht="15.75" customHeight="1" thickBot="1" x14ac:dyDescent="0.3"/>
    <row r="6" spans="1:15" ht="15" customHeight="1" thickTop="1" thickBot="1" x14ac:dyDescent="0.3">
      <c r="A6" s="74"/>
      <c r="B6" s="74"/>
      <c r="C6" s="74"/>
    </row>
    <row r="7" spans="1:15" ht="39.950000000000003" customHeight="1" thickTop="1" thickBot="1" x14ac:dyDescent="0.3">
      <c r="C7" s="75" t="s">
        <v>1119</v>
      </c>
    </row>
    <row r="8" spans="1:15" ht="39.950000000000003" customHeight="1" thickTop="1" x14ac:dyDescent="0.25">
      <c r="A8" s="41" t="s">
        <v>27</v>
      </c>
      <c r="B8" s="42" t="s">
        <v>1093</v>
      </c>
      <c r="C8" s="40">
        <f>SUM(C9:C30)</f>
        <v>0</v>
      </c>
    </row>
    <row r="9" spans="1:15" ht="15" customHeight="1" x14ac:dyDescent="0.25">
      <c r="A9" s="548" t="s">
        <v>264</v>
      </c>
      <c r="B9" s="556" t="s">
        <v>854</v>
      </c>
      <c r="C9" s="557">
        <f>'Príloha č.3.1 - SO 461-01'!Y66</f>
        <v>0</v>
      </c>
    </row>
    <row r="10" spans="1:15" ht="15" customHeight="1" x14ac:dyDescent="0.25">
      <c r="A10" s="118" t="s">
        <v>266</v>
      </c>
      <c r="B10" s="85" t="s">
        <v>883</v>
      </c>
      <c r="C10" s="20">
        <f>'Príloha č.3.2 - SO 461-02'!Y31</f>
        <v>0</v>
      </c>
    </row>
    <row r="11" spans="1:15" ht="15" customHeight="1" x14ac:dyDescent="0.25">
      <c r="A11" s="118" t="s">
        <v>268</v>
      </c>
      <c r="B11" s="79" t="s">
        <v>871</v>
      </c>
      <c r="C11" s="20">
        <f>'Príloha č.3.3 - SO 461-03'!Y24</f>
        <v>0</v>
      </c>
    </row>
    <row r="12" spans="1:15" ht="15" customHeight="1" x14ac:dyDescent="0.25">
      <c r="A12" s="880" t="s">
        <v>270</v>
      </c>
      <c r="B12" s="190" t="s">
        <v>875</v>
      </c>
      <c r="C12" s="882">
        <f>'Príloha č.3.4 - SO 461-04 a 05'!Y70</f>
        <v>0</v>
      </c>
    </row>
    <row r="13" spans="1:15" ht="15" customHeight="1" x14ac:dyDescent="0.25">
      <c r="A13" s="881"/>
      <c r="B13" s="191" t="s">
        <v>1266</v>
      </c>
      <c r="C13" s="883"/>
    </row>
    <row r="14" spans="1:15" ht="15" customHeight="1" x14ac:dyDescent="0.25">
      <c r="A14" s="189" t="s">
        <v>272</v>
      </c>
      <c r="B14" s="80" t="s">
        <v>884</v>
      </c>
      <c r="C14" s="32">
        <f>'Príloha č.3.5 - SO 461-06'!Y32</f>
        <v>0</v>
      </c>
    </row>
    <row r="15" spans="1:15" ht="15" customHeight="1" x14ac:dyDescent="0.25">
      <c r="A15" s="189" t="s">
        <v>274</v>
      </c>
      <c r="B15" s="80" t="s">
        <v>905</v>
      </c>
      <c r="C15" s="32">
        <f>'Príloha č.3.6 - SO 461-07'!Y36</f>
        <v>0</v>
      </c>
    </row>
    <row r="16" spans="1:15" ht="15" customHeight="1" x14ac:dyDescent="0.25">
      <c r="A16" s="189" t="s">
        <v>276</v>
      </c>
      <c r="B16" s="80" t="s">
        <v>909</v>
      </c>
      <c r="C16" s="32">
        <f>'Príloha č.3.7 - SO 461-08'!Y120</f>
        <v>0</v>
      </c>
    </row>
    <row r="17" spans="1:6" ht="15" customHeight="1" x14ac:dyDescent="0.25">
      <c r="A17" s="189" t="s">
        <v>278</v>
      </c>
      <c r="B17" s="80" t="s">
        <v>933</v>
      </c>
      <c r="C17" s="32">
        <f>'Príloha č.3.8 - SO 461-09'!Y66</f>
        <v>0</v>
      </c>
    </row>
    <row r="18" spans="1:6" ht="15" customHeight="1" x14ac:dyDescent="0.25">
      <c r="A18" s="189" t="s">
        <v>280</v>
      </c>
      <c r="B18" s="85" t="s">
        <v>947</v>
      </c>
      <c r="C18" s="32">
        <f>'Príloha č.3.9 - SO 461-10'!Y31</f>
        <v>0</v>
      </c>
    </row>
    <row r="19" spans="1:6" ht="15" customHeight="1" x14ac:dyDescent="0.25">
      <c r="A19" s="189" t="s">
        <v>283</v>
      </c>
      <c r="B19" s="80" t="s">
        <v>948</v>
      </c>
      <c r="C19" s="32">
        <f>'Príloha č.3.10 - SO 461-11'!Y22</f>
        <v>0</v>
      </c>
    </row>
    <row r="20" spans="1:6" ht="15" customHeight="1" x14ac:dyDescent="0.25">
      <c r="A20" s="189" t="s">
        <v>285</v>
      </c>
      <c r="B20" s="558" t="s">
        <v>953</v>
      </c>
      <c r="C20" s="32">
        <f>'Príloha č.3.11 - SO 461-12'!Y79</f>
        <v>0</v>
      </c>
    </row>
    <row r="21" spans="1:6" ht="15" customHeight="1" x14ac:dyDescent="0.25">
      <c r="A21" s="189" t="s">
        <v>286</v>
      </c>
      <c r="B21" s="558" t="s">
        <v>963</v>
      </c>
      <c r="C21" s="32">
        <f>'Príloha č.3.12 - SO 461-13'!Y28</f>
        <v>0</v>
      </c>
    </row>
    <row r="22" spans="1:6" ht="15" customHeight="1" x14ac:dyDescent="0.25">
      <c r="A22" s="189" t="s">
        <v>288</v>
      </c>
      <c r="B22" s="558" t="s">
        <v>969</v>
      </c>
      <c r="C22" s="32">
        <f>'Príloha č.3.13 - SO 461-14'!Y63</f>
        <v>0</v>
      </c>
    </row>
    <row r="23" spans="1:6" ht="15" customHeight="1" x14ac:dyDescent="0.25">
      <c r="A23" s="189" t="s">
        <v>290</v>
      </c>
      <c r="B23" s="558" t="s">
        <v>979</v>
      </c>
      <c r="C23" s="32">
        <f>'Príloha č.3.14 - SO 461-15'!Y41</f>
        <v>0</v>
      </c>
    </row>
    <row r="24" spans="1:6" ht="15" customHeight="1" x14ac:dyDescent="0.25">
      <c r="A24" s="189" t="s">
        <v>292</v>
      </c>
      <c r="B24" s="559" t="s">
        <v>985</v>
      </c>
      <c r="C24" s="32">
        <f>'Príloha č.3.15 - SO 461-16'!Y33</f>
        <v>0</v>
      </c>
    </row>
    <row r="25" spans="1:6" ht="15" customHeight="1" x14ac:dyDescent="0.25">
      <c r="A25" s="189" t="s">
        <v>879</v>
      </c>
      <c r="B25" s="559" t="s">
        <v>1267</v>
      </c>
      <c r="C25" s="32">
        <f>'Príloha č.3.16 - SO 444-00'!Y71</f>
        <v>0</v>
      </c>
    </row>
    <row r="26" spans="1:6" ht="15" customHeight="1" x14ac:dyDescent="0.25">
      <c r="A26" s="189" t="s">
        <v>880</v>
      </c>
      <c r="B26" s="560" t="s">
        <v>1268</v>
      </c>
      <c r="C26" s="32">
        <f>'Príloha č.3.17 - SO 453-00'!Y77</f>
        <v>0</v>
      </c>
    </row>
    <row r="27" spans="1:6" ht="15" customHeight="1" x14ac:dyDescent="0.25">
      <c r="A27" s="189" t="s">
        <v>881</v>
      </c>
      <c r="B27" s="560" t="s">
        <v>1057</v>
      </c>
      <c r="C27" s="32">
        <f>'Príloha č.3.18 - SO 458-00'!Y72</f>
        <v>0</v>
      </c>
    </row>
    <row r="28" spans="1:6" ht="15" customHeight="1" x14ac:dyDescent="0.25">
      <c r="A28" s="189" t="s">
        <v>882</v>
      </c>
      <c r="B28" s="561" t="s">
        <v>1287</v>
      </c>
      <c r="C28" s="76">
        <f>'Príloha č.3.19 - SO 458-11'!Y37</f>
        <v>0</v>
      </c>
    </row>
    <row r="29" spans="1:6" ht="15" customHeight="1" x14ac:dyDescent="0.25">
      <c r="A29" s="189" t="s">
        <v>1255</v>
      </c>
      <c r="B29" s="561" t="s">
        <v>1092</v>
      </c>
      <c r="C29" s="76">
        <f>'Príloha č.3.20 - Stav. revízie'!Y91</f>
        <v>0</v>
      </c>
    </row>
    <row r="30" spans="1:6" ht="15" customHeight="1" thickBot="1" x14ac:dyDescent="0.3">
      <c r="A30" s="210" t="s">
        <v>1269</v>
      </c>
      <c r="B30" s="562" t="s">
        <v>1265</v>
      </c>
      <c r="C30" s="77">
        <f>'Príloha č.3.21 - SO 641-00'!Y9</f>
        <v>0</v>
      </c>
    </row>
    <row r="31" spans="1:6" ht="15" customHeight="1" thickTop="1" thickBot="1" x14ac:dyDescent="0.3">
      <c r="B31" s="563"/>
      <c r="F31" s="30"/>
    </row>
    <row r="32" spans="1:6" ht="15" customHeight="1" thickTop="1" thickBot="1" x14ac:dyDescent="0.3">
      <c r="A32" s="47"/>
      <c r="B32" s="47"/>
      <c r="C32" s="47"/>
    </row>
    <row r="33" spans="1:8" ht="15" customHeight="1" thickTop="1" thickBot="1" x14ac:dyDescent="0.3">
      <c r="A33" s="872" t="s">
        <v>79</v>
      </c>
      <c r="B33" s="873"/>
      <c r="C33" s="22">
        <f>C8</f>
        <v>0</v>
      </c>
      <c r="E33" s="30"/>
      <c r="F33" s="30"/>
      <c r="G33" s="30"/>
      <c r="H33" s="30"/>
    </row>
    <row r="34" spans="1:8" ht="15" customHeight="1" thickTop="1" thickBot="1" x14ac:dyDescent="0.3">
      <c r="E34" s="30"/>
      <c r="F34" s="30"/>
    </row>
    <row r="35" spans="1:8" ht="15" customHeight="1" thickTop="1" thickBot="1" x14ac:dyDescent="0.3">
      <c r="A35" s="874" t="s">
        <v>213</v>
      </c>
      <c r="B35" s="875"/>
      <c r="C35" s="78">
        <f>C33*4</f>
        <v>0</v>
      </c>
      <c r="F35" s="30"/>
    </row>
    <row r="36" spans="1:8" ht="15" customHeight="1" thickTop="1" thickBot="1" x14ac:dyDescent="0.3">
      <c r="A36" s="876" t="s">
        <v>2422</v>
      </c>
      <c r="B36" s="877"/>
      <c r="C36" s="22">
        <f>ROUND(C35*0.23, 2)</f>
        <v>0</v>
      </c>
    </row>
    <row r="37" spans="1:8" ht="15" customHeight="1" thickTop="1" thickBot="1" x14ac:dyDescent="0.3">
      <c r="A37" s="878" t="s">
        <v>214</v>
      </c>
      <c r="B37" s="879"/>
      <c r="C37" s="22">
        <f>SUM(C35,C36)</f>
        <v>0</v>
      </c>
    </row>
    <row r="38" spans="1:8" ht="15.75" thickTop="1" x14ac:dyDescent="0.25"/>
  </sheetData>
  <sheetProtection algorithmName="SHA-512" hashValue="bgLI/uxxxoFAKZO4nIKWkwoMvbXkNhE9K8g5QYqQO23cx0aNl5vt7PvaqCjopFY5r+R5/c+5HYYYV1r4i1TEXw==" saltValue="nooZ/wihcnBnZK6YJxeK+g==" spinCount="100000" sheet="1" objects="1" scenarios="1"/>
  <mergeCells count="8">
    <mergeCell ref="A36:B36"/>
    <mergeCell ref="A37:B37"/>
    <mergeCell ref="A2:C2"/>
    <mergeCell ref="A12:A13"/>
    <mergeCell ref="C12:C13"/>
    <mergeCell ref="A33:B33"/>
    <mergeCell ref="A35:B35"/>
    <mergeCell ref="A4:C4"/>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A22:A27 A28:A30" twoDigitTextYear="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árok23">
    <tabColor rgb="FFFF0000"/>
  </sheetPr>
  <dimension ref="A1:R94"/>
  <sheetViews>
    <sheetView view="pageLayout" topLeftCell="F6"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1367</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1122</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220">
        <f t="shared" ref="A8:A42" si="0">ROW(A1)</f>
        <v>1</v>
      </c>
      <c r="B8" s="911"/>
      <c r="C8" s="912" t="s">
        <v>1123</v>
      </c>
      <c r="D8" s="564" t="s">
        <v>62</v>
      </c>
      <c r="E8" s="213" t="s">
        <v>3</v>
      </c>
      <c r="F8" s="251"/>
      <c r="G8" s="251"/>
      <c r="H8" s="251"/>
      <c r="I8" s="251"/>
      <c r="J8" s="251"/>
      <c r="K8" s="546"/>
      <c r="L8" s="546" t="s">
        <v>3</v>
      </c>
      <c r="M8" s="546" t="s">
        <v>3</v>
      </c>
      <c r="N8" s="546"/>
      <c r="O8" s="213">
        <v>2</v>
      </c>
      <c r="P8" s="213">
        <v>35</v>
      </c>
      <c r="Q8" s="280"/>
      <c r="R8" s="318">
        <f>O8*P8*ROUND(Q8,2)</f>
        <v>0</v>
      </c>
    </row>
    <row r="9" spans="1:18" s="14" customFormat="1" ht="15" customHeight="1" x14ac:dyDescent="0.25">
      <c r="A9" s="6">
        <f t="shared" si="0"/>
        <v>2</v>
      </c>
      <c r="B9" s="909"/>
      <c r="C9" s="910"/>
      <c r="D9" s="314" t="s">
        <v>1124</v>
      </c>
      <c r="E9" s="10"/>
      <c r="F9" s="2"/>
      <c r="G9" s="2"/>
      <c r="H9" s="2"/>
      <c r="I9" s="2"/>
      <c r="J9" s="2"/>
      <c r="K9" s="545"/>
      <c r="L9" s="545" t="s">
        <v>3</v>
      </c>
      <c r="M9" s="545" t="s">
        <v>3</v>
      </c>
      <c r="N9" s="545"/>
      <c r="O9" s="10">
        <v>2</v>
      </c>
      <c r="P9" s="211">
        <v>35</v>
      </c>
      <c r="Q9" s="277"/>
      <c r="R9" s="287">
        <f>O9*P9*ROUND(Q9,2)</f>
        <v>0</v>
      </c>
    </row>
    <row r="10" spans="1:18" s="14" customFormat="1" ht="15" customHeight="1" x14ac:dyDescent="0.25">
      <c r="A10" s="6">
        <f t="shared" si="0"/>
        <v>3</v>
      </c>
      <c r="B10" s="909"/>
      <c r="C10" s="910"/>
      <c r="D10" s="533" t="s">
        <v>419</v>
      </c>
      <c r="E10" s="211"/>
      <c r="F10" s="2"/>
      <c r="G10" s="2"/>
      <c r="H10" s="2"/>
      <c r="I10" s="2"/>
      <c r="J10" s="2"/>
      <c r="K10" s="545"/>
      <c r="L10" s="545" t="s">
        <v>3</v>
      </c>
      <c r="M10" s="545" t="s">
        <v>3</v>
      </c>
      <c r="N10" s="545"/>
      <c r="O10" s="211">
        <v>2</v>
      </c>
      <c r="P10" s="211">
        <v>35</v>
      </c>
      <c r="Q10" s="277"/>
      <c r="R10" s="287">
        <f t="shared" ref="R10:R24" si="1">O10*P10*ROUND(Q10,2)</f>
        <v>0</v>
      </c>
    </row>
    <row r="11" spans="1:18" s="14" customFormat="1" ht="15" customHeight="1" x14ac:dyDescent="0.25">
      <c r="A11" s="6">
        <f t="shared" si="0"/>
        <v>4</v>
      </c>
      <c r="B11" s="909"/>
      <c r="C11" s="910"/>
      <c r="D11" s="533" t="s">
        <v>795</v>
      </c>
      <c r="E11" s="211"/>
      <c r="F11" s="2"/>
      <c r="G11" s="2"/>
      <c r="H11" s="2"/>
      <c r="I11" s="2"/>
      <c r="J11" s="2"/>
      <c r="K11" s="545"/>
      <c r="L11" s="545" t="s">
        <v>3</v>
      </c>
      <c r="M11" s="545" t="s">
        <v>3</v>
      </c>
      <c r="N11" s="545"/>
      <c r="O11" s="211">
        <v>2</v>
      </c>
      <c r="P11" s="211">
        <v>35</v>
      </c>
      <c r="Q11" s="277"/>
      <c r="R11" s="287">
        <f t="shared" si="1"/>
        <v>0</v>
      </c>
    </row>
    <row r="12" spans="1:18" s="14" customFormat="1" ht="15" customHeight="1" x14ac:dyDescent="0.25">
      <c r="A12" s="6">
        <f t="shared" si="0"/>
        <v>5</v>
      </c>
      <c r="B12" s="909"/>
      <c r="C12" s="910"/>
      <c r="D12" s="533" t="s">
        <v>53</v>
      </c>
      <c r="E12" s="211"/>
      <c r="F12" s="2"/>
      <c r="G12" s="2"/>
      <c r="H12" s="2"/>
      <c r="I12" s="2"/>
      <c r="J12" s="2"/>
      <c r="K12" s="545"/>
      <c r="L12" s="545" t="s">
        <v>3</v>
      </c>
      <c r="M12" s="545" t="s">
        <v>3</v>
      </c>
      <c r="N12" s="545"/>
      <c r="O12" s="195">
        <v>2</v>
      </c>
      <c r="P12" s="195">
        <v>35</v>
      </c>
      <c r="Q12" s="277"/>
      <c r="R12" s="287">
        <f t="shared" si="1"/>
        <v>0</v>
      </c>
    </row>
    <row r="13" spans="1:18" s="14" customFormat="1" ht="26.25" customHeight="1" x14ac:dyDescent="0.25">
      <c r="A13" s="6">
        <f t="shared" si="0"/>
        <v>6</v>
      </c>
      <c r="B13" s="909"/>
      <c r="C13" s="910"/>
      <c r="D13" s="534" t="s">
        <v>1125</v>
      </c>
      <c r="E13" s="211"/>
      <c r="F13" s="2"/>
      <c r="G13" s="2"/>
      <c r="H13" s="2"/>
      <c r="I13" s="2"/>
      <c r="J13" s="2"/>
      <c r="K13" s="545"/>
      <c r="L13" s="545" t="s">
        <v>3</v>
      </c>
      <c r="M13" s="545" t="s">
        <v>3</v>
      </c>
      <c r="N13" s="545"/>
      <c r="O13" s="195">
        <v>2</v>
      </c>
      <c r="P13" s="195">
        <v>35</v>
      </c>
      <c r="Q13" s="277"/>
      <c r="R13" s="287">
        <f t="shared" si="1"/>
        <v>0</v>
      </c>
    </row>
    <row r="14" spans="1:18" s="14" customFormat="1" ht="15" customHeight="1" x14ac:dyDescent="0.25">
      <c r="A14" s="6">
        <f t="shared" si="0"/>
        <v>7</v>
      </c>
      <c r="B14" s="909"/>
      <c r="C14" s="910"/>
      <c r="D14" s="533" t="s">
        <v>621</v>
      </c>
      <c r="E14" s="211"/>
      <c r="F14" s="2"/>
      <c r="G14" s="2"/>
      <c r="H14" s="2"/>
      <c r="I14" s="2"/>
      <c r="J14" s="2"/>
      <c r="K14" s="545"/>
      <c r="L14" s="545" t="s">
        <v>3</v>
      </c>
      <c r="M14" s="545" t="s">
        <v>3</v>
      </c>
      <c r="N14" s="545"/>
      <c r="O14" s="195">
        <v>2</v>
      </c>
      <c r="P14" s="195">
        <v>35</v>
      </c>
      <c r="Q14" s="277"/>
      <c r="R14" s="287">
        <f t="shared" si="1"/>
        <v>0</v>
      </c>
    </row>
    <row r="15" spans="1:18" s="14" customFormat="1" ht="15" customHeight="1" x14ac:dyDescent="0.25">
      <c r="A15" s="6">
        <f t="shared" si="0"/>
        <v>8</v>
      </c>
      <c r="B15" s="1"/>
      <c r="C15" s="313" t="s">
        <v>1126</v>
      </c>
      <c r="D15" s="533" t="s">
        <v>1127</v>
      </c>
      <c r="E15" s="211"/>
      <c r="F15" s="2"/>
      <c r="G15" s="2"/>
      <c r="H15" s="2"/>
      <c r="I15" s="2"/>
      <c r="J15" s="2"/>
      <c r="K15" s="545" t="s">
        <v>3</v>
      </c>
      <c r="L15" s="545"/>
      <c r="M15" s="545"/>
      <c r="N15" s="545"/>
      <c r="O15" s="195">
        <v>0.25</v>
      </c>
      <c r="P15" s="195">
        <v>35</v>
      </c>
      <c r="Q15" s="277"/>
      <c r="R15" s="287">
        <f t="shared" ref="R15" si="2">O15*P15*ROUND(Q15,2)</f>
        <v>0</v>
      </c>
    </row>
    <row r="16" spans="1:18" s="14" customFormat="1" ht="15" customHeight="1" x14ac:dyDescent="0.25">
      <c r="A16" s="6">
        <f t="shared" si="0"/>
        <v>9</v>
      </c>
      <c r="B16" s="1"/>
      <c r="C16" s="313" t="s">
        <v>1136</v>
      </c>
      <c r="D16" s="533" t="s">
        <v>1127</v>
      </c>
      <c r="E16" s="211"/>
      <c r="F16" s="2"/>
      <c r="G16" s="2"/>
      <c r="H16" s="2"/>
      <c r="I16" s="2"/>
      <c r="J16" s="2"/>
      <c r="K16" s="545" t="s">
        <v>3</v>
      </c>
      <c r="L16" s="545"/>
      <c r="M16" s="545"/>
      <c r="N16" s="545"/>
      <c r="O16" s="565">
        <v>0.25</v>
      </c>
      <c r="P16" s="195">
        <v>35</v>
      </c>
      <c r="Q16" s="277"/>
      <c r="R16" s="287">
        <f t="shared" si="1"/>
        <v>0</v>
      </c>
    </row>
    <row r="17" spans="1:18" s="14" customFormat="1" ht="15" customHeight="1" x14ac:dyDescent="0.25">
      <c r="A17" s="6">
        <f t="shared" si="0"/>
        <v>10</v>
      </c>
      <c r="B17" s="909"/>
      <c r="C17" s="910" t="s">
        <v>1128</v>
      </c>
      <c r="D17" s="533" t="s">
        <v>62</v>
      </c>
      <c r="E17" s="211" t="s">
        <v>3</v>
      </c>
      <c r="F17" s="2"/>
      <c r="G17" s="2"/>
      <c r="H17" s="2"/>
      <c r="I17" s="2"/>
      <c r="J17" s="2"/>
      <c r="K17" s="545"/>
      <c r="L17" s="545" t="s">
        <v>3</v>
      </c>
      <c r="M17" s="545" t="s">
        <v>3</v>
      </c>
      <c r="N17" s="545"/>
      <c r="O17" s="195">
        <v>2</v>
      </c>
      <c r="P17" s="195">
        <v>34</v>
      </c>
      <c r="Q17" s="277"/>
      <c r="R17" s="287">
        <f t="shared" ref="R17" si="3">O17*P17*ROUND(Q17,2)</f>
        <v>0</v>
      </c>
    </row>
    <row r="18" spans="1:18" s="14" customFormat="1" ht="15" customHeight="1" x14ac:dyDescent="0.25">
      <c r="A18" s="6">
        <f t="shared" si="0"/>
        <v>11</v>
      </c>
      <c r="B18" s="909"/>
      <c r="C18" s="910"/>
      <c r="D18" s="533" t="s">
        <v>1124</v>
      </c>
      <c r="E18" s="211"/>
      <c r="F18" s="2"/>
      <c r="G18" s="2"/>
      <c r="H18" s="2"/>
      <c r="I18" s="2"/>
      <c r="J18" s="2"/>
      <c r="K18" s="545"/>
      <c r="L18" s="545" t="s">
        <v>3</v>
      </c>
      <c r="M18" s="545" t="s">
        <v>3</v>
      </c>
      <c r="N18" s="545"/>
      <c r="O18" s="195">
        <v>2</v>
      </c>
      <c r="P18" s="195">
        <v>34</v>
      </c>
      <c r="Q18" s="277"/>
      <c r="R18" s="287">
        <f t="shared" si="1"/>
        <v>0</v>
      </c>
    </row>
    <row r="19" spans="1:18" s="14" customFormat="1" ht="15" customHeight="1" x14ac:dyDescent="0.25">
      <c r="A19" s="6">
        <f t="shared" si="0"/>
        <v>12</v>
      </c>
      <c r="B19" s="909"/>
      <c r="C19" s="910"/>
      <c r="D19" s="533" t="s">
        <v>419</v>
      </c>
      <c r="E19" s="211"/>
      <c r="F19" s="2"/>
      <c r="G19" s="2"/>
      <c r="H19" s="2"/>
      <c r="I19" s="2"/>
      <c r="J19" s="2"/>
      <c r="K19" s="545"/>
      <c r="L19" s="545" t="s">
        <v>3</v>
      </c>
      <c r="M19" s="545" t="s">
        <v>3</v>
      </c>
      <c r="N19" s="545"/>
      <c r="O19" s="195">
        <v>2</v>
      </c>
      <c r="P19" s="195">
        <v>34</v>
      </c>
      <c r="Q19" s="277"/>
      <c r="R19" s="287">
        <f t="shared" si="1"/>
        <v>0</v>
      </c>
    </row>
    <row r="20" spans="1:18" s="14" customFormat="1" ht="15" customHeight="1" x14ac:dyDescent="0.25">
      <c r="A20" s="6">
        <f t="shared" si="0"/>
        <v>13</v>
      </c>
      <c r="B20" s="909"/>
      <c r="C20" s="910"/>
      <c r="D20" s="533" t="s">
        <v>795</v>
      </c>
      <c r="E20" s="211"/>
      <c r="F20" s="2"/>
      <c r="G20" s="2"/>
      <c r="H20" s="2"/>
      <c r="I20" s="2"/>
      <c r="J20" s="2"/>
      <c r="K20" s="545"/>
      <c r="L20" s="545" t="s">
        <v>3</v>
      </c>
      <c r="M20" s="545" t="s">
        <v>3</v>
      </c>
      <c r="N20" s="545"/>
      <c r="O20" s="195">
        <v>2</v>
      </c>
      <c r="P20" s="195">
        <v>34</v>
      </c>
      <c r="Q20" s="277"/>
      <c r="R20" s="287">
        <f t="shared" si="1"/>
        <v>0</v>
      </c>
    </row>
    <row r="21" spans="1:18" s="14" customFormat="1" ht="15" customHeight="1" x14ac:dyDescent="0.25">
      <c r="A21" s="6">
        <f t="shared" si="0"/>
        <v>14</v>
      </c>
      <c r="B21" s="909"/>
      <c r="C21" s="910"/>
      <c r="D21" s="533" t="s">
        <v>53</v>
      </c>
      <c r="E21" s="211"/>
      <c r="F21" s="2"/>
      <c r="G21" s="2"/>
      <c r="H21" s="2"/>
      <c r="I21" s="2"/>
      <c r="J21" s="2"/>
      <c r="K21" s="545"/>
      <c r="L21" s="545" t="s">
        <v>3</v>
      </c>
      <c r="M21" s="545" t="s">
        <v>3</v>
      </c>
      <c r="N21" s="545"/>
      <c r="O21" s="195">
        <v>2</v>
      </c>
      <c r="P21" s="195">
        <v>34</v>
      </c>
      <c r="Q21" s="277"/>
      <c r="R21" s="287">
        <f t="shared" si="1"/>
        <v>0</v>
      </c>
    </row>
    <row r="22" spans="1:18" s="14" customFormat="1" ht="26.25" customHeight="1" x14ac:dyDescent="0.25">
      <c r="A22" s="6">
        <f t="shared" si="0"/>
        <v>15</v>
      </c>
      <c r="B22" s="909"/>
      <c r="C22" s="910"/>
      <c r="D22" s="534" t="s">
        <v>1129</v>
      </c>
      <c r="E22" s="211"/>
      <c r="F22" s="2"/>
      <c r="G22" s="2"/>
      <c r="H22" s="2"/>
      <c r="I22" s="2"/>
      <c r="J22" s="2"/>
      <c r="K22" s="545"/>
      <c r="L22" s="545" t="s">
        <v>3</v>
      </c>
      <c r="M22" s="545" t="s">
        <v>3</v>
      </c>
      <c r="N22" s="545"/>
      <c r="O22" s="195">
        <v>2</v>
      </c>
      <c r="P22" s="195">
        <v>34</v>
      </c>
      <c r="Q22" s="277"/>
      <c r="R22" s="287">
        <f t="shared" si="1"/>
        <v>0</v>
      </c>
    </row>
    <row r="23" spans="1:18" s="14" customFormat="1" ht="26.25" customHeight="1" x14ac:dyDescent="0.25">
      <c r="A23" s="6">
        <f t="shared" si="0"/>
        <v>16</v>
      </c>
      <c r="B23" s="909"/>
      <c r="C23" s="910"/>
      <c r="D23" s="534" t="s">
        <v>1125</v>
      </c>
      <c r="E23" s="211"/>
      <c r="F23" s="2"/>
      <c r="G23" s="2"/>
      <c r="H23" s="2"/>
      <c r="I23" s="2"/>
      <c r="J23" s="2"/>
      <c r="K23" s="545"/>
      <c r="L23" s="545" t="s">
        <v>3</v>
      </c>
      <c r="M23" s="545" t="s">
        <v>3</v>
      </c>
      <c r="N23" s="545"/>
      <c r="O23" s="195">
        <v>2</v>
      </c>
      <c r="P23" s="195">
        <v>34</v>
      </c>
      <c r="Q23" s="277"/>
      <c r="R23" s="287">
        <f t="shared" si="1"/>
        <v>0</v>
      </c>
    </row>
    <row r="24" spans="1:18" s="14" customFormat="1" ht="15" customHeight="1" x14ac:dyDescent="0.25">
      <c r="A24" s="6">
        <f t="shared" si="0"/>
        <v>17</v>
      </c>
      <c r="B24" s="909"/>
      <c r="C24" s="910"/>
      <c r="D24" s="533" t="s">
        <v>621</v>
      </c>
      <c r="E24" s="211"/>
      <c r="F24" s="2"/>
      <c r="G24" s="2"/>
      <c r="H24" s="2"/>
      <c r="I24" s="2"/>
      <c r="J24" s="2"/>
      <c r="K24" s="545"/>
      <c r="L24" s="545" t="s">
        <v>3</v>
      </c>
      <c r="M24" s="545" t="s">
        <v>3</v>
      </c>
      <c r="N24" s="545"/>
      <c r="O24" s="195">
        <v>2</v>
      </c>
      <c r="P24" s="195">
        <v>34</v>
      </c>
      <c r="Q24" s="277"/>
      <c r="R24" s="287">
        <f t="shared" si="1"/>
        <v>0</v>
      </c>
    </row>
    <row r="25" spans="1:18" s="14" customFormat="1" ht="15" customHeight="1" x14ac:dyDescent="0.25">
      <c r="A25" s="6">
        <f t="shared" si="0"/>
        <v>18</v>
      </c>
      <c r="B25" s="1"/>
      <c r="C25" s="313" t="s">
        <v>1126</v>
      </c>
      <c r="D25" s="533" t="s">
        <v>1127</v>
      </c>
      <c r="E25" s="211"/>
      <c r="F25" s="2"/>
      <c r="G25" s="2"/>
      <c r="H25" s="2"/>
      <c r="I25" s="2"/>
      <c r="J25" s="2"/>
      <c r="K25" s="545" t="s">
        <v>3</v>
      </c>
      <c r="L25" s="545"/>
      <c r="M25" s="545"/>
      <c r="N25" s="545"/>
      <c r="O25" s="565">
        <v>0.25</v>
      </c>
      <c r="P25" s="195">
        <v>34</v>
      </c>
      <c r="Q25" s="277"/>
      <c r="R25" s="287">
        <f t="shared" ref="R25:R27" si="4">O25*P25*ROUND(Q25,2)</f>
        <v>0</v>
      </c>
    </row>
    <row r="26" spans="1:18" s="14" customFormat="1" ht="15" customHeight="1" x14ac:dyDescent="0.25">
      <c r="A26" s="6">
        <f t="shared" si="0"/>
        <v>19</v>
      </c>
      <c r="B26" s="1"/>
      <c r="C26" s="313" t="s">
        <v>1136</v>
      </c>
      <c r="D26" s="533" t="s">
        <v>1127</v>
      </c>
      <c r="E26" s="211"/>
      <c r="F26" s="2"/>
      <c r="G26" s="2"/>
      <c r="H26" s="2"/>
      <c r="I26" s="2"/>
      <c r="J26" s="2"/>
      <c r="K26" s="545" t="s">
        <v>3</v>
      </c>
      <c r="L26" s="545"/>
      <c r="M26" s="545"/>
      <c r="N26" s="545"/>
      <c r="O26" s="565">
        <v>0.25</v>
      </c>
      <c r="P26" s="195">
        <v>34</v>
      </c>
      <c r="Q26" s="277"/>
      <c r="R26" s="287">
        <f t="shared" si="4"/>
        <v>0</v>
      </c>
    </row>
    <row r="27" spans="1:18" s="14" customFormat="1" ht="15" customHeight="1" x14ac:dyDescent="0.25">
      <c r="A27" s="6">
        <f t="shared" si="0"/>
        <v>20</v>
      </c>
      <c r="B27" s="909"/>
      <c r="C27" s="910" t="s">
        <v>1130</v>
      </c>
      <c r="D27" s="533" t="s">
        <v>62</v>
      </c>
      <c r="E27" s="211" t="s">
        <v>3</v>
      </c>
      <c r="F27" s="2"/>
      <c r="G27" s="2"/>
      <c r="H27" s="2"/>
      <c r="I27" s="2"/>
      <c r="J27" s="2"/>
      <c r="K27" s="545"/>
      <c r="L27" s="545" t="s">
        <v>3</v>
      </c>
      <c r="M27" s="545" t="s">
        <v>3</v>
      </c>
      <c r="N27" s="545"/>
      <c r="O27" s="195">
        <v>2</v>
      </c>
      <c r="P27" s="195">
        <v>1</v>
      </c>
      <c r="Q27" s="277"/>
      <c r="R27" s="287">
        <f t="shared" si="4"/>
        <v>0</v>
      </c>
    </row>
    <row r="28" spans="1:18" s="14" customFormat="1" ht="15" customHeight="1" x14ac:dyDescent="0.25">
      <c r="A28" s="6">
        <f t="shared" si="0"/>
        <v>21</v>
      </c>
      <c r="B28" s="909"/>
      <c r="C28" s="910"/>
      <c r="D28" s="533" t="s">
        <v>419</v>
      </c>
      <c r="E28" s="211"/>
      <c r="F28" s="2"/>
      <c r="G28" s="2"/>
      <c r="H28" s="2"/>
      <c r="I28" s="2"/>
      <c r="J28" s="2"/>
      <c r="K28" s="545"/>
      <c r="L28" s="545" t="s">
        <v>3</v>
      </c>
      <c r="M28" s="545" t="s">
        <v>3</v>
      </c>
      <c r="N28" s="545"/>
      <c r="O28" s="195">
        <v>2</v>
      </c>
      <c r="P28" s="195">
        <v>1</v>
      </c>
      <c r="Q28" s="277"/>
      <c r="R28" s="287">
        <f t="shared" ref="R28:R35" si="5">O28*P28*ROUND(Q28,2)</f>
        <v>0</v>
      </c>
    </row>
    <row r="29" spans="1:18" s="14" customFormat="1" ht="15" customHeight="1" x14ac:dyDescent="0.25">
      <c r="A29" s="6">
        <f t="shared" si="0"/>
        <v>22</v>
      </c>
      <c r="B29" s="909"/>
      <c r="C29" s="910"/>
      <c r="D29" s="533" t="s">
        <v>795</v>
      </c>
      <c r="E29" s="211"/>
      <c r="F29" s="2"/>
      <c r="G29" s="2"/>
      <c r="H29" s="2"/>
      <c r="I29" s="2"/>
      <c r="J29" s="2"/>
      <c r="K29" s="545"/>
      <c r="L29" s="545" t="s">
        <v>3</v>
      </c>
      <c r="M29" s="545" t="s">
        <v>3</v>
      </c>
      <c r="N29" s="545"/>
      <c r="O29" s="195">
        <v>2</v>
      </c>
      <c r="P29" s="195">
        <v>1</v>
      </c>
      <c r="Q29" s="277"/>
      <c r="R29" s="287">
        <f t="shared" si="5"/>
        <v>0</v>
      </c>
    </row>
    <row r="30" spans="1:18" s="14" customFormat="1" ht="15" customHeight="1" x14ac:dyDescent="0.25">
      <c r="A30" s="6">
        <f t="shared" si="0"/>
        <v>23</v>
      </c>
      <c r="B30" s="909"/>
      <c r="C30" s="910"/>
      <c r="D30" s="533" t="s">
        <v>53</v>
      </c>
      <c r="E30" s="211"/>
      <c r="F30" s="2"/>
      <c r="G30" s="2"/>
      <c r="H30" s="2"/>
      <c r="I30" s="2"/>
      <c r="J30" s="2"/>
      <c r="K30" s="545"/>
      <c r="L30" s="545" t="s">
        <v>3</v>
      </c>
      <c r="M30" s="545" t="s">
        <v>3</v>
      </c>
      <c r="N30" s="545"/>
      <c r="O30" s="195">
        <v>2</v>
      </c>
      <c r="P30" s="195">
        <v>1</v>
      </c>
      <c r="Q30" s="277"/>
      <c r="R30" s="287">
        <f t="shared" si="5"/>
        <v>0</v>
      </c>
    </row>
    <row r="31" spans="1:18" s="14" customFormat="1" ht="26.25" customHeight="1" x14ac:dyDescent="0.25">
      <c r="A31" s="6">
        <f t="shared" si="0"/>
        <v>24</v>
      </c>
      <c r="B31" s="909"/>
      <c r="C31" s="910"/>
      <c r="D31" s="534" t="s">
        <v>1129</v>
      </c>
      <c r="E31" s="211"/>
      <c r="F31" s="2"/>
      <c r="G31" s="2"/>
      <c r="H31" s="2"/>
      <c r="I31" s="2"/>
      <c r="J31" s="2"/>
      <c r="K31" s="545"/>
      <c r="L31" s="545" t="s">
        <v>3</v>
      </c>
      <c r="M31" s="545" t="s">
        <v>3</v>
      </c>
      <c r="N31" s="545"/>
      <c r="O31" s="195">
        <v>2</v>
      </c>
      <c r="P31" s="195">
        <v>1</v>
      </c>
      <c r="Q31" s="277"/>
      <c r="R31" s="287">
        <f t="shared" si="5"/>
        <v>0</v>
      </c>
    </row>
    <row r="32" spans="1:18" s="14" customFormat="1" ht="26.25" customHeight="1" x14ac:dyDescent="0.25">
      <c r="A32" s="6">
        <f t="shared" si="0"/>
        <v>25</v>
      </c>
      <c r="B32" s="909"/>
      <c r="C32" s="910"/>
      <c r="D32" s="534" t="s">
        <v>1131</v>
      </c>
      <c r="E32" s="211"/>
      <c r="F32" s="2"/>
      <c r="G32" s="2"/>
      <c r="H32" s="2"/>
      <c r="I32" s="2"/>
      <c r="J32" s="2"/>
      <c r="K32" s="545"/>
      <c r="L32" s="545" t="s">
        <v>3</v>
      </c>
      <c r="M32" s="545" t="s">
        <v>3</v>
      </c>
      <c r="N32" s="545"/>
      <c r="O32" s="195">
        <v>2</v>
      </c>
      <c r="P32" s="195">
        <v>1</v>
      </c>
      <c r="Q32" s="277"/>
      <c r="R32" s="287">
        <f t="shared" si="5"/>
        <v>0</v>
      </c>
    </row>
    <row r="33" spans="1:18" s="14" customFormat="1" ht="15" customHeight="1" x14ac:dyDescent="0.25">
      <c r="A33" s="6">
        <f t="shared" si="0"/>
        <v>26</v>
      </c>
      <c r="B33" s="909"/>
      <c r="C33" s="910"/>
      <c r="D33" s="533" t="s">
        <v>621</v>
      </c>
      <c r="E33" s="211"/>
      <c r="F33" s="2"/>
      <c r="G33" s="2"/>
      <c r="H33" s="2"/>
      <c r="I33" s="2"/>
      <c r="J33" s="2"/>
      <c r="K33" s="545"/>
      <c r="L33" s="545" t="s">
        <v>3</v>
      </c>
      <c r="M33" s="545" t="s">
        <v>3</v>
      </c>
      <c r="N33" s="545"/>
      <c r="O33" s="195">
        <v>2</v>
      </c>
      <c r="P33" s="195">
        <v>1</v>
      </c>
      <c r="Q33" s="277"/>
      <c r="R33" s="287">
        <f t="shared" si="5"/>
        <v>0</v>
      </c>
    </row>
    <row r="34" spans="1:18" s="14" customFormat="1" ht="15" customHeight="1" x14ac:dyDescent="0.25">
      <c r="A34" s="6">
        <f t="shared" si="0"/>
        <v>27</v>
      </c>
      <c r="B34" s="909"/>
      <c r="C34" s="910"/>
      <c r="D34" s="534" t="s">
        <v>1127</v>
      </c>
      <c r="E34" s="211"/>
      <c r="F34" s="2"/>
      <c r="G34" s="2"/>
      <c r="H34" s="2"/>
      <c r="I34" s="2"/>
      <c r="J34" s="2"/>
      <c r="K34" s="545" t="s">
        <v>3</v>
      </c>
      <c r="L34" s="545"/>
      <c r="M34" s="545"/>
      <c r="N34" s="545"/>
      <c r="O34" s="195">
        <v>0.25</v>
      </c>
      <c r="P34" s="195">
        <v>1</v>
      </c>
      <c r="Q34" s="277"/>
      <c r="R34" s="287">
        <f t="shared" si="5"/>
        <v>0</v>
      </c>
    </row>
    <row r="35" spans="1:18" s="14" customFormat="1" ht="15" customHeight="1" x14ac:dyDescent="0.25">
      <c r="A35" s="6">
        <f t="shared" si="0"/>
        <v>28</v>
      </c>
      <c r="B35" s="909"/>
      <c r="C35" s="910" t="s">
        <v>1132</v>
      </c>
      <c r="D35" s="533" t="s">
        <v>62</v>
      </c>
      <c r="E35" s="211" t="s">
        <v>3</v>
      </c>
      <c r="F35" s="2"/>
      <c r="G35" s="2"/>
      <c r="H35" s="2"/>
      <c r="I35" s="2"/>
      <c r="J35" s="2"/>
      <c r="K35" s="545"/>
      <c r="L35" s="545" t="s">
        <v>3</v>
      </c>
      <c r="M35" s="545" t="s">
        <v>3</v>
      </c>
      <c r="N35" s="545"/>
      <c r="O35" s="195">
        <v>2</v>
      </c>
      <c r="P35" s="195">
        <v>8</v>
      </c>
      <c r="Q35" s="277"/>
      <c r="R35" s="287">
        <f t="shared" si="5"/>
        <v>0</v>
      </c>
    </row>
    <row r="36" spans="1:18" s="14" customFormat="1" ht="15" customHeight="1" x14ac:dyDescent="0.25">
      <c r="A36" s="6">
        <f t="shared" si="0"/>
        <v>29</v>
      </c>
      <c r="B36" s="909"/>
      <c r="C36" s="910"/>
      <c r="D36" s="533" t="s">
        <v>419</v>
      </c>
      <c r="E36" s="211"/>
      <c r="F36" s="2"/>
      <c r="G36" s="2"/>
      <c r="H36" s="2"/>
      <c r="I36" s="2"/>
      <c r="J36" s="2"/>
      <c r="K36" s="545"/>
      <c r="L36" s="545" t="s">
        <v>3</v>
      </c>
      <c r="M36" s="545" t="s">
        <v>3</v>
      </c>
      <c r="N36" s="545"/>
      <c r="O36" s="195">
        <v>2</v>
      </c>
      <c r="P36" s="195">
        <v>8</v>
      </c>
      <c r="Q36" s="277"/>
      <c r="R36" s="287">
        <f t="shared" ref="R36:R43" si="6">O36*P36*ROUND(Q36,2)</f>
        <v>0</v>
      </c>
    </row>
    <row r="37" spans="1:18" s="14" customFormat="1" ht="15" customHeight="1" x14ac:dyDescent="0.25">
      <c r="A37" s="6">
        <f t="shared" si="0"/>
        <v>30</v>
      </c>
      <c r="B37" s="909"/>
      <c r="C37" s="910"/>
      <c r="D37" s="533" t="s">
        <v>795</v>
      </c>
      <c r="E37" s="211"/>
      <c r="F37" s="2"/>
      <c r="G37" s="2"/>
      <c r="H37" s="2"/>
      <c r="I37" s="2"/>
      <c r="J37" s="2"/>
      <c r="K37" s="545"/>
      <c r="L37" s="545" t="s">
        <v>3</v>
      </c>
      <c r="M37" s="545" t="s">
        <v>3</v>
      </c>
      <c r="N37" s="545"/>
      <c r="O37" s="195">
        <v>2</v>
      </c>
      <c r="P37" s="195">
        <v>8</v>
      </c>
      <c r="Q37" s="277"/>
      <c r="R37" s="287">
        <f t="shared" si="6"/>
        <v>0</v>
      </c>
    </row>
    <row r="38" spans="1:18" s="14" customFormat="1" ht="15" customHeight="1" x14ac:dyDescent="0.25">
      <c r="A38" s="6">
        <f t="shared" si="0"/>
        <v>31</v>
      </c>
      <c r="B38" s="909"/>
      <c r="C38" s="910"/>
      <c r="D38" s="533" t="s">
        <v>53</v>
      </c>
      <c r="E38" s="211"/>
      <c r="F38" s="2"/>
      <c r="G38" s="2"/>
      <c r="H38" s="2"/>
      <c r="I38" s="2"/>
      <c r="J38" s="2"/>
      <c r="K38" s="545"/>
      <c r="L38" s="545" t="s">
        <v>3</v>
      </c>
      <c r="M38" s="545" t="s">
        <v>3</v>
      </c>
      <c r="N38" s="545"/>
      <c r="O38" s="195">
        <v>2</v>
      </c>
      <c r="P38" s="195">
        <v>8</v>
      </c>
      <c r="Q38" s="277"/>
      <c r="R38" s="287">
        <f t="shared" si="6"/>
        <v>0</v>
      </c>
    </row>
    <row r="39" spans="1:18" s="14" customFormat="1" ht="26.25" customHeight="1" x14ac:dyDescent="0.25">
      <c r="A39" s="6">
        <f t="shared" si="0"/>
        <v>32</v>
      </c>
      <c r="B39" s="909"/>
      <c r="C39" s="910"/>
      <c r="D39" s="534" t="s">
        <v>1129</v>
      </c>
      <c r="E39" s="211"/>
      <c r="F39" s="2"/>
      <c r="G39" s="2"/>
      <c r="H39" s="2"/>
      <c r="I39" s="2"/>
      <c r="J39" s="2"/>
      <c r="K39" s="545"/>
      <c r="L39" s="545" t="s">
        <v>3</v>
      </c>
      <c r="M39" s="545" t="s">
        <v>3</v>
      </c>
      <c r="N39" s="545"/>
      <c r="O39" s="195">
        <v>2</v>
      </c>
      <c r="P39" s="195">
        <v>8</v>
      </c>
      <c r="Q39" s="277"/>
      <c r="R39" s="287">
        <f t="shared" si="6"/>
        <v>0</v>
      </c>
    </row>
    <row r="40" spans="1:18" s="14" customFormat="1" ht="26.25" customHeight="1" x14ac:dyDescent="0.25">
      <c r="A40" s="6">
        <f t="shared" si="0"/>
        <v>33</v>
      </c>
      <c r="B40" s="909"/>
      <c r="C40" s="910"/>
      <c r="D40" s="534" t="s">
        <v>1131</v>
      </c>
      <c r="E40" s="211"/>
      <c r="F40" s="2"/>
      <c r="G40" s="2"/>
      <c r="H40" s="2"/>
      <c r="I40" s="2"/>
      <c r="J40" s="2"/>
      <c r="K40" s="545"/>
      <c r="L40" s="545" t="s">
        <v>3</v>
      </c>
      <c r="M40" s="545" t="s">
        <v>3</v>
      </c>
      <c r="N40" s="545"/>
      <c r="O40" s="195">
        <v>2</v>
      </c>
      <c r="P40" s="195">
        <v>8</v>
      </c>
      <c r="Q40" s="277"/>
      <c r="R40" s="287">
        <f t="shared" si="6"/>
        <v>0</v>
      </c>
    </row>
    <row r="41" spans="1:18" s="14" customFormat="1" ht="15" customHeight="1" x14ac:dyDescent="0.25">
      <c r="A41" s="6">
        <f t="shared" si="0"/>
        <v>34</v>
      </c>
      <c r="B41" s="909"/>
      <c r="C41" s="910"/>
      <c r="D41" s="533" t="s">
        <v>621</v>
      </c>
      <c r="E41" s="211"/>
      <c r="F41" s="2"/>
      <c r="G41" s="2"/>
      <c r="H41" s="2"/>
      <c r="I41" s="2"/>
      <c r="J41" s="2"/>
      <c r="K41" s="545"/>
      <c r="L41" s="545" t="s">
        <v>3</v>
      </c>
      <c r="M41" s="545" t="s">
        <v>3</v>
      </c>
      <c r="N41" s="545"/>
      <c r="O41" s="195">
        <v>2</v>
      </c>
      <c r="P41" s="195">
        <v>8</v>
      </c>
      <c r="Q41" s="277"/>
      <c r="R41" s="287">
        <f t="shared" si="6"/>
        <v>0</v>
      </c>
    </row>
    <row r="42" spans="1:18" s="14" customFormat="1" ht="15" customHeight="1" x14ac:dyDescent="0.25">
      <c r="A42" s="6">
        <f t="shared" si="0"/>
        <v>35</v>
      </c>
      <c r="B42" s="909"/>
      <c r="C42" s="910"/>
      <c r="D42" s="534" t="s">
        <v>1127</v>
      </c>
      <c r="E42" s="211"/>
      <c r="F42" s="2"/>
      <c r="G42" s="2"/>
      <c r="H42" s="2"/>
      <c r="I42" s="2"/>
      <c r="J42" s="2"/>
      <c r="K42" s="545" t="s">
        <v>3</v>
      </c>
      <c r="L42" s="545"/>
      <c r="M42" s="545"/>
      <c r="N42" s="545"/>
      <c r="O42" s="195">
        <v>0.25</v>
      </c>
      <c r="P42" s="195">
        <v>8</v>
      </c>
      <c r="Q42" s="277"/>
      <c r="R42" s="287">
        <f t="shared" si="6"/>
        <v>0</v>
      </c>
    </row>
    <row r="43" spans="1:18" s="14" customFormat="1" ht="26.25" customHeight="1" thickBot="1" x14ac:dyDescent="0.3">
      <c r="A43" s="56">
        <v>36</v>
      </c>
      <c r="B43" s="201"/>
      <c r="C43" s="319" t="s">
        <v>1135</v>
      </c>
      <c r="D43" s="541" t="s">
        <v>1133</v>
      </c>
      <c r="E43" s="214"/>
      <c r="F43" s="11"/>
      <c r="G43" s="11" t="s">
        <v>3</v>
      </c>
      <c r="H43" s="11"/>
      <c r="I43" s="11"/>
      <c r="J43" s="11"/>
      <c r="K43" s="199"/>
      <c r="L43" s="199" t="s">
        <v>3</v>
      </c>
      <c r="M43" s="199" t="s">
        <v>3</v>
      </c>
      <c r="N43" s="199"/>
      <c r="O43" s="197">
        <v>2</v>
      </c>
      <c r="P43" s="197">
        <v>8</v>
      </c>
      <c r="Q43" s="277"/>
      <c r="R43" s="294">
        <f t="shared" si="6"/>
        <v>0</v>
      </c>
    </row>
    <row r="44" spans="1:18" s="14" customFormat="1" ht="15" customHeight="1" thickTop="1" thickBot="1" x14ac:dyDescent="0.3">
      <c r="A44" s="544"/>
      <c r="B44" s="8"/>
      <c r="C44" s="8"/>
      <c r="D44" s="8"/>
      <c r="E44" s="544"/>
      <c r="F44" s="544"/>
      <c r="G44" s="544"/>
      <c r="H44" s="544"/>
      <c r="I44" s="544"/>
      <c r="J44" s="544"/>
      <c r="K44" s="544"/>
      <c r="L44" s="544"/>
      <c r="M44" s="544"/>
      <c r="N44" s="544"/>
      <c r="O44" s="544"/>
      <c r="P44" s="544"/>
      <c r="Q44" s="241" t="s">
        <v>4</v>
      </c>
      <c r="R44" s="242">
        <f>SUM(R8:R43)</f>
        <v>0</v>
      </c>
    </row>
    <row r="45" spans="1:18" s="14" customFormat="1" ht="15" customHeight="1" thickTop="1" x14ac:dyDescent="0.25">
      <c r="A45" s="544"/>
      <c r="B45" s="8"/>
      <c r="C45" s="8"/>
      <c r="D45" s="8"/>
      <c r="E45" s="544"/>
      <c r="F45" s="544"/>
      <c r="G45" s="544"/>
      <c r="H45" s="544"/>
      <c r="I45" s="544"/>
      <c r="J45" s="544"/>
      <c r="K45" s="544"/>
      <c r="L45" s="544"/>
      <c r="M45" s="544"/>
      <c r="N45" s="544"/>
      <c r="O45" s="544"/>
      <c r="P45" s="544"/>
      <c r="Q45" s="8"/>
      <c r="R45" s="8"/>
    </row>
    <row r="46" spans="1:18" s="14"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14"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14"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14"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14"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14"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14"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14"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14"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14"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14"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14"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14"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14"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14"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14"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14" customFormat="1" ht="15" customHeight="1" x14ac:dyDescent="0.25">
      <c r="A62" s="544"/>
      <c r="B62" s="8"/>
      <c r="C62" s="8"/>
      <c r="D62" s="8"/>
      <c r="E62" s="544"/>
      <c r="F62" s="544"/>
      <c r="G62" s="544"/>
      <c r="H62" s="544"/>
      <c r="I62" s="544"/>
      <c r="J62" s="544"/>
      <c r="K62" s="544"/>
      <c r="L62" s="544"/>
      <c r="M62" s="544"/>
      <c r="N62" s="544"/>
      <c r="O62" s="544"/>
      <c r="P62" s="544"/>
      <c r="Q62" s="8"/>
      <c r="R62" s="8"/>
    </row>
    <row r="63" spans="1:18" s="14" customFormat="1" ht="15" customHeight="1" x14ac:dyDescent="0.25">
      <c r="A63" s="544"/>
      <c r="B63" s="8"/>
      <c r="C63" s="8"/>
      <c r="D63" s="8"/>
      <c r="E63" s="544"/>
      <c r="F63" s="544"/>
      <c r="G63" s="544"/>
      <c r="H63" s="544"/>
      <c r="I63" s="544"/>
      <c r="J63" s="544"/>
      <c r="K63" s="544"/>
      <c r="L63" s="544"/>
      <c r="M63" s="544"/>
      <c r="N63" s="544"/>
      <c r="O63" s="544"/>
      <c r="P63" s="544"/>
      <c r="Q63" s="8"/>
      <c r="R63" s="8"/>
    </row>
    <row r="64" spans="1:18" s="14" customFormat="1" ht="15" customHeight="1" x14ac:dyDescent="0.25">
      <c r="A64" s="544"/>
      <c r="B64" s="8"/>
      <c r="C64" s="8"/>
      <c r="D64" s="8"/>
      <c r="E64" s="544"/>
      <c r="F64" s="544"/>
      <c r="G64" s="544"/>
      <c r="H64" s="544"/>
      <c r="I64" s="544"/>
      <c r="J64" s="544"/>
      <c r="K64" s="544"/>
      <c r="L64" s="544"/>
      <c r="M64" s="544"/>
      <c r="N64" s="544"/>
      <c r="O64" s="544"/>
      <c r="P64" s="544"/>
      <c r="Q64" s="8"/>
      <c r="R64" s="8"/>
    </row>
    <row r="65" spans="1:18" s="14" customFormat="1" ht="15" customHeight="1" x14ac:dyDescent="0.25">
      <c r="A65" s="544"/>
      <c r="B65" s="8"/>
      <c r="C65" s="8"/>
      <c r="D65" s="8"/>
      <c r="E65" s="544"/>
      <c r="F65" s="544"/>
      <c r="G65" s="544"/>
      <c r="H65" s="544"/>
      <c r="I65" s="544"/>
      <c r="J65" s="544"/>
      <c r="K65" s="544"/>
      <c r="L65" s="544"/>
      <c r="M65" s="544"/>
      <c r="N65" s="544"/>
      <c r="O65" s="544"/>
      <c r="P65" s="544"/>
      <c r="Q65" s="8"/>
      <c r="R65" s="8"/>
    </row>
    <row r="66" spans="1:18" s="14" customFormat="1" ht="15" customHeight="1" x14ac:dyDescent="0.25">
      <c r="A66" s="544"/>
      <c r="B66" s="8"/>
      <c r="C66" s="8"/>
      <c r="D66" s="8"/>
      <c r="E66" s="544"/>
      <c r="F66" s="544"/>
      <c r="G66" s="544"/>
      <c r="H66" s="544"/>
      <c r="I66" s="544"/>
      <c r="J66" s="544"/>
      <c r="K66" s="544"/>
      <c r="L66" s="544"/>
      <c r="M66" s="544"/>
      <c r="N66" s="544"/>
      <c r="O66" s="544"/>
      <c r="P66" s="544"/>
      <c r="Q66" s="8"/>
      <c r="R66" s="8"/>
    </row>
    <row r="67" spans="1:18" s="14" customFormat="1" ht="15" customHeight="1" x14ac:dyDescent="0.25">
      <c r="A67" s="544"/>
      <c r="B67" s="8"/>
      <c r="C67" s="8"/>
      <c r="D67" s="8"/>
      <c r="E67" s="544"/>
      <c r="F67" s="544"/>
      <c r="G67" s="544"/>
      <c r="H67" s="544"/>
      <c r="I67" s="544"/>
      <c r="J67" s="544"/>
      <c r="K67" s="544"/>
      <c r="L67" s="544"/>
      <c r="M67" s="544"/>
      <c r="N67" s="544"/>
      <c r="O67" s="544"/>
      <c r="P67" s="544"/>
      <c r="Q67" s="8"/>
      <c r="R67" s="8"/>
    </row>
    <row r="68" spans="1:18" s="14" customFormat="1" ht="15" customHeight="1" x14ac:dyDescent="0.25">
      <c r="A68" s="544"/>
      <c r="B68" s="8"/>
      <c r="C68" s="8"/>
      <c r="D68" s="8"/>
      <c r="E68" s="544"/>
      <c r="F68" s="544"/>
      <c r="G68" s="544"/>
      <c r="H68" s="544"/>
      <c r="I68" s="544"/>
      <c r="J68" s="544"/>
      <c r="K68" s="544"/>
      <c r="L68" s="544"/>
      <c r="M68" s="544"/>
      <c r="N68" s="544"/>
      <c r="O68" s="544"/>
      <c r="P68" s="544"/>
      <c r="Q68" s="8"/>
      <c r="R68" s="8"/>
    </row>
    <row r="69" spans="1:18" s="14" customFormat="1" ht="15" customHeight="1" x14ac:dyDescent="0.25">
      <c r="A69" s="544"/>
      <c r="B69" s="8"/>
      <c r="C69" s="8"/>
      <c r="D69" s="8"/>
      <c r="E69" s="544"/>
      <c r="F69" s="544"/>
      <c r="G69" s="544"/>
      <c r="H69" s="544"/>
      <c r="I69" s="544"/>
      <c r="J69" s="544"/>
      <c r="K69" s="544"/>
      <c r="L69" s="544"/>
      <c r="M69" s="544"/>
      <c r="N69" s="544"/>
      <c r="O69" s="544"/>
      <c r="P69" s="544"/>
      <c r="Q69" s="8"/>
      <c r="R69" s="8"/>
    </row>
    <row r="70" spans="1:18" s="14" customFormat="1" ht="15" customHeight="1" x14ac:dyDescent="0.25">
      <c r="A70" s="544"/>
      <c r="B70" s="8"/>
      <c r="C70" s="8"/>
      <c r="D70" s="8"/>
      <c r="E70" s="544"/>
      <c r="F70" s="544"/>
      <c r="G70" s="544"/>
      <c r="H70" s="544"/>
      <c r="I70" s="544"/>
      <c r="J70" s="544"/>
      <c r="K70" s="544"/>
      <c r="L70" s="544"/>
      <c r="M70" s="544"/>
      <c r="N70" s="544"/>
      <c r="O70" s="544"/>
      <c r="P70" s="544"/>
      <c r="Q70" s="8"/>
      <c r="R70" s="8"/>
    </row>
    <row r="71" spans="1:18" s="14" customFormat="1" ht="15" customHeight="1" x14ac:dyDescent="0.25">
      <c r="A71" s="544"/>
      <c r="B71" s="8"/>
      <c r="C71" s="8"/>
      <c r="D71" s="8"/>
      <c r="E71" s="544"/>
      <c r="F71" s="544"/>
      <c r="G71" s="544"/>
      <c r="H71" s="544"/>
      <c r="I71" s="544"/>
      <c r="J71" s="544"/>
      <c r="K71" s="544"/>
      <c r="L71" s="544"/>
      <c r="M71" s="544"/>
      <c r="N71" s="544"/>
      <c r="O71" s="544"/>
      <c r="P71" s="544"/>
      <c r="Q71" s="8"/>
      <c r="R71" s="8"/>
    </row>
    <row r="72" spans="1:18" s="29" customFormat="1" ht="15" customHeight="1" x14ac:dyDescent="0.25">
      <c r="A72" s="544"/>
      <c r="B72" s="8"/>
      <c r="C72" s="8"/>
      <c r="D72" s="8"/>
      <c r="E72" s="544"/>
      <c r="F72" s="544"/>
      <c r="G72" s="544"/>
      <c r="H72" s="544"/>
      <c r="I72" s="544"/>
      <c r="J72" s="544"/>
      <c r="K72" s="544"/>
      <c r="L72" s="544"/>
      <c r="M72" s="544"/>
      <c r="N72" s="544"/>
      <c r="O72" s="544"/>
      <c r="P72" s="544"/>
      <c r="Q72" s="8"/>
      <c r="R72" s="8"/>
    </row>
    <row r="73" spans="1:18" s="29" customFormat="1" ht="15" customHeight="1" x14ac:dyDescent="0.25">
      <c r="A73" s="544"/>
      <c r="B73" s="8"/>
      <c r="C73" s="8"/>
      <c r="D73" s="8"/>
      <c r="E73" s="544"/>
      <c r="F73" s="544"/>
      <c r="G73" s="544"/>
      <c r="H73" s="544"/>
      <c r="I73" s="544"/>
      <c r="J73" s="544"/>
      <c r="K73" s="544"/>
      <c r="L73" s="544"/>
      <c r="M73" s="544"/>
      <c r="N73" s="544"/>
      <c r="O73" s="544"/>
      <c r="P73" s="544"/>
      <c r="Q73" s="8"/>
      <c r="R73" s="8"/>
    </row>
    <row r="74" spans="1:18" s="29" customFormat="1" ht="15" customHeight="1" x14ac:dyDescent="0.25">
      <c r="A74" s="544"/>
      <c r="B74" s="8"/>
      <c r="C74" s="8"/>
      <c r="D74" s="8"/>
      <c r="E74" s="544"/>
      <c r="F74" s="544"/>
      <c r="G74" s="544"/>
      <c r="H74" s="544"/>
      <c r="I74" s="544"/>
      <c r="J74" s="544"/>
      <c r="K74" s="544"/>
      <c r="L74" s="544"/>
      <c r="M74" s="544"/>
      <c r="N74" s="544"/>
      <c r="O74" s="544"/>
      <c r="P74" s="544"/>
      <c r="Q74" s="8"/>
      <c r="R74" s="8"/>
    </row>
    <row r="75" spans="1:18" s="29" customFormat="1" ht="15" customHeight="1" x14ac:dyDescent="0.25">
      <c r="A75" s="544"/>
      <c r="B75" s="8"/>
      <c r="C75" s="8"/>
      <c r="D75" s="8"/>
      <c r="E75" s="544"/>
      <c r="F75" s="544"/>
      <c r="G75" s="544"/>
      <c r="H75" s="544"/>
      <c r="I75" s="544"/>
      <c r="J75" s="544"/>
      <c r="K75" s="544"/>
      <c r="L75" s="544"/>
      <c r="M75" s="544"/>
      <c r="N75" s="544"/>
      <c r="O75" s="544"/>
      <c r="P75" s="544"/>
      <c r="Q75" s="8"/>
      <c r="R75" s="8"/>
    </row>
    <row r="76" spans="1:18" s="29" customFormat="1" ht="15" customHeight="1" x14ac:dyDescent="0.25">
      <c r="A76" s="544"/>
      <c r="B76" s="8"/>
      <c r="C76" s="8"/>
      <c r="D76" s="8"/>
      <c r="E76" s="544"/>
      <c r="F76" s="544"/>
      <c r="G76" s="544"/>
      <c r="H76" s="544"/>
      <c r="I76" s="544"/>
      <c r="J76" s="544"/>
      <c r="K76" s="544"/>
      <c r="L76" s="544"/>
      <c r="M76" s="544"/>
      <c r="N76" s="544"/>
      <c r="O76" s="544"/>
      <c r="P76" s="544"/>
      <c r="Q76" s="8"/>
      <c r="R76" s="8"/>
    </row>
    <row r="77" spans="1:18" s="29" customFormat="1" ht="15" customHeight="1" x14ac:dyDescent="0.25">
      <c r="A77" s="544"/>
      <c r="B77" s="8"/>
      <c r="C77" s="8"/>
      <c r="D77" s="8"/>
      <c r="E77" s="544"/>
      <c r="F77" s="544"/>
      <c r="G77" s="544"/>
      <c r="H77" s="544"/>
      <c r="I77" s="544"/>
      <c r="J77" s="544"/>
      <c r="K77" s="544"/>
      <c r="L77" s="544"/>
      <c r="M77" s="544"/>
      <c r="N77" s="544"/>
      <c r="O77" s="544"/>
      <c r="P77" s="544"/>
      <c r="Q77" s="8"/>
      <c r="R77" s="8"/>
    </row>
    <row r="78" spans="1:18" s="29" customFormat="1" ht="15" customHeight="1" x14ac:dyDescent="0.25">
      <c r="A78" s="544"/>
      <c r="B78" s="8"/>
      <c r="C78" s="8"/>
      <c r="D78" s="8"/>
      <c r="E78" s="544"/>
      <c r="F78" s="544"/>
      <c r="G78" s="544"/>
      <c r="H78" s="544"/>
      <c r="I78" s="544"/>
      <c r="J78" s="544"/>
      <c r="K78" s="544"/>
      <c r="L78" s="544"/>
      <c r="M78" s="544"/>
      <c r="N78" s="544"/>
      <c r="O78" s="544"/>
      <c r="P78" s="544"/>
      <c r="Q78" s="8"/>
      <c r="R78" s="8"/>
    </row>
    <row r="79" spans="1:18" s="29" customFormat="1" ht="15" customHeight="1" x14ac:dyDescent="0.25">
      <c r="A79" s="544"/>
      <c r="B79" s="8"/>
      <c r="C79" s="8"/>
      <c r="D79" s="8"/>
      <c r="E79" s="544"/>
      <c r="F79" s="544"/>
      <c r="G79" s="544"/>
      <c r="H79" s="544"/>
      <c r="I79" s="544"/>
      <c r="J79" s="544"/>
      <c r="K79" s="544"/>
      <c r="L79" s="544"/>
      <c r="M79" s="544"/>
      <c r="N79" s="544"/>
      <c r="O79" s="544"/>
      <c r="P79" s="544"/>
      <c r="Q79" s="8"/>
      <c r="R79" s="8"/>
    </row>
    <row r="80" spans="1:18" s="29" customFormat="1" ht="15" customHeight="1" x14ac:dyDescent="0.25">
      <c r="A80" s="544"/>
      <c r="B80" s="8"/>
      <c r="C80" s="8"/>
      <c r="D80" s="8"/>
      <c r="E80" s="544"/>
      <c r="F80" s="544"/>
      <c r="G80" s="544"/>
      <c r="H80" s="544"/>
      <c r="I80" s="544"/>
      <c r="J80" s="544"/>
      <c r="K80" s="544"/>
      <c r="L80" s="544"/>
      <c r="M80" s="544"/>
      <c r="N80" s="544"/>
      <c r="O80" s="544"/>
      <c r="P80" s="544"/>
      <c r="Q80" s="8"/>
      <c r="R80" s="8"/>
    </row>
    <row r="81" spans="1:18" s="29" customFormat="1" ht="15" customHeight="1" x14ac:dyDescent="0.25">
      <c r="A81" s="544"/>
      <c r="B81" s="8"/>
      <c r="C81" s="8"/>
      <c r="D81" s="8"/>
      <c r="E81" s="544"/>
      <c r="F81" s="544"/>
      <c r="G81" s="544"/>
      <c r="H81" s="544"/>
      <c r="I81" s="544"/>
      <c r="J81" s="544"/>
      <c r="K81" s="544"/>
      <c r="L81" s="544"/>
      <c r="M81" s="544"/>
      <c r="N81" s="544"/>
      <c r="O81" s="544"/>
      <c r="P81" s="544"/>
      <c r="Q81" s="8"/>
      <c r="R81" s="8"/>
    </row>
    <row r="82" spans="1:18" s="29" customFormat="1" ht="15" customHeight="1" x14ac:dyDescent="0.25">
      <c r="A82" s="544"/>
      <c r="B82" s="8"/>
      <c r="C82" s="8"/>
      <c r="D82" s="8"/>
      <c r="E82" s="544"/>
      <c r="F82" s="544"/>
      <c r="G82" s="544"/>
      <c r="H82" s="544"/>
      <c r="I82" s="544"/>
      <c r="J82" s="544"/>
      <c r="K82" s="544"/>
      <c r="L82" s="544"/>
      <c r="M82" s="544"/>
      <c r="N82" s="544"/>
      <c r="O82" s="544"/>
      <c r="P82" s="544"/>
      <c r="Q82" s="8"/>
      <c r="R82" s="8"/>
    </row>
    <row r="83" spans="1:18" s="29" customFormat="1" ht="15" customHeight="1" x14ac:dyDescent="0.25">
      <c r="A83" s="544"/>
      <c r="B83" s="8"/>
      <c r="C83" s="8"/>
      <c r="D83" s="8"/>
      <c r="E83" s="544"/>
      <c r="F83" s="544"/>
      <c r="G83" s="544"/>
      <c r="H83" s="544"/>
      <c r="I83" s="544"/>
      <c r="J83" s="544"/>
      <c r="K83" s="544"/>
      <c r="L83" s="544"/>
      <c r="M83" s="544"/>
      <c r="N83" s="544"/>
      <c r="O83" s="544"/>
      <c r="P83" s="544"/>
      <c r="Q83" s="8"/>
      <c r="R83" s="8"/>
    </row>
    <row r="84" spans="1:18" s="29" customFormat="1" ht="15" customHeight="1" x14ac:dyDescent="0.25">
      <c r="A84" s="544"/>
      <c r="B84" s="8"/>
      <c r="C84" s="8"/>
      <c r="D84" s="8"/>
      <c r="E84" s="544"/>
      <c r="F84" s="544"/>
      <c r="G84" s="544"/>
      <c r="H84" s="544"/>
      <c r="I84" s="544"/>
      <c r="J84" s="544"/>
      <c r="K84" s="544"/>
      <c r="L84" s="544"/>
      <c r="M84" s="544"/>
      <c r="N84" s="544"/>
      <c r="O84" s="544"/>
      <c r="P84" s="544"/>
      <c r="Q84" s="8"/>
      <c r="R84" s="8"/>
    </row>
    <row r="85" spans="1:18" s="29" customFormat="1" ht="15" customHeight="1" x14ac:dyDescent="0.25">
      <c r="A85" s="544"/>
      <c r="B85" s="8"/>
      <c r="C85" s="8"/>
      <c r="D85" s="8"/>
      <c r="E85" s="544"/>
      <c r="F85" s="544"/>
      <c r="G85" s="544"/>
      <c r="H85" s="544"/>
      <c r="I85" s="544"/>
      <c r="J85" s="544"/>
      <c r="K85" s="544"/>
      <c r="L85" s="544"/>
      <c r="M85" s="544"/>
      <c r="N85" s="544"/>
      <c r="O85" s="544"/>
      <c r="P85" s="544"/>
      <c r="Q85" s="8"/>
      <c r="R85" s="8"/>
    </row>
    <row r="86" spans="1:18" s="29" customFormat="1" ht="15" customHeight="1" x14ac:dyDescent="0.25">
      <c r="A86" s="544"/>
      <c r="B86" s="8"/>
      <c r="C86" s="8"/>
      <c r="D86" s="8"/>
      <c r="E86" s="544"/>
      <c r="F86" s="544"/>
      <c r="G86" s="544"/>
      <c r="H86" s="544"/>
      <c r="I86" s="544"/>
      <c r="J86" s="544"/>
      <c r="K86" s="544"/>
      <c r="L86" s="544"/>
      <c r="M86" s="544"/>
      <c r="N86" s="544"/>
      <c r="O86" s="544"/>
      <c r="P86" s="544"/>
      <c r="Q86" s="8"/>
      <c r="R86" s="8"/>
    </row>
    <row r="87" spans="1:18" s="29" customFormat="1" ht="15" customHeight="1" x14ac:dyDescent="0.25">
      <c r="A87" s="544"/>
      <c r="B87" s="8"/>
      <c r="C87" s="8"/>
      <c r="D87" s="8"/>
      <c r="E87" s="544"/>
      <c r="F87" s="544"/>
      <c r="G87" s="544"/>
      <c r="H87" s="544"/>
      <c r="I87" s="544"/>
      <c r="J87" s="544"/>
      <c r="K87" s="544"/>
      <c r="L87" s="544"/>
      <c r="M87" s="544"/>
      <c r="N87" s="544"/>
      <c r="O87" s="544"/>
      <c r="P87" s="544"/>
      <c r="Q87" s="8"/>
      <c r="R87" s="8"/>
    </row>
    <row r="88" spans="1:18" s="29" customFormat="1" ht="15" customHeight="1" x14ac:dyDescent="0.25">
      <c r="A88" s="544"/>
      <c r="B88" s="8"/>
      <c r="C88" s="8"/>
      <c r="D88" s="8"/>
      <c r="E88" s="544"/>
      <c r="F88" s="544"/>
      <c r="G88" s="544"/>
      <c r="H88" s="544"/>
      <c r="I88" s="544"/>
      <c r="J88" s="544"/>
      <c r="K88" s="544"/>
      <c r="L88" s="544"/>
      <c r="M88" s="544"/>
      <c r="N88" s="544"/>
      <c r="O88" s="544"/>
      <c r="P88" s="544"/>
      <c r="Q88" s="8"/>
      <c r="R88" s="8"/>
    </row>
    <row r="89" spans="1:18" s="29" customFormat="1" x14ac:dyDescent="0.25">
      <c r="A89" s="544"/>
      <c r="B89" s="8"/>
      <c r="C89" s="8"/>
      <c r="D89" s="8"/>
      <c r="E89" s="544"/>
      <c r="F89" s="544"/>
      <c r="G89" s="544"/>
      <c r="H89" s="544"/>
      <c r="I89" s="544"/>
      <c r="J89" s="544"/>
      <c r="K89" s="544"/>
      <c r="L89" s="544"/>
      <c r="M89" s="544"/>
      <c r="N89" s="544"/>
      <c r="O89" s="544"/>
      <c r="P89" s="544"/>
      <c r="Q89" s="8"/>
      <c r="R89" s="8"/>
    </row>
    <row r="90" spans="1:18" s="29" customFormat="1" x14ac:dyDescent="0.25">
      <c r="A90" s="544"/>
      <c r="B90" s="8"/>
      <c r="C90" s="8"/>
      <c r="D90" s="8"/>
      <c r="E90" s="544"/>
      <c r="F90" s="544"/>
      <c r="G90" s="544"/>
      <c r="H90" s="544"/>
      <c r="I90" s="544"/>
      <c r="J90" s="544"/>
      <c r="K90" s="544"/>
      <c r="L90" s="544"/>
      <c r="M90" s="544"/>
      <c r="N90" s="544"/>
      <c r="O90" s="544"/>
      <c r="P90" s="544"/>
      <c r="Q90" s="8"/>
      <c r="R90" s="8"/>
    </row>
    <row r="91" spans="1:18" s="29" customFormat="1" x14ac:dyDescent="0.25">
      <c r="A91" s="544"/>
      <c r="B91" s="8"/>
      <c r="C91" s="8"/>
      <c r="D91" s="8"/>
      <c r="E91" s="544"/>
      <c r="F91" s="544"/>
      <c r="G91" s="544"/>
      <c r="H91" s="544"/>
      <c r="I91" s="544"/>
      <c r="J91" s="544"/>
      <c r="K91" s="544"/>
      <c r="L91" s="544"/>
      <c r="M91" s="544"/>
      <c r="N91" s="544"/>
      <c r="O91" s="544"/>
      <c r="P91" s="544"/>
      <c r="Q91" s="8"/>
      <c r="R91" s="8"/>
    </row>
    <row r="92" spans="1:18" s="29" customFormat="1" x14ac:dyDescent="0.25">
      <c r="A92" s="544"/>
      <c r="B92" s="8"/>
      <c r="C92" s="8"/>
      <c r="D92" s="8"/>
      <c r="E92" s="544"/>
      <c r="F92" s="544"/>
      <c r="G92" s="544"/>
      <c r="H92" s="544"/>
      <c r="I92" s="544"/>
      <c r="J92" s="544"/>
      <c r="K92" s="544"/>
      <c r="L92" s="544"/>
      <c r="M92" s="544"/>
      <c r="N92" s="544"/>
      <c r="O92" s="544"/>
      <c r="P92" s="544"/>
      <c r="Q92" s="8"/>
      <c r="R92" s="8"/>
    </row>
    <row r="93" spans="1:18" s="29" customFormat="1" x14ac:dyDescent="0.25">
      <c r="A93" s="544"/>
      <c r="B93" s="8"/>
      <c r="C93" s="8"/>
      <c r="D93" s="8"/>
      <c r="E93" s="544"/>
      <c r="F93" s="544"/>
      <c r="G93" s="544"/>
      <c r="H93" s="544"/>
      <c r="I93" s="544"/>
      <c r="J93" s="544"/>
      <c r="K93" s="544"/>
      <c r="L93" s="544"/>
      <c r="M93" s="544"/>
      <c r="N93" s="544"/>
      <c r="O93" s="544"/>
      <c r="P93" s="544"/>
      <c r="Q93" s="8"/>
      <c r="R93" s="8"/>
    </row>
    <row r="94" spans="1:18" s="29" customFormat="1" x14ac:dyDescent="0.25">
      <c r="A94" s="544"/>
      <c r="B94" s="8"/>
      <c r="C94" s="8"/>
      <c r="D94" s="8"/>
      <c r="E94" s="544"/>
      <c r="F94" s="544"/>
      <c r="G94" s="544"/>
      <c r="H94" s="544"/>
      <c r="I94" s="544"/>
      <c r="J94" s="544"/>
      <c r="K94" s="544"/>
      <c r="L94" s="544"/>
      <c r="M94" s="544"/>
      <c r="N94" s="544"/>
      <c r="O94" s="544"/>
      <c r="P94" s="544"/>
      <c r="Q94" s="8"/>
      <c r="R94" s="8"/>
    </row>
  </sheetData>
  <sheetProtection algorithmName="SHA-512" hashValue="HfOQ1NQwrc58MG1fPg4++cSjkwH0/4HAaWnvQbn1Oerok/0rP3TwYnfiQpt6fhyRe6zwzpS/pgZVsIu5z3Cvog==" saltValue="Kjp568sxROALjdUCOI6QJA==" spinCount="100000" sheet="1" objects="1" scenarios="1"/>
  <mergeCells count="21">
    <mergeCell ref="B27:B34"/>
    <mergeCell ref="C27:C34"/>
    <mergeCell ref="B35:B42"/>
    <mergeCell ref="C35:C42"/>
    <mergeCell ref="B8:B14"/>
    <mergeCell ref="C8:C14"/>
    <mergeCell ref="B17:B24"/>
    <mergeCell ref="C17:C24"/>
    <mergeCell ref="A2:R2"/>
    <mergeCell ref="A1:E1"/>
    <mergeCell ref="F1:R1"/>
    <mergeCell ref="A5:A7"/>
    <mergeCell ref="B5:B7"/>
    <mergeCell ref="C5:C7"/>
    <mergeCell ref="D5:D7"/>
    <mergeCell ref="E5:J6"/>
    <mergeCell ref="Q5:Q7"/>
    <mergeCell ref="R5:R7"/>
    <mergeCell ref="A3:R3"/>
    <mergeCell ref="L5:P6"/>
    <mergeCell ref="K5:K7"/>
  </mergeCells>
  <conditionalFormatting sqref="A8:A43">
    <cfRule type="containsText" dxfId="28"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R91"/>
  <sheetViews>
    <sheetView view="pageLayout" topLeftCell="G7" zoomScaleNormal="90" workbookViewId="0">
      <selection activeCell="Q9" sqref="Q9"/>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1368</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1138</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566"/>
      <c r="B8" s="916" t="s">
        <v>1139</v>
      </c>
      <c r="C8" s="917"/>
      <c r="D8" s="917"/>
      <c r="E8" s="567"/>
      <c r="F8" s="567"/>
      <c r="G8" s="567"/>
      <c r="H8" s="567"/>
      <c r="I8" s="567"/>
      <c r="J8" s="567"/>
      <c r="K8" s="567"/>
      <c r="L8" s="567"/>
      <c r="M8" s="567"/>
      <c r="N8" s="567"/>
      <c r="O8" s="567"/>
      <c r="P8" s="567"/>
      <c r="Q8" s="567"/>
      <c r="R8" s="568"/>
    </row>
    <row r="9" spans="1:18" s="14" customFormat="1" ht="15" customHeight="1" x14ac:dyDescent="0.25">
      <c r="A9" s="6">
        <v>1</v>
      </c>
      <c r="B9" s="847" t="s">
        <v>1140</v>
      </c>
      <c r="C9" s="823" t="s">
        <v>1321</v>
      </c>
      <c r="D9" s="222" t="s">
        <v>552</v>
      </c>
      <c r="E9" s="211" t="s">
        <v>3</v>
      </c>
      <c r="F9" s="211"/>
      <c r="G9" s="211"/>
      <c r="H9" s="545"/>
      <c r="I9" s="545"/>
      <c r="J9" s="545"/>
      <c r="K9" s="545"/>
      <c r="L9" s="545" t="s">
        <v>3</v>
      </c>
      <c r="M9" s="545" t="s">
        <v>3</v>
      </c>
      <c r="N9" s="545"/>
      <c r="O9" s="211">
        <v>2</v>
      </c>
      <c r="P9" s="211">
        <v>1</v>
      </c>
      <c r="Q9" s="277"/>
      <c r="R9" s="287">
        <f t="shared" ref="R9" si="0">O9*P9*ROUND(Q9,2)</f>
        <v>0</v>
      </c>
    </row>
    <row r="10" spans="1:18" s="14" customFormat="1" ht="26.25" customHeight="1" x14ac:dyDescent="0.25">
      <c r="A10" s="6">
        <v>2</v>
      </c>
      <c r="B10" s="847"/>
      <c r="C10" s="915"/>
      <c r="D10" s="534" t="s">
        <v>1146</v>
      </c>
      <c r="E10" s="211"/>
      <c r="F10" s="211"/>
      <c r="G10" s="211"/>
      <c r="H10" s="545"/>
      <c r="I10" s="545"/>
      <c r="J10" s="545"/>
      <c r="K10" s="545" t="s">
        <v>3</v>
      </c>
      <c r="L10" s="545"/>
      <c r="M10" s="545"/>
      <c r="N10" s="545"/>
      <c r="O10" s="195">
        <v>0.25</v>
      </c>
      <c r="P10" s="195">
        <v>14</v>
      </c>
      <c r="Q10" s="277"/>
      <c r="R10" s="287">
        <f t="shared" ref="R10:R24" si="1">O10*P10*ROUND(Q10,2)</f>
        <v>0</v>
      </c>
    </row>
    <row r="11" spans="1:18" s="14" customFormat="1" ht="65.849999999999994" customHeight="1" thickBot="1" x14ac:dyDescent="0.3">
      <c r="A11" s="56">
        <v>3</v>
      </c>
      <c r="B11" s="537" t="s">
        <v>1141</v>
      </c>
      <c r="C11" s="224" t="s">
        <v>1142</v>
      </c>
      <c r="D11" s="535" t="s">
        <v>1143</v>
      </c>
      <c r="E11" s="214"/>
      <c r="F11" s="214"/>
      <c r="G11" s="214"/>
      <c r="H11" s="199"/>
      <c r="I11" s="199"/>
      <c r="J11" s="199"/>
      <c r="K11" s="199" t="s">
        <v>3</v>
      </c>
      <c r="L11" s="199"/>
      <c r="M11" s="199"/>
      <c r="N11" s="199"/>
      <c r="O11" s="197">
        <v>0.25</v>
      </c>
      <c r="P11" s="197">
        <v>3</v>
      </c>
      <c r="Q11" s="278"/>
      <c r="R11" s="294">
        <f t="shared" si="1"/>
        <v>0</v>
      </c>
    </row>
    <row r="12" spans="1:18" s="14" customFormat="1" ht="15" customHeight="1" thickTop="1" x14ac:dyDescent="0.25">
      <c r="A12" s="566"/>
      <c r="B12" s="916" t="s">
        <v>1144</v>
      </c>
      <c r="C12" s="917"/>
      <c r="D12" s="917"/>
      <c r="E12" s="567"/>
      <c r="F12" s="567"/>
      <c r="G12" s="567"/>
      <c r="H12" s="567"/>
      <c r="I12" s="567"/>
      <c r="J12" s="567"/>
      <c r="K12" s="567"/>
      <c r="L12" s="567"/>
      <c r="M12" s="567"/>
      <c r="N12" s="567"/>
      <c r="O12" s="567"/>
      <c r="P12" s="567"/>
      <c r="Q12" s="567"/>
      <c r="R12" s="568"/>
    </row>
    <row r="13" spans="1:18" s="14" customFormat="1" ht="15" customHeight="1" x14ac:dyDescent="0.25">
      <c r="A13" s="6">
        <v>4</v>
      </c>
      <c r="B13" s="847" t="s">
        <v>1145</v>
      </c>
      <c r="C13" s="823" t="s">
        <v>1320</v>
      </c>
      <c r="D13" s="222" t="s">
        <v>62</v>
      </c>
      <c r="E13" s="211" t="s">
        <v>3</v>
      </c>
      <c r="F13" s="211"/>
      <c r="G13" s="211"/>
      <c r="H13" s="2"/>
      <c r="I13" s="2"/>
      <c r="J13" s="2"/>
      <c r="K13" s="545"/>
      <c r="L13" s="545" t="s">
        <v>3</v>
      </c>
      <c r="M13" s="545" t="s">
        <v>3</v>
      </c>
      <c r="N13" s="545"/>
      <c r="O13" s="211">
        <v>2</v>
      </c>
      <c r="P13" s="211">
        <v>29</v>
      </c>
      <c r="Q13" s="277"/>
      <c r="R13" s="287">
        <f t="shared" ref="R13" si="2">O13*P13*ROUND(Q13,2)</f>
        <v>0</v>
      </c>
    </row>
    <row r="14" spans="1:18" s="14" customFormat="1" ht="15" customHeight="1" x14ac:dyDescent="0.25">
      <c r="A14" s="6">
        <v>5</v>
      </c>
      <c r="B14" s="847"/>
      <c r="C14" s="913"/>
      <c r="D14" s="222" t="s">
        <v>1146</v>
      </c>
      <c r="E14" s="211"/>
      <c r="F14" s="2"/>
      <c r="G14" s="2"/>
      <c r="H14" s="2"/>
      <c r="I14" s="2"/>
      <c r="J14" s="2"/>
      <c r="K14" s="545" t="s">
        <v>3</v>
      </c>
      <c r="L14" s="545"/>
      <c r="M14" s="545"/>
      <c r="N14" s="545"/>
      <c r="O14" s="211">
        <v>0.25</v>
      </c>
      <c r="P14" s="211">
        <v>1</v>
      </c>
      <c r="Q14" s="277"/>
      <c r="R14" s="287">
        <f t="shared" si="1"/>
        <v>0</v>
      </c>
    </row>
    <row r="15" spans="1:18" s="14" customFormat="1" ht="15" customHeight="1" x14ac:dyDescent="0.25">
      <c r="A15" s="6">
        <v>6</v>
      </c>
      <c r="B15" s="847"/>
      <c r="C15" s="913"/>
      <c r="D15" s="222" t="s">
        <v>1146</v>
      </c>
      <c r="E15" s="211"/>
      <c r="F15" s="2"/>
      <c r="G15" s="2"/>
      <c r="H15" s="2"/>
      <c r="I15" s="2"/>
      <c r="J15" s="2"/>
      <c r="K15" s="545" t="s">
        <v>3</v>
      </c>
      <c r="L15" s="545"/>
      <c r="M15" s="545"/>
      <c r="N15" s="545"/>
      <c r="O15" s="211">
        <v>0.25</v>
      </c>
      <c r="P15" s="211">
        <v>1</v>
      </c>
      <c r="Q15" s="277"/>
      <c r="R15" s="287">
        <f t="shared" ref="R15" si="3">O15*P15*ROUND(Q15,2)</f>
        <v>0</v>
      </c>
    </row>
    <row r="16" spans="1:18" s="14" customFormat="1" ht="15" customHeight="1" x14ac:dyDescent="0.25">
      <c r="A16" s="6">
        <v>7</v>
      </c>
      <c r="B16" s="847"/>
      <c r="C16" s="913"/>
      <c r="D16" s="222" t="s">
        <v>1146</v>
      </c>
      <c r="E16" s="211"/>
      <c r="F16" s="2"/>
      <c r="G16" s="2"/>
      <c r="H16" s="2"/>
      <c r="I16" s="2"/>
      <c r="J16" s="2"/>
      <c r="K16" s="545" t="s">
        <v>3</v>
      </c>
      <c r="L16" s="545"/>
      <c r="M16" s="545"/>
      <c r="N16" s="545"/>
      <c r="O16" s="211">
        <v>0.25</v>
      </c>
      <c r="P16" s="211">
        <v>1</v>
      </c>
      <c r="Q16" s="277"/>
      <c r="R16" s="287">
        <f t="shared" si="1"/>
        <v>0</v>
      </c>
    </row>
    <row r="17" spans="1:18" s="14" customFormat="1" ht="15" customHeight="1" x14ac:dyDescent="0.25">
      <c r="A17" s="6">
        <v>8</v>
      </c>
      <c r="B17" s="847"/>
      <c r="C17" s="913"/>
      <c r="D17" s="222" t="s">
        <v>1146</v>
      </c>
      <c r="E17" s="211"/>
      <c r="F17" s="2"/>
      <c r="G17" s="2"/>
      <c r="H17" s="2"/>
      <c r="I17" s="2"/>
      <c r="J17" s="2"/>
      <c r="K17" s="545" t="s">
        <v>3</v>
      </c>
      <c r="L17" s="545"/>
      <c r="M17" s="545"/>
      <c r="N17" s="545"/>
      <c r="O17" s="211">
        <v>0.25</v>
      </c>
      <c r="P17" s="211">
        <v>1</v>
      </c>
      <c r="Q17" s="277"/>
      <c r="R17" s="287">
        <f t="shared" si="1"/>
        <v>0</v>
      </c>
    </row>
    <row r="18" spans="1:18" s="14" customFormat="1" ht="15" customHeight="1" x14ac:dyDescent="0.25">
      <c r="A18" s="6">
        <v>9</v>
      </c>
      <c r="B18" s="847"/>
      <c r="C18" s="913"/>
      <c r="D18" s="222" t="s">
        <v>1146</v>
      </c>
      <c r="E18" s="211"/>
      <c r="F18" s="2"/>
      <c r="G18" s="2"/>
      <c r="H18" s="2"/>
      <c r="I18" s="2"/>
      <c r="J18" s="2"/>
      <c r="K18" s="545" t="s">
        <v>3</v>
      </c>
      <c r="L18" s="545"/>
      <c r="M18" s="545"/>
      <c r="N18" s="545"/>
      <c r="O18" s="211">
        <v>0.25</v>
      </c>
      <c r="P18" s="211">
        <v>1</v>
      </c>
      <c r="Q18" s="277"/>
      <c r="R18" s="287">
        <f t="shared" si="1"/>
        <v>0</v>
      </c>
    </row>
    <row r="19" spans="1:18" s="14" customFormat="1" ht="15" customHeight="1" x14ac:dyDescent="0.25">
      <c r="A19" s="6">
        <v>10</v>
      </c>
      <c r="B19" s="847"/>
      <c r="C19" s="913"/>
      <c r="D19" s="222" t="s">
        <v>1146</v>
      </c>
      <c r="E19" s="211"/>
      <c r="F19" s="2"/>
      <c r="G19" s="2"/>
      <c r="H19" s="2"/>
      <c r="I19" s="2"/>
      <c r="J19" s="2"/>
      <c r="K19" s="545" t="s">
        <v>3</v>
      </c>
      <c r="L19" s="545"/>
      <c r="M19" s="545"/>
      <c r="N19" s="545"/>
      <c r="O19" s="211">
        <v>0.25</v>
      </c>
      <c r="P19" s="211">
        <v>1</v>
      </c>
      <c r="Q19" s="277"/>
      <c r="R19" s="287">
        <f t="shared" si="1"/>
        <v>0</v>
      </c>
    </row>
    <row r="20" spans="1:18" s="14" customFormat="1" ht="15" customHeight="1" x14ac:dyDescent="0.25">
      <c r="A20" s="6">
        <v>11</v>
      </c>
      <c r="B20" s="847"/>
      <c r="C20" s="913"/>
      <c r="D20" s="222" t="s">
        <v>1146</v>
      </c>
      <c r="E20" s="211"/>
      <c r="F20" s="2"/>
      <c r="G20" s="2"/>
      <c r="H20" s="2"/>
      <c r="I20" s="2"/>
      <c r="J20" s="2"/>
      <c r="K20" s="545" t="s">
        <v>3</v>
      </c>
      <c r="L20" s="545"/>
      <c r="M20" s="545"/>
      <c r="N20" s="545"/>
      <c r="O20" s="211">
        <v>0.25</v>
      </c>
      <c r="P20" s="211">
        <v>1</v>
      </c>
      <c r="Q20" s="277"/>
      <c r="R20" s="287">
        <f t="shared" si="1"/>
        <v>0</v>
      </c>
    </row>
    <row r="21" spans="1:18" s="14" customFormat="1" ht="15" customHeight="1" x14ac:dyDescent="0.25">
      <c r="A21" s="6">
        <v>12</v>
      </c>
      <c r="B21" s="847"/>
      <c r="C21" s="913"/>
      <c r="D21" s="222" t="s">
        <v>1146</v>
      </c>
      <c r="E21" s="211"/>
      <c r="F21" s="2"/>
      <c r="G21" s="2"/>
      <c r="H21" s="2"/>
      <c r="I21" s="2"/>
      <c r="J21" s="2"/>
      <c r="K21" s="545" t="s">
        <v>3</v>
      </c>
      <c r="L21" s="545"/>
      <c r="M21" s="545"/>
      <c r="N21" s="545"/>
      <c r="O21" s="211">
        <v>0.25</v>
      </c>
      <c r="P21" s="211">
        <v>1</v>
      </c>
      <c r="Q21" s="277"/>
      <c r="R21" s="287">
        <f t="shared" si="1"/>
        <v>0</v>
      </c>
    </row>
    <row r="22" spans="1:18" s="14" customFormat="1" ht="15" customHeight="1" x14ac:dyDescent="0.25">
      <c r="A22" s="6">
        <v>13</v>
      </c>
      <c r="B22" s="847"/>
      <c r="C22" s="913"/>
      <c r="D22" s="222" t="s">
        <v>1146</v>
      </c>
      <c r="E22" s="211"/>
      <c r="F22" s="2"/>
      <c r="G22" s="2"/>
      <c r="H22" s="2"/>
      <c r="I22" s="2"/>
      <c r="J22" s="2"/>
      <c r="K22" s="545" t="s">
        <v>3</v>
      </c>
      <c r="L22" s="545"/>
      <c r="M22" s="545"/>
      <c r="N22" s="545"/>
      <c r="O22" s="211">
        <v>0.25</v>
      </c>
      <c r="P22" s="211">
        <v>1</v>
      </c>
      <c r="Q22" s="277"/>
      <c r="R22" s="287">
        <f t="shared" si="1"/>
        <v>0</v>
      </c>
    </row>
    <row r="23" spans="1:18" s="14" customFormat="1" ht="15" customHeight="1" x14ac:dyDescent="0.25">
      <c r="A23" s="6">
        <v>14</v>
      </c>
      <c r="B23" s="847"/>
      <c r="C23" s="913"/>
      <c r="D23" s="222" t="s">
        <v>1146</v>
      </c>
      <c r="E23" s="211"/>
      <c r="F23" s="2"/>
      <c r="G23" s="2"/>
      <c r="H23" s="2"/>
      <c r="I23" s="2"/>
      <c r="J23" s="2"/>
      <c r="K23" s="545" t="s">
        <v>3</v>
      </c>
      <c r="L23" s="545"/>
      <c r="M23" s="545"/>
      <c r="N23" s="545"/>
      <c r="O23" s="211">
        <v>0.25</v>
      </c>
      <c r="P23" s="211">
        <v>1</v>
      </c>
      <c r="Q23" s="277"/>
      <c r="R23" s="287">
        <f t="shared" si="1"/>
        <v>0</v>
      </c>
    </row>
    <row r="24" spans="1:18" s="14" customFormat="1" ht="15" customHeight="1" x14ac:dyDescent="0.25">
      <c r="A24" s="6">
        <v>15</v>
      </c>
      <c r="B24" s="847"/>
      <c r="C24" s="913"/>
      <c r="D24" s="222" t="s">
        <v>1146</v>
      </c>
      <c r="E24" s="211"/>
      <c r="F24" s="2"/>
      <c r="G24" s="2"/>
      <c r="H24" s="2"/>
      <c r="I24" s="2"/>
      <c r="J24" s="2"/>
      <c r="K24" s="545" t="s">
        <v>3</v>
      </c>
      <c r="L24" s="545"/>
      <c r="M24" s="545"/>
      <c r="N24" s="545"/>
      <c r="O24" s="211">
        <v>0.25</v>
      </c>
      <c r="P24" s="211">
        <v>1</v>
      </c>
      <c r="Q24" s="277"/>
      <c r="R24" s="287">
        <f t="shared" si="1"/>
        <v>0</v>
      </c>
    </row>
    <row r="25" spans="1:18" s="14" customFormat="1" ht="15" customHeight="1" x14ac:dyDescent="0.25">
      <c r="A25" s="6">
        <v>16</v>
      </c>
      <c r="B25" s="847"/>
      <c r="C25" s="913"/>
      <c r="D25" s="222" t="s">
        <v>1146</v>
      </c>
      <c r="E25" s="211"/>
      <c r="F25" s="2"/>
      <c r="G25" s="2"/>
      <c r="H25" s="2"/>
      <c r="I25" s="2"/>
      <c r="J25" s="2"/>
      <c r="K25" s="545" t="s">
        <v>3</v>
      </c>
      <c r="L25" s="545"/>
      <c r="M25" s="545"/>
      <c r="N25" s="545"/>
      <c r="O25" s="211">
        <v>0.25</v>
      </c>
      <c r="P25" s="211">
        <v>1</v>
      </c>
      <c r="Q25" s="277"/>
      <c r="R25" s="287">
        <f t="shared" ref="R25" si="4">O25*P25*ROUND(Q25,2)</f>
        <v>0</v>
      </c>
    </row>
    <row r="26" spans="1:18" s="14" customFormat="1" ht="15" customHeight="1" x14ac:dyDescent="0.25">
      <c r="A26" s="6">
        <v>17</v>
      </c>
      <c r="B26" s="847"/>
      <c r="C26" s="913"/>
      <c r="D26" s="222" t="s">
        <v>1146</v>
      </c>
      <c r="E26" s="211"/>
      <c r="F26" s="2"/>
      <c r="G26" s="2"/>
      <c r="H26" s="2"/>
      <c r="I26" s="2"/>
      <c r="J26" s="2"/>
      <c r="K26" s="545" t="s">
        <v>3</v>
      </c>
      <c r="L26" s="545"/>
      <c r="M26" s="545"/>
      <c r="N26" s="545"/>
      <c r="O26" s="211">
        <v>0.25</v>
      </c>
      <c r="P26" s="211">
        <v>1</v>
      </c>
      <c r="Q26" s="277"/>
      <c r="R26" s="287">
        <f t="shared" ref="R26:R33" si="5">O26*P26*ROUND(Q26,2)</f>
        <v>0</v>
      </c>
    </row>
    <row r="27" spans="1:18" s="14" customFormat="1" ht="15" customHeight="1" x14ac:dyDescent="0.25">
      <c r="A27" s="6">
        <v>18</v>
      </c>
      <c r="B27" s="847"/>
      <c r="C27" s="913"/>
      <c r="D27" s="222" t="s">
        <v>1146</v>
      </c>
      <c r="E27" s="211"/>
      <c r="F27" s="2"/>
      <c r="G27" s="2"/>
      <c r="H27" s="2"/>
      <c r="I27" s="2"/>
      <c r="J27" s="2"/>
      <c r="K27" s="545" t="s">
        <v>3</v>
      </c>
      <c r="L27" s="545"/>
      <c r="M27" s="545"/>
      <c r="N27" s="545"/>
      <c r="O27" s="211">
        <v>0.25</v>
      </c>
      <c r="P27" s="211">
        <v>1</v>
      </c>
      <c r="Q27" s="277"/>
      <c r="R27" s="287">
        <f t="shared" si="5"/>
        <v>0</v>
      </c>
    </row>
    <row r="28" spans="1:18" s="14" customFormat="1" ht="15" customHeight="1" x14ac:dyDescent="0.25">
      <c r="A28" s="6">
        <v>19</v>
      </c>
      <c r="B28" s="847"/>
      <c r="C28" s="913"/>
      <c r="D28" s="222" t="s">
        <v>1146</v>
      </c>
      <c r="E28" s="211"/>
      <c r="F28" s="2"/>
      <c r="G28" s="2"/>
      <c r="H28" s="2"/>
      <c r="I28" s="2"/>
      <c r="J28" s="2"/>
      <c r="K28" s="545" t="s">
        <v>3</v>
      </c>
      <c r="L28" s="545"/>
      <c r="M28" s="545"/>
      <c r="N28" s="545"/>
      <c r="O28" s="211">
        <v>0.25</v>
      </c>
      <c r="P28" s="211">
        <v>1</v>
      </c>
      <c r="Q28" s="277"/>
      <c r="R28" s="287">
        <f t="shared" si="5"/>
        <v>0</v>
      </c>
    </row>
    <row r="29" spans="1:18" s="14" customFormat="1" ht="15" customHeight="1" x14ac:dyDescent="0.25">
      <c r="A29" s="6">
        <v>20</v>
      </c>
      <c r="B29" s="847"/>
      <c r="C29" s="913"/>
      <c r="D29" s="222" t="s">
        <v>1146</v>
      </c>
      <c r="E29" s="211"/>
      <c r="F29" s="2"/>
      <c r="G29" s="2"/>
      <c r="H29" s="2"/>
      <c r="I29" s="2"/>
      <c r="J29" s="2"/>
      <c r="K29" s="545" t="s">
        <v>3</v>
      </c>
      <c r="L29" s="545"/>
      <c r="M29" s="545"/>
      <c r="N29" s="545"/>
      <c r="O29" s="211">
        <v>0.25</v>
      </c>
      <c r="P29" s="211">
        <v>1</v>
      </c>
      <c r="Q29" s="277"/>
      <c r="R29" s="287">
        <f t="shared" si="5"/>
        <v>0</v>
      </c>
    </row>
    <row r="30" spans="1:18" s="14" customFormat="1" ht="15" customHeight="1" x14ac:dyDescent="0.25">
      <c r="A30" s="6">
        <v>21</v>
      </c>
      <c r="B30" s="847"/>
      <c r="C30" s="913"/>
      <c r="D30" s="222" t="s">
        <v>1146</v>
      </c>
      <c r="E30" s="211"/>
      <c r="F30" s="2"/>
      <c r="G30" s="2"/>
      <c r="H30" s="2"/>
      <c r="I30" s="2"/>
      <c r="J30" s="2"/>
      <c r="K30" s="545" t="s">
        <v>3</v>
      </c>
      <c r="L30" s="545"/>
      <c r="M30" s="545"/>
      <c r="N30" s="545"/>
      <c r="O30" s="211">
        <v>0.25</v>
      </c>
      <c r="P30" s="211">
        <v>1</v>
      </c>
      <c r="Q30" s="277"/>
      <c r="R30" s="287">
        <f t="shared" si="5"/>
        <v>0</v>
      </c>
    </row>
    <row r="31" spans="1:18" s="14" customFormat="1" ht="15" customHeight="1" x14ac:dyDescent="0.25">
      <c r="A31" s="6">
        <v>22</v>
      </c>
      <c r="B31" s="847"/>
      <c r="C31" s="913"/>
      <c r="D31" s="222" t="s">
        <v>1146</v>
      </c>
      <c r="E31" s="211"/>
      <c r="F31" s="2"/>
      <c r="G31" s="2"/>
      <c r="H31" s="2"/>
      <c r="I31" s="2"/>
      <c r="J31" s="2"/>
      <c r="K31" s="545" t="s">
        <v>3</v>
      </c>
      <c r="L31" s="545"/>
      <c r="M31" s="545"/>
      <c r="N31" s="545"/>
      <c r="O31" s="211">
        <v>0.25</v>
      </c>
      <c r="P31" s="211">
        <v>1</v>
      </c>
      <c r="Q31" s="277"/>
      <c r="R31" s="287">
        <f t="shared" si="5"/>
        <v>0</v>
      </c>
    </row>
    <row r="32" spans="1:18" s="14" customFormat="1" ht="15" customHeight="1" x14ac:dyDescent="0.25">
      <c r="A32" s="6">
        <v>23</v>
      </c>
      <c r="B32" s="847"/>
      <c r="C32" s="913"/>
      <c r="D32" s="222" t="s">
        <v>1146</v>
      </c>
      <c r="E32" s="211"/>
      <c r="F32" s="2"/>
      <c r="G32" s="2"/>
      <c r="H32" s="2"/>
      <c r="I32" s="2"/>
      <c r="J32" s="2"/>
      <c r="K32" s="545" t="s">
        <v>3</v>
      </c>
      <c r="L32" s="545"/>
      <c r="M32" s="545"/>
      <c r="N32" s="545"/>
      <c r="O32" s="211">
        <v>0.25</v>
      </c>
      <c r="P32" s="211">
        <v>1</v>
      </c>
      <c r="Q32" s="277"/>
      <c r="R32" s="287">
        <f t="shared" si="5"/>
        <v>0</v>
      </c>
    </row>
    <row r="33" spans="1:18" s="14" customFormat="1" ht="15" customHeight="1" x14ac:dyDescent="0.25">
      <c r="A33" s="6">
        <v>24</v>
      </c>
      <c r="B33" s="847"/>
      <c r="C33" s="913"/>
      <c r="D33" s="222" t="s">
        <v>1146</v>
      </c>
      <c r="E33" s="211"/>
      <c r="F33" s="2"/>
      <c r="G33" s="2"/>
      <c r="H33" s="2"/>
      <c r="I33" s="2"/>
      <c r="J33" s="2"/>
      <c r="K33" s="545" t="s">
        <v>3</v>
      </c>
      <c r="L33" s="545"/>
      <c r="M33" s="545"/>
      <c r="N33" s="545"/>
      <c r="O33" s="211">
        <v>0.25</v>
      </c>
      <c r="P33" s="211">
        <v>1</v>
      </c>
      <c r="Q33" s="277"/>
      <c r="R33" s="287">
        <f t="shared" si="5"/>
        <v>0</v>
      </c>
    </row>
    <row r="34" spans="1:18" s="14" customFormat="1" ht="15" customHeight="1" x14ac:dyDescent="0.25">
      <c r="A34" s="6">
        <v>25</v>
      </c>
      <c r="B34" s="847"/>
      <c r="C34" s="913"/>
      <c r="D34" s="222" t="s">
        <v>1146</v>
      </c>
      <c r="E34" s="211"/>
      <c r="F34" s="2"/>
      <c r="G34" s="2"/>
      <c r="H34" s="2"/>
      <c r="I34" s="2"/>
      <c r="J34" s="2"/>
      <c r="K34" s="545" t="s">
        <v>3</v>
      </c>
      <c r="L34" s="545"/>
      <c r="M34" s="545"/>
      <c r="N34" s="545"/>
      <c r="O34" s="211">
        <v>0.25</v>
      </c>
      <c r="P34" s="211">
        <v>1</v>
      </c>
      <c r="Q34" s="277"/>
      <c r="R34" s="287">
        <f t="shared" ref="R34:R40" si="6">O34*P34*ROUND(Q34,2)</f>
        <v>0</v>
      </c>
    </row>
    <row r="35" spans="1:18" s="14" customFormat="1" ht="15" customHeight="1" x14ac:dyDescent="0.25">
      <c r="A35" s="6">
        <v>26</v>
      </c>
      <c r="B35" s="847"/>
      <c r="C35" s="913"/>
      <c r="D35" s="222" t="s">
        <v>1146</v>
      </c>
      <c r="E35" s="211"/>
      <c r="F35" s="2"/>
      <c r="G35" s="2"/>
      <c r="H35" s="2"/>
      <c r="I35" s="2"/>
      <c r="J35" s="2"/>
      <c r="K35" s="545" t="s">
        <v>3</v>
      </c>
      <c r="L35" s="545"/>
      <c r="M35" s="545"/>
      <c r="N35" s="545"/>
      <c r="O35" s="211">
        <v>0.25</v>
      </c>
      <c r="P35" s="211">
        <v>1</v>
      </c>
      <c r="Q35" s="277"/>
      <c r="R35" s="287">
        <f t="shared" si="6"/>
        <v>0</v>
      </c>
    </row>
    <row r="36" spans="1:18" s="14" customFormat="1" ht="15" customHeight="1" x14ac:dyDescent="0.25">
      <c r="A36" s="6">
        <v>27</v>
      </c>
      <c r="B36" s="847"/>
      <c r="C36" s="913"/>
      <c r="D36" s="222" t="s">
        <v>1146</v>
      </c>
      <c r="E36" s="211"/>
      <c r="F36" s="2"/>
      <c r="G36" s="2"/>
      <c r="H36" s="2"/>
      <c r="I36" s="2"/>
      <c r="J36" s="2"/>
      <c r="K36" s="545" t="s">
        <v>3</v>
      </c>
      <c r="L36" s="545"/>
      <c r="M36" s="545"/>
      <c r="N36" s="545"/>
      <c r="O36" s="211">
        <v>0.25</v>
      </c>
      <c r="P36" s="211">
        <v>1</v>
      </c>
      <c r="Q36" s="277"/>
      <c r="R36" s="287">
        <f t="shared" si="6"/>
        <v>0</v>
      </c>
    </row>
    <row r="37" spans="1:18" s="14" customFormat="1" ht="15" customHeight="1" x14ac:dyDescent="0.25">
      <c r="A37" s="6">
        <v>28</v>
      </c>
      <c r="B37" s="847"/>
      <c r="C37" s="913"/>
      <c r="D37" s="222" t="s">
        <v>1146</v>
      </c>
      <c r="E37" s="211"/>
      <c r="F37" s="2"/>
      <c r="G37" s="2"/>
      <c r="H37" s="2"/>
      <c r="I37" s="2"/>
      <c r="J37" s="2"/>
      <c r="K37" s="545" t="s">
        <v>3</v>
      </c>
      <c r="L37" s="545"/>
      <c r="M37" s="545"/>
      <c r="N37" s="545"/>
      <c r="O37" s="211">
        <v>0.25</v>
      </c>
      <c r="P37" s="211">
        <v>1</v>
      </c>
      <c r="Q37" s="277"/>
      <c r="R37" s="287">
        <f t="shared" si="6"/>
        <v>0</v>
      </c>
    </row>
    <row r="38" spans="1:18" s="14" customFormat="1" ht="15" customHeight="1" x14ac:dyDescent="0.25">
      <c r="A38" s="6">
        <v>29</v>
      </c>
      <c r="B38" s="847"/>
      <c r="C38" s="913"/>
      <c r="D38" s="222" t="s">
        <v>1146</v>
      </c>
      <c r="E38" s="211"/>
      <c r="F38" s="2"/>
      <c r="G38" s="2"/>
      <c r="H38" s="2"/>
      <c r="I38" s="2"/>
      <c r="J38" s="2"/>
      <c r="K38" s="545" t="s">
        <v>3</v>
      </c>
      <c r="L38" s="545"/>
      <c r="M38" s="545"/>
      <c r="N38" s="545"/>
      <c r="O38" s="211">
        <v>0.25</v>
      </c>
      <c r="P38" s="211">
        <v>1</v>
      </c>
      <c r="Q38" s="277"/>
      <c r="R38" s="287">
        <f t="shared" si="6"/>
        <v>0</v>
      </c>
    </row>
    <row r="39" spans="1:18" s="14" customFormat="1" ht="15" customHeight="1" x14ac:dyDescent="0.25">
      <c r="A39" s="6">
        <v>30</v>
      </c>
      <c r="B39" s="847"/>
      <c r="C39" s="913"/>
      <c r="D39" s="222" t="s">
        <v>1146</v>
      </c>
      <c r="E39" s="211"/>
      <c r="F39" s="2"/>
      <c r="G39" s="2"/>
      <c r="H39" s="2"/>
      <c r="I39" s="2"/>
      <c r="J39" s="2"/>
      <c r="K39" s="545" t="s">
        <v>3</v>
      </c>
      <c r="L39" s="545"/>
      <c r="M39" s="545"/>
      <c r="N39" s="545"/>
      <c r="O39" s="211">
        <v>0.25</v>
      </c>
      <c r="P39" s="211">
        <v>1</v>
      </c>
      <c r="Q39" s="277"/>
      <c r="R39" s="287">
        <f t="shared" si="6"/>
        <v>0</v>
      </c>
    </row>
    <row r="40" spans="1:18" s="14" customFormat="1" ht="15" customHeight="1" thickBot="1" x14ac:dyDescent="0.3">
      <c r="A40" s="56">
        <v>31</v>
      </c>
      <c r="B40" s="848"/>
      <c r="C40" s="914"/>
      <c r="D40" s="221" t="s">
        <v>1146</v>
      </c>
      <c r="E40" s="214"/>
      <c r="F40" s="11"/>
      <c r="G40" s="11"/>
      <c r="H40" s="11"/>
      <c r="I40" s="11"/>
      <c r="J40" s="11"/>
      <c r="K40" s="199" t="s">
        <v>3</v>
      </c>
      <c r="L40" s="199"/>
      <c r="M40" s="199"/>
      <c r="N40" s="199"/>
      <c r="O40" s="214">
        <v>0.25</v>
      </c>
      <c r="P40" s="214">
        <v>1</v>
      </c>
      <c r="Q40" s="277"/>
      <c r="R40" s="294">
        <f t="shared" si="6"/>
        <v>0</v>
      </c>
    </row>
    <row r="41" spans="1:18" s="14" customFormat="1" ht="15" customHeight="1" thickTop="1" thickBot="1" x14ac:dyDescent="0.3">
      <c r="A41" s="544"/>
      <c r="B41" s="8"/>
      <c r="C41" s="8"/>
      <c r="D41" s="8"/>
      <c r="E41" s="544"/>
      <c r="F41" s="544"/>
      <c r="G41" s="544"/>
      <c r="H41" s="544"/>
      <c r="I41" s="544"/>
      <c r="J41" s="544"/>
      <c r="K41" s="544"/>
      <c r="L41" s="544"/>
      <c r="M41" s="544"/>
      <c r="N41" s="544"/>
      <c r="O41" s="544"/>
      <c r="P41" s="544"/>
      <c r="Q41" s="241" t="s">
        <v>4</v>
      </c>
      <c r="R41" s="242">
        <f>SUM(R9:R11,R13:R40)</f>
        <v>0</v>
      </c>
    </row>
    <row r="42" spans="1:18" s="14" customFormat="1" ht="15" customHeight="1" thickTop="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14"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14"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14"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14"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14"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14"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14"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14"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14"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14"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14"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14"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14"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14"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14"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14"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14"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14" customFormat="1" ht="15" customHeight="1" x14ac:dyDescent="0.25">
      <c r="A62" s="544"/>
      <c r="B62" s="8"/>
      <c r="C62" s="8"/>
      <c r="D62" s="8"/>
      <c r="E62" s="544"/>
      <c r="F62" s="544"/>
      <c r="G62" s="544"/>
      <c r="H62" s="544"/>
      <c r="I62" s="544"/>
      <c r="J62" s="544"/>
      <c r="K62" s="544"/>
      <c r="L62" s="544"/>
      <c r="M62" s="544"/>
      <c r="N62" s="544"/>
      <c r="O62" s="544"/>
      <c r="P62" s="544"/>
      <c r="Q62" s="8"/>
      <c r="R62" s="8"/>
    </row>
    <row r="63" spans="1:18" s="14" customFormat="1" ht="15" customHeight="1" x14ac:dyDescent="0.25">
      <c r="A63" s="544"/>
      <c r="B63" s="8"/>
      <c r="C63" s="8"/>
      <c r="D63" s="8"/>
      <c r="E63" s="544"/>
      <c r="F63" s="544"/>
      <c r="G63" s="544"/>
      <c r="H63" s="544"/>
      <c r="I63" s="544"/>
      <c r="J63" s="544"/>
      <c r="K63" s="544"/>
      <c r="L63" s="544"/>
      <c r="M63" s="544"/>
      <c r="N63" s="544"/>
      <c r="O63" s="544"/>
      <c r="P63" s="544"/>
      <c r="Q63" s="8"/>
      <c r="R63" s="8"/>
    </row>
    <row r="64" spans="1:18" s="14" customFormat="1" ht="15" customHeight="1" x14ac:dyDescent="0.25">
      <c r="A64" s="544"/>
      <c r="B64" s="8"/>
      <c r="C64" s="8"/>
      <c r="D64" s="8"/>
      <c r="E64" s="544"/>
      <c r="F64" s="544"/>
      <c r="G64" s="544"/>
      <c r="H64" s="544"/>
      <c r="I64" s="544"/>
      <c r="J64" s="544"/>
      <c r="K64" s="544"/>
      <c r="L64" s="544"/>
      <c r="M64" s="544"/>
      <c r="N64" s="544"/>
      <c r="O64" s="544"/>
      <c r="P64" s="544"/>
      <c r="Q64" s="8"/>
      <c r="R64" s="8"/>
    </row>
    <row r="65" spans="1:18" s="14" customFormat="1" ht="15" customHeight="1" x14ac:dyDescent="0.25">
      <c r="A65" s="544"/>
      <c r="B65" s="8"/>
      <c r="C65" s="8"/>
      <c r="D65" s="8"/>
      <c r="E65" s="544"/>
      <c r="F65" s="544"/>
      <c r="G65" s="544"/>
      <c r="H65" s="544"/>
      <c r="I65" s="544"/>
      <c r="J65" s="544"/>
      <c r="K65" s="544"/>
      <c r="L65" s="544"/>
      <c r="M65" s="544"/>
      <c r="N65" s="544"/>
      <c r="O65" s="544"/>
      <c r="P65" s="544"/>
      <c r="Q65" s="8"/>
      <c r="R65" s="8"/>
    </row>
    <row r="66" spans="1:18" s="14" customFormat="1" ht="15" customHeight="1" x14ac:dyDescent="0.25">
      <c r="A66" s="544"/>
      <c r="B66" s="8"/>
      <c r="C66" s="8"/>
      <c r="D66" s="8"/>
      <c r="E66" s="544"/>
      <c r="F66" s="544"/>
      <c r="G66" s="544"/>
      <c r="H66" s="544"/>
      <c r="I66" s="544"/>
      <c r="J66" s="544"/>
      <c r="K66" s="544"/>
      <c r="L66" s="544"/>
      <c r="M66" s="544"/>
      <c r="N66" s="544"/>
      <c r="O66" s="544"/>
      <c r="P66" s="544"/>
      <c r="Q66" s="8"/>
      <c r="R66" s="8"/>
    </row>
    <row r="67" spans="1:18" s="14" customFormat="1" ht="15" customHeight="1" x14ac:dyDescent="0.25">
      <c r="A67" s="544"/>
      <c r="B67" s="8"/>
      <c r="C67" s="8"/>
      <c r="D67" s="8"/>
      <c r="E67" s="544"/>
      <c r="F67" s="544"/>
      <c r="G67" s="544"/>
      <c r="H67" s="544"/>
      <c r="I67" s="544"/>
      <c r="J67" s="544"/>
      <c r="K67" s="544"/>
      <c r="L67" s="544"/>
      <c r="M67" s="544"/>
      <c r="N67" s="544"/>
      <c r="O67" s="544"/>
      <c r="P67" s="544"/>
      <c r="Q67" s="8"/>
      <c r="R67" s="8"/>
    </row>
    <row r="68" spans="1:18" s="14" customFormat="1" ht="15" customHeight="1" x14ac:dyDescent="0.25">
      <c r="A68" s="544"/>
      <c r="B68" s="8"/>
      <c r="C68" s="8"/>
      <c r="D68" s="8"/>
      <c r="E68" s="544"/>
      <c r="F68" s="544"/>
      <c r="G68" s="544"/>
      <c r="H68" s="544"/>
      <c r="I68" s="544"/>
      <c r="J68" s="544"/>
      <c r="K68" s="544"/>
      <c r="L68" s="544"/>
      <c r="M68" s="544"/>
      <c r="N68" s="544"/>
      <c r="O68" s="544"/>
      <c r="P68" s="544"/>
      <c r="Q68" s="8"/>
      <c r="R68" s="8"/>
    </row>
    <row r="69" spans="1:18" s="29" customFormat="1" ht="15" customHeight="1" x14ac:dyDescent="0.25">
      <c r="A69" s="544"/>
      <c r="B69" s="8"/>
      <c r="C69" s="8"/>
      <c r="D69" s="8"/>
      <c r="E69" s="544"/>
      <c r="F69" s="544"/>
      <c r="G69" s="544"/>
      <c r="H69" s="544"/>
      <c r="I69" s="544"/>
      <c r="J69" s="544"/>
      <c r="K69" s="544"/>
      <c r="L69" s="544"/>
      <c r="M69" s="544"/>
      <c r="N69" s="544"/>
      <c r="O69" s="544"/>
      <c r="P69" s="544"/>
      <c r="Q69" s="8"/>
      <c r="R69" s="8"/>
    </row>
    <row r="70" spans="1:18" s="29" customFormat="1" ht="15" customHeight="1" x14ac:dyDescent="0.25">
      <c r="A70" s="544"/>
      <c r="B70" s="8"/>
      <c r="C70" s="8"/>
      <c r="D70" s="8"/>
      <c r="E70" s="544"/>
      <c r="F70" s="544"/>
      <c r="G70" s="544"/>
      <c r="H70" s="544"/>
      <c r="I70" s="544"/>
      <c r="J70" s="544"/>
      <c r="K70" s="544"/>
      <c r="L70" s="544"/>
      <c r="M70" s="544"/>
      <c r="N70" s="544"/>
      <c r="O70" s="544"/>
      <c r="P70" s="544"/>
      <c r="Q70" s="8"/>
      <c r="R70" s="8"/>
    </row>
    <row r="71" spans="1:18" s="29" customFormat="1" ht="15" customHeight="1" x14ac:dyDescent="0.25">
      <c r="A71" s="544"/>
      <c r="B71" s="8"/>
      <c r="C71" s="8"/>
      <c r="D71" s="8"/>
      <c r="E71" s="544"/>
      <c r="F71" s="544"/>
      <c r="G71" s="544"/>
      <c r="H71" s="544"/>
      <c r="I71" s="544"/>
      <c r="J71" s="544"/>
      <c r="K71" s="544"/>
      <c r="L71" s="544"/>
      <c r="M71" s="544"/>
      <c r="N71" s="544"/>
      <c r="O71" s="544"/>
      <c r="P71" s="544"/>
      <c r="Q71" s="8"/>
      <c r="R71" s="8"/>
    </row>
    <row r="72" spans="1:18" s="29" customFormat="1" ht="15" customHeight="1" x14ac:dyDescent="0.25">
      <c r="A72" s="544"/>
      <c r="B72" s="8"/>
      <c r="C72" s="8"/>
      <c r="D72" s="8"/>
      <c r="E72" s="544"/>
      <c r="F72" s="544"/>
      <c r="G72" s="544"/>
      <c r="H72" s="544"/>
      <c r="I72" s="544"/>
      <c r="J72" s="544"/>
      <c r="K72" s="544"/>
      <c r="L72" s="544"/>
      <c r="M72" s="544"/>
      <c r="N72" s="544"/>
      <c r="O72" s="544"/>
      <c r="P72" s="544"/>
      <c r="Q72" s="8"/>
      <c r="R72" s="8"/>
    </row>
    <row r="73" spans="1:18" s="29" customFormat="1" ht="15" customHeight="1" x14ac:dyDescent="0.25">
      <c r="A73" s="544"/>
      <c r="B73" s="8"/>
      <c r="C73" s="8"/>
      <c r="D73" s="8"/>
      <c r="E73" s="544"/>
      <c r="F73" s="544"/>
      <c r="G73" s="544"/>
      <c r="H73" s="544"/>
      <c r="I73" s="544"/>
      <c r="J73" s="544"/>
      <c r="K73" s="544"/>
      <c r="L73" s="544"/>
      <c r="M73" s="544"/>
      <c r="N73" s="544"/>
      <c r="O73" s="544"/>
      <c r="P73" s="544"/>
      <c r="Q73" s="8"/>
      <c r="R73" s="8"/>
    </row>
    <row r="74" spans="1:18" s="29" customFormat="1" ht="15" customHeight="1" x14ac:dyDescent="0.25">
      <c r="A74" s="544"/>
      <c r="B74" s="8"/>
      <c r="C74" s="8"/>
      <c r="D74" s="8"/>
      <c r="E74" s="544"/>
      <c r="F74" s="544"/>
      <c r="G74" s="544"/>
      <c r="H74" s="544"/>
      <c r="I74" s="544"/>
      <c r="J74" s="544"/>
      <c r="K74" s="544"/>
      <c r="L74" s="544"/>
      <c r="M74" s="544"/>
      <c r="N74" s="544"/>
      <c r="O74" s="544"/>
      <c r="P74" s="544"/>
      <c r="Q74" s="8"/>
      <c r="R74" s="8"/>
    </row>
    <row r="75" spans="1:18" s="29" customFormat="1" ht="15" customHeight="1" x14ac:dyDescent="0.25">
      <c r="A75" s="544"/>
      <c r="B75" s="8"/>
      <c r="C75" s="8"/>
      <c r="D75" s="8"/>
      <c r="E75" s="544"/>
      <c r="F75" s="544"/>
      <c r="G75" s="544"/>
      <c r="H75" s="544"/>
      <c r="I75" s="544"/>
      <c r="J75" s="544"/>
      <c r="K75" s="544"/>
      <c r="L75" s="544"/>
      <c r="M75" s="544"/>
      <c r="N75" s="544"/>
      <c r="O75" s="544"/>
      <c r="P75" s="544"/>
      <c r="Q75" s="8"/>
      <c r="R75" s="8"/>
    </row>
    <row r="76" spans="1:18" s="29" customFormat="1" ht="15" customHeight="1" x14ac:dyDescent="0.25">
      <c r="A76" s="544"/>
      <c r="B76" s="8"/>
      <c r="C76" s="8"/>
      <c r="D76" s="8"/>
      <c r="E76" s="544"/>
      <c r="F76" s="544"/>
      <c r="G76" s="544"/>
      <c r="H76" s="544"/>
      <c r="I76" s="544"/>
      <c r="J76" s="544"/>
      <c r="K76" s="544"/>
      <c r="L76" s="544"/>
      <c r="M76" s="544"/>
      <c r="N76" s="544"/>
      <c r="O76" s="544"/>
      <c r="P76" s="544"/>
      <c r="Q76" s="8"/>
      <c r="R76" s="8"/>
    </row>
    <row r="77" spans="1:18" s="29" customFormat="1" ht="15" customHeight="1" x14ac:dyDescent="0.25">
      <c r="A77" s="544"/>
      <c r="B77" s="8"/>
      <c r="C77" s="8"/>
      <c r="D77" s="8"/>
      <c r="E77" s="544"/>
      <c r="F77" s="544"/>
      <c r="G77" s="544"/>
      <c r="H77" s="544"/>
      <c r="I77" s="544"/>
      <c r="J77" s="544"/>
      <c r="K77" s="544"/>
      <c r="L77" s="544"/>
      <c r="M77" s="544"/>
      <c r="N77" s="544"/>
      <c r="O77" s="544"/>
      <c r="P77" s="544"/>
      <c r="Q77" s="8"/>
      <c r="R77" s="8"/>
    </row>
    <row r="78" spans="1:18" s="29" customFormat="1" ht="15" customHeight="1" x14ac:dyDescent="0.25">
      <c r="A78" s="544"/>
      <c r="B78" s="8"/>
      <c r="C78" s="8"/>
      <c r="D78" s="8"/>
      <c r="E78" s="544"/>
      <c r="F78" s="544"/>
      <c r="G78" s="544"/>
      <c r="H78" s="544"/>
      <c r="I78" s="544"/>
      <c r="J78" s="544"/>
      <c r="K78" s="544"/>
      <c r="L78" s="544"/>
      <c r="M78" s="544"/>
      <c r="N78" s="544"/>
      <c r="O78" s="544"/>
      <c r="P78" s="544"/>
      <c r="Q78" s="8"/>
      <c r="R78" s="8"/>
    </row>
    <row r="79" spans="1:18" s="29" customFormat="1" ht="15" customHeight="1" x14ac:dyDescent="0.25">
      <c r="A79" s="544"/>
      <c r="B79" s="8"/>
      <c r="C79" s="8"/>
      <c r="D79" s="8"/>
      <c r="E79" s="544"/>
      <c r="F79" s="544"/>
      <c r="G79" s="544"/>
      <c r="H79" s="544"/>
      <c r="I79" s="544"/>
      <c r="J79" s="544"/>
      <c r="K79" s="544"/>
      <c r="L79" s="544"/>
      <c r="M79" s="544"/>
      <c r="N79" s="544"/>
      <c r="O79" s="544"/>
      <c r="P79" s="544"/>
      <c r="Q79" s="8"/>
      <c r="R79" s="8"/>
    </row>
    <row r="80" spans="1:18" s="29" customFormat="1" ht="15" customHeight="1" x14ac:dyDescent="0.25">
      <c r="A80" s="544"/>
      <c r="B80" s="8"/>
      <c r="C80" s="8"/>
      <c r="D80" s="8"/>
      <c r="E80" s="544"/>
      <c r="F80" s="544"/>
      <c r="G80" s="544"/>
      <c r="H80" s="544"/>
      <c r="I80" s="544"/>
      <c r="J80" s="544"/>
      <c r="K80" s="544"/>
      <c r="L80" s="544"/>
      <c r="M80" s="544"/>
      <c r="N80" s="544"/>
      <c r="O80" s="544"/>
      <c r="P80" s="544"/>
      <c r="Q80" s="8"/>
      <c r="R80" s="8"/>
    </row>
    <row r="81" spans="1:18" s="29" customFormat="1" ht="15" customHeight="1" x14ac:dyDescent="0.25">
      <c r="A81" s="544"/>
      <c r="B81" s="8"/>
      <c r="C81" s="8"/>
      <c r="D81" s="8"/>
      <c r="E81" s="544"/>
      <c r="F81" s="544"/>
      <c r="G81" s="544"/>
      <c r="H81" s="544"/>
      <c r="I81" s="544"/>
      <c r="J81" s="544"/>
      <c r="K81" s="544"/>
      <c r="L81" s="544"/>
      <c r="M81" s="544"/>
      <c r="N81" s="544"/>
      <c r="O81" s="544"/>
      <c r="P81" s="544"/>
      <c r="Q81" s="8"/>
      <c r="R81" s="8"/>
    </row>
    <row r="82" spans="1:18" s="29" customFormat="1" ht="15" customHeight="1" x14ac:dyDescent="0.25">
      <c r="A82" s="544"/>
      <c r="B82" s="8"/>
      <c r="C82" s="8"/>
      <c r="D82" s="8"/>
      <c r="E82" s="544"/>
      <c r="F82" s="544"/>
      <c r="G82" s="544"/>
      <c r="H82" s="544"/>
      <c r="I82" s="544"/>
      <c r="J82" s="544"/>
      <c r="K82" s="544"/>
      <c r="L82" s="544"/>
      <c r="M82" s="544"/>
      <c r="N82" s="544"/>
      <c r="O82" s="544"/>
      <c r="P82" s="544"/>
      <c r="Q82" s="8"/>
      <c r="R82" s="8"/>
    </row>
    <row r="83" spans="1:18" s="29" customFormat="1" ht="15" customHeight="1" x14ac:dyDescent="0.25">
      <c r="A83" s="544"/>
      <c r="B83" s="8"/>
      <c r="C83" s="8"/>
      <c r="D83" s="8"/>
      <c r="E83" s="544"/>
      <c r="F83" s="544"/>
      <c r="G83" s="544"/>
      <c r="H83" s="544"/>
      <c r="I83" s="544"/>
      <c r="J83" s="544"/>
      <c r="K83" s="544"/>
      <c r="L83" s="544"/>
      <c r="M83" s="544"/>
      <c r="N83" s="544"/>
      <c r="O83" s="544"/>
      <c r="P83" s="544"/>
      <c r="Q83" s="8"/>
      <c r="R83" s="8"/>
    </row>
    <row r="84" spans="1:18" s="29" customFormat="1" ht="15" customHeight="1" x14ac:dyDescent="0.25">
      <c r="A84" s="544"/>
      <c r="B84" s="8"/>
      <c r="C84" s="8"/>
      <c r="D84" s="8"/>
      <c r="E84" s="544"/>
      <c r="F84" s="544"/>
      <c r="G84" s="544"/>
      <c r="H84" s="544"/>
      <c r="I84" s="544"/>
      <c r="J84" s="544"/>
      <c r="K84" s="544"/>
      <c r="L84" s="544"/>
      <c r="M84" s="544"/>
      <c r="N84" s="544"/>
      <c r="O84" s="544"/>
      <c r="P84" s="544"/>
      <c r="Q84" s="8"/>
      <c r="R84" s="8"/>
    </row>
    <row r="85" spans="1:18" s="29" customFormat="1" ht="15" customHeight="1" x14ac:dyDescent="0.25">
      <c r="A85" s="544"/>
      <c r="B85" s="8"/>
      <c r="C85" s="8"/>
      <c r="D85" s="8"/>
      <c r="E85" s="544"/>
      <c r="F85" s="544"/>
      <c r="G85" s="544"/>
      <c r="H85" s="544"/>
      <c r="I85" s="544"/>
      <c r="J85" s="544"/>
      <c r="K85" s="544"/>
      <c r="L85" s="544"/>
      <c r="M85" s="544"/>
      <c r="N85" s="544"/>
      <c r="O85" s="544"/>
      <c r="P85" s="544"/>
      <c r="Q85" s="8"/>
      <c r="R85" s="8"/>
    </row>
    <row r="86" spans="1:18" s="29" customFormat="1" x14ac:dyDescent="0.25">
      <c r="A86" s="544"/>
      <c r="B86" s="8"/>
      <c r="C86" s="8"/>
      <c r="D86" s="8"/>
      <c r="E86" s="544"/>
      <c r="F86" s="544"/>
      <c r="G86" s="544"/>
      <c r="H86" s="544"/>
      <c r="I86" s="544"/>
      <c r="J86" s="544"/>
      <c r="K86" s="544"/>
      <c r="L86" s="544"/>
      <c r="M86" s="544"/>
      <c r="N86" s="544"/>
      <c r="O86" s="544"/>
      <c r="P86" s="544"/>
      <c r="Q86" s="8"/>
      <c r="R86" s="8"/>
    </row>
    <row r="87" spans="1:18" s="29" customFormat="1" x14ac:dyDescent="0.25">
      <c r="A87" s="544"/>
      <c r="B87" s="8"/>
      <c r="C87" s="8"/>
      <c r="D87" s="8"/>
      <c r="E87" s="544"/>
      <c r="F87" s="544"/>
      <c r="G87" s="544"/>
      <c r="H87" s="544"/>
      <c r="I87" s="544"/>
      <c r="J87" s="544"/>
      <c r="K87" s="544"/>
      <c r="L87" s="544"/>
      <c r="M87" s="544"/>
      <c r="N87" s="544"/>
      <c r="O87" s="544"/>
      <c r="P87" s="544"/>
      <c r="Q87" s="8"/>
      <c r="R87" s="8"/>
    </row>
    <row r="88" spans="1:18" s="29" customFormat="1" x14ac:dyDescent="0.25">
      <c r="A88" s="544"/>
      <c r="B88" s="8"/>
      <c r="C88" s="8"/>
      <c r="D88" s="8"/>
      <c r="E88" s="544"/>
      <c r="F88" s="544"/>
      <c r="G88" s="544"/>
      <c r="H88" s="544"/>
      <c r="I88" s="544"/>
      <c r="J88" s="544"/>
      <c r="K88" s="544"/>
      <c r="L88" s="544"/>
      <c r="M88" s="544"/>
      <c r="N88" s="544"/>
      <c r="O88" s="544"/>
      <c r="P88" s="544"/>
      <c r="Q88" s="8"/>
      <c r="R88" s="8"/>
    </row>
    <row r="89" spans="1:18" s="29" customFormat="1" x14ac:dyDescent="0.25">
      <c r="A89" s="544"/>
      <c r="B89" s="8"/>
      <c r="C89" s="8"/>
      <c r="D89" s="8"/>
      <c r="E89" s="544"/>
      <c r="F89" s="544"/>
      <c r="G89" s="544"/>
      <c r="H89" s="544"/>
      <c r="I89" s="544"/>
      <c r="J89" s="544"/>
      <c r="K89" s="544"/>
      <c r="L89" s="544"/>
      <c r="M89" s="544"/>
      <c r="N89" s="544"/>
      <c r="O89" s="544"/>
      <c r="P89" s="544"/>
      <c r="Q89" s="8"/>
      <c r="R89" s="8"/>
    </row>
    <row r="90" spans="1:18" s="29" customFormat="1" x14ac:dyDescent="0.25">
      <c r="A90" s="544"/>
      <c r="B90" s="8"/>
      <c r="C90" s="8"/>
      <c r="D90" s="8"/>
      <c r="E90" s="544"/>
      <c r="F90" s="544"/>
      <c r="G90" s="544"/>
      <c r="H90" s="544"/>
      <c r="I90" s="544"/>
      <c r="J90" s="544"/>
      <c r="K90" s="544"/>
      <c r="L90" s="544"/>
      <c r="M90" s="544"/>
      <c r="N90" s="544"/>
      <c r="O90" s="544"/>
      <c r="P90" s="544"/>
      <c r="Q90" s="8"/>
      <c r="R90" s="8"/>
    </row>
    <row r="91" spans="1:18" s="29" customFormat="1" x14ac:dyDescent="0.25">
      <c r="A91" s="544"/>
      <c r="B91" s="8"/>
      <c r="C91" s="8"/>
      <c r="D91" s="8"/>
      <c r="E91" s="544"/>
      <c r="F91" s="544"/>
      <c r="G91" s="544"/>
      <c r="H91" s="544"/>
      <c r="I91" s="544"/>
      <c r="J91" s="544"/>
      <c r="K91" s="544"/>
      <c r="L91" s="544"/>
      <c r="M91" s="544"/>
      <c r="N91" s="544"/>
      <c r="O91" s="544"/>
      <c r="P91" s="544"/>
      <c r="Q91" s="8"/>
      <c r="R91" s="8"/>
    </row>
  </sheetData>
  <sheetProtection algorithmName="SHA-512" hashValue="7yfRJ6I+1bzWuVdR9oFY3pbUTlc2PQeXJvLXbPBi2j1eWsxcBZOhAW2zl94vYSbsZxZNp1BmuPnnjacXvX86eA==" saltValue="8NC66KGN8AtHVtPWgn+WGQ==" spinCount="100000" sheet="1" objects="1" scenarios="1"/>
  <mergeCells count="19">
    <mergeCell ref="B13:B40"/>
    <mergeCell ref="L5:P6"/>
    <mergeCell ref="Q5:Q7"/>
    <mergeCell ref="R5:R7"/>
    <mergeCell ref="B9:B10"/>
    <mergeCell ref="C13:C40"/>
    <mergeCell ref="C9:C10"/>
    <mergeCell ref="B8:D8"/>
    <mergeCell ref="B12:D12"/>
    <mergeCell ref="A1:E1"/>
    <mergeCell ref="F1:R1"/>
    <mergeCell ref="A2:R2"/>
    <mergeCell ref="A5:A7"/>
    <mergeCell ref="B5:B7"/>
    <mergeCell ref="C5:C7"/>
    <mergeCell ref="D5:D7"/>
    <mergeCell ref="E5:J6"/>
    <mergeCell ref="K5:K7"/>
    <mergeCell ref="A3:R3"/>
  </mergeCells>
  <conditionalFormatting sqref="A9:A11 A13:A40">
    <cfRule type="containsText" dxfId="27"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R67"/>
  <sheetViews>
    <sheetView view="pageLayout" topLeftCell="F4"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1369</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1137</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16" si="0">ROW(A1)</f>
        <v>1</v>
      </c>
      <c r="B8" s="918" t="s">
        <v>6</v>
      </c>
      <c r="C8" s="547" t="s">
        <v>1147</v>
      </c>
      <c r="D8" s="317" t="s">
        <v>62</v>
      </c>
      <c r="E8" s="213"/>
      <c r="F8" s="251"/>
      <c r="G8" s="251" t="s">
        <v>3</v>
      </c>
      <c r="H8" s="251"/>
      <c r="I8" s="251"/>
      <c r="J8" s="251"/>
      <c r="K8" s="546"/>
      <c r="L8" s="546" t="s">
        <v>3</v>
      </c>
      <c r="M8" s="546" t="s">
        <v>3</v>
      </c>
      <c r="N8" s="546"/>
      <c r="O8" s="213">
        <v>2</v>
      </c>
      <c r="P8" s="213">
        <v>1</v>
      </c>
      <c r="Q8" s="280"/>
      <c r="R8" s="318">
        <f>O8*P8*ROUND(Q8,2)</f>
        <v>0</v>
      </c>
    </row>
    <row r="9" spans="1:18" s="14" customFormat="1" ht="15" customHeight="1" x14ac:dyDescent="0.25">
      <c r="A9" s="6">
        <f t="shared" si="0"/>
        <v>2</v>
      </c>
      <c r="B9" s="845"/>
      <c r="C9" s="198" t="s">
        <v>1148</v>
      </c>
      <c r="D9" s="222" t="s">
        <v>419</v>
      </c>
      <c r="E9" s="10"/>
      <c r="F9" s="2"/>
      <c r="G9" s="2"/>
      <c r="H9" s="2"/>
      <c r="I9" s="2"/>
      <c r="J9" s="2"/>
      <c r="K9" s="545"/>
      <c r="L9" s="545" t="s">
        <v>3</v>
      </c>
      <c r="M9" s="545" t="s">
        <v>3</v>
      </c>
      <c r="N9" s="545"/>
      <c r="O9" s="211">
        <v>2</v>
      </c>
      <c r="P9" s="211">
        <v>1</v>
      </c>
      <c r="Q9" s="277"/>
      <c r="R9" s="287">
        <f>O9*P9*ROUND(Q9,2)</f>
        <v>0</v>
      </c>
    </row>
    <row r="10" spans="1:18" s="14" customFormat="1" ht="204.95" customHeight="1" x14ac:dyDescent="0.25">
      <c r="A10" s="6">
        <f t="shared" si="0"/>
        <v>3</v>
      </c>
      <c r="B10" s="845"/>
      <c r="C10" s="198"/>
      <c r="D10" s="534" t="s">
        <v>1149</v>
      </c>
      <c r="E10" s="211"/>
      <c r="F10" s="2"/>
      <c r="G10" s="2"/>
      <c r="H10" s="2"/>
      <c r="I10" s="2"/>
      <c r="J10" s="2"/>
      <c r="K10" s="545"/>
      <c r="L10" s="545" t="s">
        <v>3</v>
      </c>
      <c r="M10" s="545" t="s">
        <v>3</v>
      </c>
      <c r="N10" s="545"/>
      <c r="O10" s="211">
        <v>2</v>
      </c>
      <c r="P10" s="211">
        <v>1</v>
      </c>
      <c r="Q10" s="277"/>
      <c r="R10" s="287">
        <f t="shared" ref="R10:R16" si="1">O10*P10*ROUND(Q10,2)</f>
        <v>0</v>
      </c>
    </row>
    <row r="11" spans="1:18" s="14" customFormat="1" ht="204.95" customHeight="1" x14ac:dyDescent="0.25">
      <c r="A11" s="6">
        <f t="shared" si="0"/>
        <v>4</v>
      </c>
      <c r="B11" s="845"/>
      <c r="C11" s="198"/>
      <c r="D11" s="534" t="s">
        <v>1150</v>
      </c>
      <c r="E11" s="211"/>
      <c r="F11" s="2"/>
      <c r="G11" s="2"/>
      <c r="H11" s="2"/>
      <c r="I11" s="2"/>
      <c r="J11" s="2"/>
      <c r="K11" s="545"/>
      <c r="L11" s="545" t="s">
        <v>3</v>
      </c>
      <c r="M11" s="545" t="s">
        <v>3</v>
      </c>
      <c r="N11" s="545"/>
      <c r="O11" s="211">
        <v>2</v>
      </c>
      <c r="P11" s="211">
        <v>1</v>
      </c>
      <c r="Q11" s="277"/>
      <c r="R11" s="287">
        <f t="shared" si="1"/>
        <v>0</v>
      </c>
    </row>
    <row r="12" spans="1:18" s="14" customFormat="1" ht="65.849999999999994" customHeight="1" x14ac:dyDescent="0.25">
      <c r="A12" s="6">
        <f t="shared" si="0"/>
        <v>5</v>
      </c>
      <c r="B12" s="845"/>
      <c r="C12" s="198"/>
      <c r="D12" s="534" t="s">
        <v>1151</v>
      </c>
      <c r="E12" s="211"/>
      <c r="F12" s="2"/>
      <c r="G12" s="2"/>
      <c r="H12" s="2"/>
      <c r="I12" s="2"/>
      <c r="J12" s="2"/>
      <c r="K12" s="545"/>
      <c r="L12" s="545" t="s">
        <v>3</v>
      </c>
      <c r="M12" s="545" t="s">
        <v>3</v>
      </c>
      <c r="N12" s="545"/>
      <c r="O12" s="211">
        <v>2</v>
      </c>
      <c r="P12" s="211">
        <v>1</v>
      </c>
      <c r="Q12" s="277"/>
      <c r="R12" s="287">
        <f t="shared" si="1"/>
        <v>0</v>
      </c>
    </row>
    <row r="13" spans="1:18" s="14" customFormat="1" ht="79.349999999999994" customHeight="1" x14ac:dyDescent="0.25">
      <c r="A13" s="6">
        <f t="shared" si="0"/>
        <v>6</v>
      </c>
      <c r="B13" s="845"/>
      <c r="C13" s="198"/>
      <c r="D13" s="534" t="s">
        <v>1152</v>
      </c>
      <c r="E13" s="211"/>
      <c r="F13" s="2"/>
      <c r="G13" s="2"/>
      <c r="H13" s="2"/>
      <c r="I13" s="2"/>
      <c r="J13" s="2"/>
      <c r="K13" s="545"/>
      <c r="L13" s="545" t="s">
        <v>3</v>
      </c>
      <c r="M13" s="545" t="s">
        <v>3</v>
      </c>
      <c r="N13" s="545"/>
      <c r="O13" s="211">
        <v>2</v>
      </c>
      <c r="P13" s="211">
        <v>1</v>
      </c>
      <c r="Q13" s="277"/>
      <c r="R13" s="287">
        <f t="shared" si="1"/>
        <v>0</v>
      </c>
    </row>
    <row r="14" spans="1:18" s="14" customFormat="1" ht="26.25" customHeight="1" x14ac:dyDescent="0.25">
      <c r="A14" s="6">
        <f t="shared" si="0"/>
        <v>7</v>
      </c>
      <c r="B14" s="845"/>
      <c r="C14" s="198"/>
      <c r="D14" s="534" t="s">
        <v>1153</v>
      </c>
      <c r="E14" s="211"/>
      <c r="F14" s="2"/>
      <c r="G14" s="2"/>
      <c r="H14" s="2"/>
      <c r="I14" s="2"/>
      <c r="J14" s="2"/>
      <c r="K14" s="545"/>
      <c r="L14" s="545" t="s">
        <v>3</v>
      </c>
      <c r="M14" s="545" t="s">
        <v>3</v>
      </c>
      <c r="N14" s="545"/>
      <c r="O14" s="211">
        <v>2</v>
      </c>
      <c r="P14" s="211">
        <v>1</v>
      </c>
      <c r="Q14" s="277"/>
      <c r="R14" s="287">
        <f t="shared" si="1"/>
        <v>0</v>
      </c>
    </row>
    <row r="15" spans="1:18" s="14" customFormat="1" ht="26.25" customHeight="1" x14ac:dyDescent="0.25">
      <c r="A15" s="6">
        <f t="shared" si="0"/>
        <v>8</v>
      </c>
      <c r="B15" s="845"/>
      <c r="C15" s="198"/>
      <c r="D15" s="534" t="s">
        <v>1129</v>
      </c>
      <c r="E15" s="211"/>
      <c r="F15" s="2"/>
      <c r="G15" s="2"/>
      <c r="H15" s="2"/>
      <c r="I15" s="2"/>
      <c r="J15" s="2"/>
      <c r="K15" s="545"/>
      <c r="L15" s="545" t="s">
        <v>3</v>
      </c>
      <c r="M15" s="545" t="s">
        <v>3</v>
      </c>
      <c r="N15" s="545"/>
      <c r="O15" s="211">
        <v>2</v>
      </c>
      <c r="P15" s="211">
        <v>1</v>
      </c>
      <c r="Q15" s="277"/>
      <c r="R15" s="287">
        <f t="shared" si="1"/>
        <v>0</v>
      </c>
    </row>
    <row r="16" spans="1:18" s="14" customFormat="1" ht="15" customHeight="1" thickBot="1" x14ac:dyDescent="0.3">
      <c r="A16" s="56">
        <f t="shared" si="0"/>
        <v>9</v>
      </c>
      <c r="B16" s="846"/>
      <c r="C16" s="319"/>
      <c r="D16" s="221" t="s">
        <v>621</v>
      </c>
      <c r="E16" s="214"/>
      <c r="F16" s="11"/>
      <c r="G16" s="11"/>
      <c r="H16" s="11"/>
      <c r="I16" s="11"/>
      <c r="J16" s="11"/>
      <c r="K16" s="199"/>
      <c r="L16" s="199" t="s">
        <v>3</v>
      </c>
      <c r="M16" s="199" t="s">
        <v>3</v>
      </c>
      <c r="N16" s="199"/>
      <c r="O16" s="214">
        <v>2</v>
      </c>
      <c r="P16" s="214">
        <v>1</v>
      </c>
      <c r="Q16" s="277"/>
      <c r="R16" s="294">
        <f t="shared" si="1"/>
        <v>0</v>
      </c>
    </row>
    <row r="17" spans="1:18" s="14" customFormat="1" ht="15" customHeight="1" thickTop="1" thickBot="1" x14ac:dyDescent="0.3">
      <c r="A17" s="544"/>
      <c r="B17" s="8"/>
      <c r="C17" s="8"/>
      <c r="D17" s="8"/>
      <c r="E17" s="544"/>
      <c r="F17" s="544"/>
      <c r="G17" s="544"/>
      <c r="H17" s="544"/>
      <c r="I17" s="544"/>
      <c r="J17" s="544"/>
      <c r="K17" s="544"/>
      <c r="L17" s="544"/>
      <c r="M17" s="544"/>
      <c r="N17" s="544"/>
      <c r="O17" s="544"/>
      <c r="P17" s="544"/>
      <c r="Q17" s="241" t="s">
        <v>4</v>
      </c>
      <c r="R17" s="242">
        <f>SUM(R8:R16)</f>
        <v>0</v>
      </c>
    </row>
    <row r="18" spans="1:18" s="14" customFormat="1" ht="15" customHeight="1" thickTop="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29" customFormat="1" x14ac:dyDescent="0.25">
      <c r="A62" s="544"/>
      <c r="B62" s="8"/>
      <c r="C62" s="8"/>
      <c r="D62" s="8"/>
      <c r="E62" s="544"/>
      <c r="F62" s="544"/>
      <c r="G62" s="544"/>
      <c r="H62" s="544"/>
      <c r="I62" s="544"/>
      <c r="J62" s="544"/>
      <c r="K62" s="544"/>
      <c r="L62" s="544"/>
      <c r="M62" s="544"/>
      <c r="N62" s="544"/>
      <c r="O62" s="544"/>
      <c r="P62" s="544"/>
      <c r="Q62" s="8"/>
      <c r="R62" s="8"/>
    </row>
    <row r="63" spans="1:18" s="29" customFormat="1" x14ac:dyDescent="0.25">
      <c r="A63" s="544"/>
      <c r="B63" s="8"/>
      <c r="C63" s="8"/>
      <c r="D63" s="8"/>
      <c r="E63" s="544"/>
      <c r="F63" s="544"/>
      <c r="G63" s="544"/>
      <c r="H63" s="544"/>
      <c r="I63" s="544"/>
      <c r="J63" s="544"/>
      <c r="K63" s="544"/>
      <c r="L63" s="544"/>
      <c r="M63" s="544"/>
      <c r="N63" s="544"/>
      <c r="O63" s="544"/>
      <c r="P63" s="544"/>
      <c r="Q63" s="8"/>
      <c r="R63" s="8"/>
    </row>
    <row r="64" spans="1:18" s="29" customFormat="1" x14ac:dyDescent="0.25">
      <c r="A64" s="544"/>
      <c r="B64" s="8"/>
      <c r="C64" s="8"/>
      <c r="D64" s="8"/>
      <c r="E64" s="544"/>
      <c r="F64" s="544"/>
      <c r="G64" s="544"/>
      <c r="H64" s="544"/>
      <c r="I64" s="544"/>
      <c r="J64" s="544"/>
      <c r="K64" s="544"/>
      <c r="L64" s="544"/>
      <c r="M64" s="544"/>
      <c r="N64" s="544"/>
      <c r="O64" s="544"/>
      <c r="P64" s="544"/>
      <c r="Q64" s="8"/>
      <c r="R64" s="8"/>
    </row>
    <row r="65" spans="1:18" s="29" customFormat="1" x14ac:dyDescent="0.25">
      <c r="A65" s="544"/>
      <c r="B65" s="8"/>
      <c r="C65" s="8"/>
      <c r="D65" s="8"/>
      <c r="E65" s="544"/>
      <c r="F65" s="544"/>
      <c r="G65" s="544"/>
      <c r="H65" s="544"/>
      <c r="I65" s="544"/>
      <c r="J65" s="544"/>
      <c r="K65" s="544"/>
      <c r="L65" s="544"/>
      <c r="M65" s="544"/>
      <c r="N65" s="544"/>
      <c r="O65" s="544"/>
      <c r="P65" s="544"/>
      <c r="Q65" s="8"/>
      <c r="R65" s="8"/>
    </row>
    <row r="66" spans="1:18" s="29" customFormat="1" x14ac:dyDescent="0.25">
      <c r="A66" s="544"/>
      <c r="B66" s="8"/>
      <c r="C66" s="8"/>
      <c r="D66" s="8"/>
      <c r="E66" s="544"/>
      <c r="F66" s="544"/>
      <c r="G66" s="544"/>
      <c r="H66" s="544"/>
      <c r="I66" s="544"/>
      <c r="J66" s="544"/>
      <c r="K66" s="544"/>
      <c r="L66" s="544"/>
      <c r="M66" s="544"/>
      <c r="N66" s="544"/>
      <c r="O66" s="544"/>
      <c r="P66" s="544"/>
      <c r="Q66" s="8"/>
      <c r="R66" s="8"/>
    </row>
    <row r="67" spans="1:18" s="29" customFormat="1" x14ac:dyDescent="0.25">
      <c r="A67" s="544"/>
      <c r="B67" s="8"/>
      <c r="C67" s="8"/>
      <c r="D67" s="8"/>
      <c r="E67" s="544"/>
      <c r="F67" s="544"/>
      <c r="G67" s="544"/>
      <c r="H67" s="544"/>
      <c r="I67" s="544"/>
      <c r="J67" s="544"/>
      <c r="K67" s="544"/>
      <c r="L67" s="544"/>
      <c r="M67" s="544"/>
      <c r="N67" s="544"/>
      <c r="O67" s="544"/>
      <c r="P67" s="544"/>
      <c r="Q67" s="8"/>
      <c r="R67" s="8"/>
    </row>
  </sheetData>
  <sheetProtection algorithmName="SHA-512" hashValue="YP8y8eyPrfuqBPDGTyqWcyJyw1H+v+nxKF9FKNd4CuUz95Ab1rLJ2EZmg/26iTzNCqwWaILWrHBCx8QE1kmZ9g==" saltValue="pOE0WRZN2WvX9FzD/xWPww==" spinCount="100000" sheet="1" objects="1" scenarios="1"/>
  <mergeCells count="14">
    <mergeCell ref="B8:B16"/>
    <mergeCell ref="L5:P6"/>
    <mergeCell ref="Q5:Q7"/>
    <mergeCell ref="R5:R7"/>
    <mergeCell ref="A1:E1"/>
    <mergeCell ref="F1:R1"/>
    <mergeCell ref="A2:R2"/>
    <mergeCell ref="A5:A7"/>
    <mergeCell ref="B5:B7"/>
    <mergeCell ref="C5:C7"/>
    <mergeCell ref="D5:D7"/>
    <mergeCell ref="E5:J6"/>
    <mergeCell ref="K5:K7"/>
    <mergeCell ref="A3:R3"/>
  </mergeCells>
  <conditionalFormatting sqref="A8:A16">
    <cfRule type="containsText" dxfId="26"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R65"/>
  <sheetViews>
    <sheetView view="pageLayout" topLeftCell="G1" zoomScaleNormal="90" workbookViewId="0">
      <selection activeCell="Q8" sqref="Q8:Q9"/>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1370</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1157</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 si="0">ROW(A1)</f>
        <v>1</v>
      </c>
      <c r="B8" s="918" t="s">
        <v>1158</v>
      </c>
      <c r="C8" s="547" t="s">
        <v>1159</v>
      </c>
      <c r="D8" s="317" t="s">
        <v>1160</v>
      </c>
      <c r="E8" s="213" t="s">
        <v>3</v>
      </c>
      <c r="F8" s="213"/>
      <c r="G8" s="251"/>
      <c r="H8" s="251"/>
      <c r="I8" s="251"/>
      <c r="J8" s="251"/>
      <c r="K8" s="546"/>
      <c r="L8" s="546" t="s">
        <v>3</v>
      </c>
      <c r="M8" s="546" t="s">
        <v>3</v>
      </c>
      <c r="N8" s="546"/>
      <c r="O8" s="213">
        <v>2</v>
      </c>
      <c r="P8" s="213">
        <v>4</v>
      </c>
      <c r="Q8" s="280"/>
      <c r="R8" s="318">
        <f>O8*P8*ROUND(Q8,2)</f>
        <v>0</v>
      </c>
    </row>
    <row r="9" spans="1:18" s="14" customFormat="1" ht="15" customHeight="1" x14ac:dyDescent="0.25">
      <c r="A9" s="6">
        <v>2</v>
      </c>
      <c r="B9" s="845"/>
      <c r="C9" s="540"/>
      <c r="D9" s="222" t="s">
        <v>1161</v>
      </c>
      <c r="E9" s="211"/>
      <c r="F9" s="211"/>
      <c r="G9" s="2" t="s">
        <v>3</v>
      </c>
      <c r="H9" s="2"/>
      <c r="I9" s="2"/>
      <c r="J9" s="2"/>
      <c r="K9" s="545"/>
      <c r="L9" s="545" t="s">
        <v>3</v>
      </c>
      <c r="M9" s="545" t="s">
        <v>3</v>
      </c>
      <c r="N9" s="545"/>
      <c r="O9" s="211">
        <v>2</v>
      </c>
      <c r="P9" s="211">
        <v>4</v>
      </c>
      <c r="Q9" s="277"/>
      <c r="R9" s="287">
        <f t="shared" ref="R9" si="1">O9*P9*ROUND(Q9,2)</f>
        <v>0</v>
      </c>
    </row>
    <row r="10" spans="1:18" s="14" customFormat="1" ht="26.25" customHeight="1" x14ac:dyDescent="0.25">
      <c r="A10" s="6">
        <v>3</v>
      </c>
      <c r="B10" s="845"/>
      <c r="C10" s="198"/>
      <c r="D10" s="314" t="s">
        <v>1162</v>
      </c>
      <c r="E10" s="211"/>
      <c r="F10" s="211"/>
      <c r="G10" s="2"/>
      <c r="H10" s="2"/>
      <c r="I10" s="2"/>
      <c r="J10" s="2"/>
      <c r="K10" s="545"/>
      <c r="L10" s="545" t="s">
        <v>3</v>
      </c>
      <c r="M10" s="545" t="s">
        <v>3</v>
      </c>
      <c r="N10" s="545"/>
      <c r="O10" s="211">
        <v>2</v>
      </c>
      <c r="P10" s="569">
        <v>4</v>
      </c>
      <c r="Q10" s="277"/>
      <c r="R10" s="287">
        <f t="shared" ref="R10:R14" si="2">O10*P10*ROUND(Q10,2)</f>
        <v>0</v>
      </c>
    </row>
    <row r="11" spans="1:18" s="14" customFormat="1" ht="26.25" customHeight="1" x14ac:dyDescent="0.25">
      <c r="A11" s="6">
        <v>4</v>
      </c>
      <c r="B11" s="845"/>
      <c r="C11" s="198"/>
      <c r="D11" s="314" t="s">
        <v>1129</v>
      </c>
      <c r="E11" s="211"/>
      <c r="F11" s="211"/>
      <c r="G11" s="2"/>
      <c r="H11" s="2"/>
      <c r="I11" s="2"/>
      <c r="J11" s="2"/>
      <c r="K11" s="545"/>
      <c r="L11" s="545" t="s">
        <v>3</v>
      </c>
      <c r="M11" s="545" t="s">
        <v>3</v>
      </c>
      <c r="N11" s="545"/>
      <c r="O11" s="211">
        <v>2</v>
      </c>
      <c r="P11" s="569">
        <v>4</v>
      </c>
      <c r="Q11" s="277"/>
      <c r="R11" s="287">
        <f t="shared" si="2"/>
        <v>0</v>
      </c>
    </row>
    <row r="12" spans="1:18" s="14" customFormat="1" ht="15" customHeight="1" x14ac:dyDescent="0.25">
      <c r="A12" s="6">
        <v>5</v>
      </c>
      <c r="B12" s="845"/>
      <c r="C12" s="198"/>
      <c r="D12" s="533" t="s">
        <v>1163</v>
      </c>
      <c r="E12" s="211"/>
      <c r="F12" s="211"/>
      <c r="G12" s="2"/>
      <c r="H12" s="2"/>
      <c r="I12" s="2"/>
      <c r="J12" s="2"/>
      <c r="K12" s="545"/>
      <c r="L12" s="545" t="s">
        <v>3</v>
      </c>
      <c r="M12" s="545" t="s">
        <v>3</v>
      </c>
      <c r="N12" s="545"/>
      <c r="O12" s="211">
        <v>2</v>
      </c>
      <c r="P12" s="569">
        <v>4</v>
      </c>
      <c r="Q12" s="277"/>
      <c r="R12" s="287">
        <f t="shared" si="2"/>
        <v>0</v>
      </c>
    </row>
    <row r="13" spans="1:18" s="14" customFormat="1" ht="15" customHeight="1" x14ac:dyDescent="0.25">
      <c r="A13" s="6">
        <v>6</v>
      </c>
      <c r="B13" s="845"/>
      <c r="C13" s="198" t="s">
        <v>1164</v>
      </c>
      <c r="D13" s="533" t="s">
        <v>1165</v>
      </c>
      <c r="E13" s="211"/>
      <c r="F13" s="211"/>
      <c r="G13" s="2"/>
      <c r="H13" s="2"/>
      <c r="I13" s="2"/>
      <c r="J13" s="2"/>
      <c r="K13" s="545"/>
      <c r="L13" s="545" t="s">
        <v>3</v>
      </c>
      <c r="M13" s="545" t="s">
        <v>3</v>
      </c>
      <c r="N13" s="545"/>
      <c r="O13" s="211">
        <v>2</v>
      </c>
      <c r="P13" s="569">
        <v>3</v>
      </c>
      <c r="Q13" s="277"/>
      <c r="R13" s="287">
        <f t="shared" si="2"/>
        <v>0</v>
      </c>
    </row>
    <row r="14" spans="1:18" s="14" customFormat="1" ht="15" customHeight="1" thickBot="1" x14ac:dyDescent="0.3">
      <c r="A14" s="56">
        <v>7</v>
      </c>
      <c r="B14" s="846"/>
      <c r="C14" s="319" t="s">
        <v>1159</v>
      </c>
      <c r="D14" s="570" t="s">
        <v>1127</v>
      </c>
      <c r="E14" s="214"/>
      <c r="F14" s="214"/>
      <c r="G14" s="11"/>
      <c r="H14" s="11"/>
      <c r="I14" s="11"/>
      <c r="J14" s="11"/>
      <c r="K14" s="199" t="s">
        <v>3</v>
      </c>
      <c r="L14" s="199"/>
      <c r="M14" s="199"/>
      <c r="N14" s="199"/>
      <c r="O14" s="197">
        <v>0.25</v>
      </c>
      <c r="P14" s="214">
        <v>4</v>
      </c>
      <c r="Q14" s="277"/>
      <c r="R14" s="294">
        <f t="shared" si="2"/>
        <v>0</v>
      </c>
    </row>
    <row r="15" spans="1:18" s="14" customFormat="1" ht="15" customHeight="1" thickTop="1" thickBot="1" x14ac:dyDescent="0.3">
      <c r="A15" s="544"/>
      <c r="B15" s="8"/>
      <c r="C15" s="8"/>
      <c r="D15" s="8"/>
      <c r="E15" s="544"/>
      <c r="F15" s="544"/>
      <c r="G15" s="544"/>
      <c r="H15" s="544"/>
      <c r="I15" s="544"/>
      <c r="J15" s="544"/>
      <c r="K15" s="544"/>
      <c r="L15" s="544"/>
      <c r="M15" s="544"/>
      <c r="N15" s="544"/>
      <c r="O15" s="544"/>
      <c r="P15" s="544"/>
      <c r="Q15" s="241" t="s">
        <v>4</v>
      </c>
      <c r="R15" s="242">
        <f>SUM(R8:R14)</f>
        <v>0</v>
      </c>
    </row>
    <row r="16" spans="1:18" s="14" customFormat="1" ht="15" customHeight="1" thickTop="1" x14ac:dyDescent="0.25">
      <c r="A16" s="544"/>
      <c r="B16" s="8"/>
      <c r="C16" s="8"/>
      <c r="D16" s="8"/>
      <c r="E16" s="544"/>
      <c r="F16" s="544"/>
      <c r="G16" s="544"/>
      <c r="H16" s="544"/>
      <c r="I16" s="544"/>
      <c r="J16" s="544"/>
      <c r="K16" s="544"/>
      <c r="L16" s="544"/>
      <c r="M16" s="544"/>
      <c r="N16" s="544"/>
      <c r="O16" s="544"/>
      <c r="P16" s="544"/>
      <c r="Q16" s="8"/>
      <c r="R16" s="8"/>
    </row>
    <row r="17" spans="1:18" s="14" customFormat="1" ht="15" customHeight="1" x14ac:dyDescent="0.25">
      <c r="A17" s="544"/>
      <c r="B17" s="8"/>
      <c r="C17" s="8"/>
      <c r="D17" s="8"/>
      <c r="E17" s="544"/>
      <c r="F17" s="544"/>
      <c r="G17" s="544"/>
      <c r="H17" s="544"/>
      <c r="I17" s="544"/>
      <c r="J17" s="544"/>
      <c r="K17" s="544"/>
      <c r="L17" s="544"/>
      <c r="M17" s="544"/>
      <c r="N17" s="544"/>
      <c r="O17" s="544"/>
      <c r="P17" s="544"/>
      <c r="Q17" s="8"/>
      <c r="R17" s="8"/>
    </row>
    <row r="18" spans="1:18" s="14" customFormat="1" ht="15" customHeight="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29"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29"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x14ac:dyDescent="0.25">
      <c r="A60" s="544"/>
      <c r="B60" s="8"/>
      <c r="C60" s="8"/>
      <c r="D60" s="8"/>
      <c r="E60" s="544"/>
      <c r="F60" s="544"/>
      <c r="G60" s="544"/>
      <c r="H60" s="544"/>
      <c r="I60" s="544"/>
      <c r="J60" s="544"/>
      <c r="K60" s="544"/>
      <c r="L60" s="544"/>
      <c r="M60" s="544"/>
      <c r="N60" s="544"/>
      <c r="O60" s="544"/>
      <c r="P60" s="544"/>
      <c r="Q60" s="8"/>
      <c r="R60" s="8"/>
    </row>
    <row r="61" spans="1:18" s="29" customFormat="1" x14ac:dyDescent="0.25">
      <c r="A61" s="544"/>
      <c r="B61" s="8"/>
      <c r="C61" s="8"/>
      <c r="D61" s="8"/>
      <c r="E61" s="544"/>
      <c r="F61" s="544"/>
      <c r="G61" s="544"/>
      <c r="H61" s="544"/>
      <c r="I61" s="544"/>
      <c r="J61" s="544"/>
      <c r="K61" s="544"/>
      <c r="L61" s="544"/>
      <c r="M61" s="544"/>
      <c r="N61" s="544"/>
      <c r="O61" s="544"/>
      <c r="P61" s="544"/>
      <c r="Q61" s="8"/>
      <c r="R61" s="8"/>
    </row>
    <row r="62" spans="1:18" s="29" customFormat="1" x14ac:dyDescent="0.25">
      <c r="A62" s="544"/>
      <c r="B62" s="8"/>
      <c r="C62" s="8"/>
      <c r="D62" s="8"/>
      <c r="E62" s="544"/>
      <c r="F62" s="544"/>
      <c r="G62" s="544"/>
      <c r="H62" s="544"/>
      <c r="I62" s="544"/>
      <c r="J62" s="544"/>
      <c r="K62" s="544"/>
      <c r="L62" s="544"/>
      <c r="M62" s="544"/>
      <c r="N62" s="544"/>
      <c r="O62" s="544"/>
      <c r="P62" s="544"/>
      <c r="Q62" s="8"/>
      <c r="R62" s="8"/>
    </row>
    <row r="63" spans="1:18" s="29" customFormat="1" x14ac:dyDescent="0.25">
      <c r="A63" s="544"/>
      <c r="B63" s="8"/>
      <c r="C63" s="8"/>
      <c r="D63" s="8"/>
      <c r="E63" s="544"/>
      <c r="F63" s="544"/>
      <c r="G63" s="544"/>
      <c r="H63" s="544"/>
      <c r="I63" s="544"/>
      <c r="J63" s="544"/>
      <c r="K63" s="544"/>
      <c r="L63" s="544"/>
      <c r="M63" s="544"/>
      <c r="N63" s="544"/>
      <c r="O63" s="544"/>
      <c r="P63" s="544"/>
      <c r="Q63" s="8"/>
      <c r="R63" s="8"/>
    </row>
    <row r="64" spans="1:18" s="29" customFormat="1" x14ac:dyDescent="0.25">
      <c r="A64" s="544"/>
      <c r="B64" s="8"/>
      <c r="C64" s="8"/>
      <c r="D64" s="8"/>
      <c r="E64" s="544"/>
      <c r="F64" s="544"/>
      <c r="G64" s="544"/>
      <c r="H64" s="544"/>
      <c r="I64" s="544"/>
      <c r="J64" s="544"/>
      <c r="K64" s="544"/>
      <c r="L64" s="544"/>
      <c r="M64" s="544"/>
      <c r="N64" s="544"/>
      <c r="O64" s="544"/>
      <c r="P64" s="544"/>
      <c r="Q64" s="8"/>
      <c r="R64" s="8"/>
    </row>
    <row r="65" spans="1:18" s="29" customFormat="1" x14ac:dyDescent="0.25">
      <c r="A65" s="544"/>
      <c r="B65" s="8"/>
      <c r="C65" s="8"/>
      <c r="D65" s="8"/>
      <c r="E65" s="544"/>
      <c r="F65" s="544"/>
      <c r="G65" s="544"/>
      <c r="H65" s="544"/>
      <c r="I65" s="544"/>
      <c r="J65" s="544"/>
      <c r="K65" s="544"/>
      <c r="L65" s="544"/>
      <c r="M65" s="544"/>
      <c r="N65" s="544"/>
      <c r="O65" s="544"/>
      <c r="P65" s="544"/>
      <c r="Q65" s="8"/>
      <c r="R65" s="8"/>
    </row>
  </sheetData>
  <sheetProtection algorithmName="SHA-512" hashValue="7aILiOxyocvFTccla2Dfm7iCy68EHPHZFbFhZ+nLhvjdLWR8AnV26PEAbc6nMf8oZOsBGa59pMF1NxT/FiPVYg==" saltValue="dEgiGcyHkMTFAez+mTOGJw==" spinCount="100000" sheet="1" objects="1" scenarios="1"/>
  <mergeCells count="14">
    <mergeCell ref="B8:B14"/>
    <mergeCell ref="L5:P6"/>
    <mergeCell ref="Q5:Q7"/>
    <mergeCell ref="R5:R7"/>
    <mergeCell ref="A1:E1"/>
    <mergeCell ref="F1:R1"/>
    <mergeCell ref="A2:R2"/>
    <mergeCell ref="A3:R3"/>
    <mergeCell ref="A5:A7"/>
    <mergeCell ref="B5:B7"/>
    <mergeCell ref="C5:C7"/>
    <mergeCell ref="D5:D7"/>
    <mergeCell ref="E5:J6"/>
    <mergeCell ref="K5:K7"/>
  </mergeCells>
  <conditionalFormatting sqref="A8:A14">
    <cfRule type="containsText" dxfId="25"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R76"/>
  <sheetViews>
    <sheetView view="pageLayout" topLeftCell="G7"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1371</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1154</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25" si="0">ROW(A1)</f>
        <v>1</v>
      </c>
      <c r="B8" s="912" t="s">
        <v>1250</v>
      </c>
      <c r="C8" s="920" t="s">
        <v>1166</v>
      </c>
      <c r="D8" s="317" t="s">
        <v>1167</v>
      </c>
      <c r="E8" s="213"/>
      <c r="F8" s="251" t="s">
        <v>3</v>
      </c>
      <c r="G8" s="251"/>
      <c r="H8" s="251"/>
      <c r="I8" s="251"/>
      <c r="J8" s="251"/>
      <c r="K8" s="546"/>
      <c r="L8" s="546"/>
      <c r="M8" s="546"/>
      <c r="N8" s="546"/>
      <c r="O8" s="213">
        <v>1</v>
      </c>
      <c r="P8" s="213">
        <v>4</v>
      </c>
      <c r="Q8" s="280"/>
      <c r="R8" s="318">
        <f>O8*P8*ROUND(Q8,2)</f>
        <v>0</v>
      </c>
    </row>
    <row r="9" spans="1:18" s="14" customFormat="1" ht="26.25" customHeight="1" x14ac:dyDescent="0.25">
      <c r="A9" s="6">
        <f t="shared" si="0"/>
        <v>2</v>
      </c>
      <c r="B9" s="910"/>
      <c r="C9" s="855"/>
      <c r="D9" s="216" t="s">
        <v>1183</v>
      </c>
      <c r="E9" s="10"/>
      <c r="F9" s="2"/>
      <c r="G9" s="2"/>
      <c r="H9" s="2"/>
      <c r="I9" s="2"/>
      <c r="J9" s="2"/>
      <c r="K9" s="545"/>
      <c r="L9" s="545"/>
      <c r="M9" s="545"/>
      <c r="N9" s="545"/>
      <c r="O9" s="211">
        <v>1</v>
      </c>
      <c r="P9" s="211">
        <v>4</v>
      </c>
      <c r="Q9" s="277"/>
      <c r="R9" s="287">
        <f>O9*P9*ROUND(Q9,2)</f>
        <v>0</v>
      </c>
    </row>
    <row r="10" spans="1:18" s="14" customFormat="1" ht="26.25" customHeight="1" x14ac:dyDescent="0.25">
      <c r="A10" s="6">
        <f t="shared" si="0"/>
        <v>3</v>
      </c>
      <c r="B10" s="910"/>
      <c r="C10" s="855"/>
      <c r="D10" s="216" t="s">
        <v>1168</v>
      </c>
      <c r="E10" s="211"/>
      <c r="F10" s="2"/>
      <c r="G10" s="2"/>
      <c r="H10" s="2"/>
      <c r="I10" s="2"/>
      <c r="J10" s="2"/>
      <c r="K10" s="545"/>
      <c r="L10" s="545"/>
      <c r="M10" s="545"/>
      <c r="N10" s="545"/>
      <c r="O10" s="211">
        <v>1</v>
      </c>
      <c r="P10" s="211">
        <v>4</v>
      </c>
      <c r="Q10" s="277"/>
      <c r="R10" s="287">
        <f t="shared" ref="R10:R25" si="1">O10*P10*ROUND(Q10,2)</f>
        <v>0</v>
      </c>
    </row>
    <row r="11" spans="1:18" s="14" customFormat="1" ht="26.25" customHeight="1" x14ac:dyDescent="0.25">
      <c r="A11" s="6">
        <f t="shared" si="0"/>
        <v>4</v>
      </c>
      <c r="B11" s="910"/>
      <c r="C11" s="855"/>
      <c r="D11" s="216" t="s">
        <v>1169</v>
      </c>
      <c r="E11" s="211"/>
      <c r="F11" s="2"/>
      <c r="G11" s="2"/>
      <c r="H11" s="2"/>
      <c r="I11" s="2"/>
      <c r="J11" s="2"/>
      <c r="K11" s="545"/>
      <c r="L11" s="545"/>
      <c r="M11" s="545"/>
      <c r="N11" s="545"/>
      <c r="O11" s="211">
        <v>1</v>
      </c>
      <c r="P11" s="211">
        <v>7</v>
      </c>
      <c r="Q11" s="277"/>
      <c r="R11" s="287">
        <f t="shared" si="1"/>
        <v>0</v>
      </c>
    </row>
    <row r="12" spans="1:18" s="14" customFormat="1" ht="15" customHeight="1" x14ac:dyDescent="0.25">
      <c r="A12" s="6">
        <f t="shared" si="0"/>
        <v>5</v>
      </c>
      <c r="B12" s="910"/>
      <c r="C12" s="855"/>
      <c r="D12" s="216" t="s">
        <v>1170</v>
      </c>
      <c r="E12" s="211"/>
      <c r="F12" s="2"/>
      <c r="G12" s="2"/>
      <c r="H12" s="2"/>
      <c r="I12" s="2"/>
      <c r="J12" s="2"/>
      <c r="K12" s="545"/>
      <c r="L12" s="545"/>
      <c r="M12" s="545"/>
      <c r="N12" s="545"/>
      <c r="O12" s="211">
        <v>1</v>
      </c>
      <c r="P12" s="211">
        <v>7</v>
      </c>
      <c r="Q12" s="277"/>
      <c r="R12" s="287">
        <f t="shared" si="1"/>
        <v>0</v>
      </c>
    </row>
    <row r="13" spans="1:18" s="14" customFormat="1" ht="26.25" customHeight="1" x14ac:dyDescent="0.25">
      <c r="A13" s="6">
        <f t="shared" si="0"/>
        <v>6</v>
      </c>
      <c r="B13" s="910"/>
      <c r="C13" s="855"/>
      <c r="D13" s="216" t="s">
        <v>1171</v>
      </c>
      <c r="E13" s="211"/>
      <c r="F13" s="2"/>
      <c r="G13" s="2"/>
      <c r="H13" s="2"/>
      <c r="I13" s="2"/>
      <c r="J13" s="2"/>
      <c r="K13" s="545"/>
      <c r="L13" s="545"/>
      <c r="M13" s="545"/>
      <c r="N13" s="545"/>
      <c r="O13" s="211">
        <v>1</v>
      </c>
      <c r="P13" s="211">
        <v>4</v>
      </c>
      <c r="Q13" s="277"/>
      <c r="R13" s="287">
        <f t="shared" si="1"/>
        <v>0</v>
      </c>
    </row>
    <row r="14" spans="1:18" s="14" customFormat="1" ht="15" customHeight="1" x14ac:dyDescent="0.25">
      <c r="A14" s="6">
        <f t="shared" si="0"/>
        <v>7</v>
      </c>
      <c r="B14" s="910"/>
      <c r="C14" s="855"/>
      <c r="D14" s="216" t="s">
        <v>1172</v>
      </c>
      <c r="E14" s="211"/>
      <c r="F14" s="2"/>
      <c r="G14" s="2"/>
      <c r="H14" s="2"/>
      <c r="I14" s="2"/>
      <c r="J14" s="2"/>
      <c r="K14" s="545"/>
      <c r="L14" s="545"/>
      <c r="M14" s="545"/>
      <c r="N14" s="545"/>
      <c r="O14" s="211">
        <v>1</v>
      </c>
      <c r="P14" s="211">
        <v>4</v>
      </c>
      <c r="Q14" s="277"/>
      <c r="R14" s="287">
        <f t="shared" si="1"/>
        <v>0</v>
      </c>
    </row>
    <row r="15" spans="1:18" s="14" customFormat="1" ht="26.25" customHeight="1" x14ac:dyDescent="0.25">
      <c r="A15" s="6">
        <f t="shared" si="0"/>
        <v>8</v>
      </c>
      <c r="B15" s="910"/>
      <c r="C15" s="855"/>
      <c r="D15" s="216" t="s">
        <v>1173</v>
      </c>
      <c r="E15" s="211"/>
      <c r="F15" s="2"/>
      <c r="G15" s="2"/>
      <c r="H15" s="2"/>
      <c r="I15" s="2"/>
      <c r="J15" s="2"/>
      <c r="K15" s="545"/>
      <c r="L15" s="545"/>
      <c r="M15" s="545"/>
      <c r="N15" s="545"/>
      <c r="O15" s="211">
        <v>1</v>
      </c>
      <c r="P15" s="211">
        <v>3</v>
      </c>
      <c r="Q15" s="277"/>
      <c r="R15" s="287">
        <f t="shared" si="1"/>
        <v>0</v>
      </c>
    </row>
    <row r="16" spans="1:18" s="14" customFormat="1" ht="15" customHeight="1" x14ac:dyDescent="0.25">
      <c r="A16" s="6">
        <f t="shared" si="0"/>
        <v>9</v>
      </c>
      <c r="B16" s="910"/>
      <c r="C16" s="855"/>
      <c r="D16" s="216" t="s">
        <v>1174</v>
      </c>
      <c r="E16" s="211"/>
      <c r="F16" s="2"/>
      <c r="G16" s="2"/>
      <c r="H16" s="2"/>
      <c r="I16" s="2"/>
      <c r="J16" s="2"/>
      <c r="K16" s="545"/>
      <c r="L16" s="545"/>
      <c r="M16" s="545"/>
      <c r="N16" s="545"/>
      <c r="O16" s="211">
        <v>1</v>
      </c>
      <c r="P16" s="211">
        <v>4</v>
      </c>
      <c r="Q16" s="277"/>
      <c r="R16" s="287">
        <f t="shared" si="1"/>
        <v>0</v>
      </c>
    </row>
    <row r="17" spans="1:18" s="14" customFormat="1" ht="15" customHeight="1" x14ac:dyDescent="0.25">
      <c r="A17" s="6">
        <f t="shared" si="0"/>
        <v>10</v>
      </c>
      <c r="B17" s="910"/>
      <c r="C17" s="855"/>
      <c r="D17" s="216" t="s">
        <v>1175</v>
      </c>
      <c r="E17" s="211"/>
      <c r="F17" s="2"/>
      <c r="G17" s="2"/>
      <c r="H17" s="2"/>
      <c r="I17" s="2"/>
      <c r="J17" s="2"/>
      <c r="K17" s="545"/>
      <c r="L17" s="545"/>
      <c r="M17" s="545"/>
      <c r="N17" s="545"/>
      <c r="O17" s="211">
        <v>1</v>
      </c>
      <c r="P17" s="211">
        <v>4</v>
      </c>
      <c r="Q17" s="277"/>
      <c r="R17" s="287">
        <f t="shared" ref="R17" si="2">O17*P17*ROUND(Q17,2)</f>
        <v>0</v>
      </c>
    </row>
    <row r="18" spans="1:18" s="14" customFormat="1" ht="26.25" customHeight="1" x14ac:dyDescent="0.25">
      <c r="A18" s="6">
        <f t="shared" si="0"/>
        <v>11</v>
      </c>
      <c r="B18" s="910"/>
      <c r="C18" s="855"/>
      <c r="D18" s="216" t="s">
        <v>1176</v>
      </c>
      <c r="E18" s="211"/>
      <c r="F18" s="2"/>
      <c r="G18" s="2"/>
      <c r="H18" s="2"/>
      <c r="I18" s="2"/>
      <c r="J18" s="2"/>
      <c r="K18" s="545"/>
      <c r="L18" s="545"/>
      <c r="M18" s="545"/>
      <c r="N18" s="545"/>
      <c r="O18" s="211">
        <v>1</v>
      </c>
      <c r="P18" s="211">
        <v>4</v>
      </c>
      <c r="Q18" s="277"/>
      <c r="R18" s="287">
        <f t="shared" si="1"/>
        <v>0</v>
      </c>
    </row>
    <row r="19" spans="1:18" s="14" customFormat="1" ht="26.25" customHeight="1" x14ac:dyDescent="0.25">
      <c r="A19" s="6">
        <f t="shared" si="0"/>
        <v>12</v>
      </c>
      <c r="B19" s="910"/>
      <c r="C19" s="855"/>
      <c r="D19" s="216" t="s">
        <v>1177</v>
      </c>
      <c r="E19" s="211"/>
      <c r="F19" s="2"/>
      <c r="G19" s="2"/>
      <c r="H19" s="2"/>
      <c r="I19" s="2"/>
      <c r="J19" s="2"/>
      <c r="K19" s="545"/>
      <c r="L19" s="545"/>
      <c r="M19" s="545"/>
      <c r="N19" s="545"/>
      <c r="O19" s="211">
        <v>1</v>
      </c>
      <c r="P19" s="211">
        <v>4</v>
      </c>
      <c r="Q19" s="277"/>
      <c r="R19" s="287">
        <f t="shared" si="1"/>
        <v>0</v>
      </c>
    </row>
    <row r="20" spans="1:18" s="14" customFormat="1" ht="15" customHeight="1" x14ac:dyDescent="0.25">
      <c r="A20" s="6">
        <f t="shared" si="0"/>
        <v>13</v>
      </c>
      <c r="B20" s="910"/>
      <c r="C20" s="855"/>
      <c r="D20" s="216" t="s">
        <v>1178</v>
      </c>
      <c r="E20" s="211"/>
      <c r="F20" s="2"/>
      <c r="G20" s="2"/>
      <c r="H20" s="2"/>
      <c r="I20" s="2"/>
      <c r="J20" s="2"/>
      <c r="K20" s="545"/>
      <c r="L20" s="545"/>
      <c r="M20" s="545"/>
      <c r="N20" s="545"/>
      <c r="O20" s="211">
        <v>1</v>
      </c>
      <c r="P20" s="211">
        <v>4</v>
      </c>
      <c r="Q20" s="277"/>
      <c r="R20" s="287">
        <f t="shared" si="1"/>
        <v>0</v>
      </c>
    </row>
    <row r="21" spans="1:18" s="14" customFormat="1" ht="15" customHeight="1" x14ac:dyDescent="0.25">
      <c r="A21" s="6">
        <f t="shared" si="0"/>
        <v>14</v>
      </c>
      <c r="B21" s="910"/>
      <c r="C21" s="855"/>
      <c r="D21" s="216" t="s">
        <v>1179</v>
      </c>
      <c r="E21" s="211"/>
      <c r="F21" s="2"/>
      <c r="G21" s="2"/>
      <c r="H21" s="2"/>
      <c r="I21" s="2"/>
      <c r="J21" s="2"/>
      <c r="K21" s="545"/>
      <c r="L21" s="545"/>
      <c r="M21" s="545"/>
      <c r="N21" s="545"/>
      <c r="O21" s="211">
        <v>1</v>
      </c>
      <c r="P21" s="211">
        <v>1</v>
      </c>
      <c r="Q21" s="277"/>
      <c r="R21" s="287">
        <f t="shared" si="1"/>
        <v>0</v>
      </c>
    </row>
    <row r="22" spans="1:18" s="14" customFormat="1" ht="15" customHeight="1" x14ac:dyDescent="0.25">
      <c r="A22" s="6">
        <f t="shared" si="0"/>
        <v>15</v>
      </c>
      <c r="B22" s="910"/>
      <c r="C22" s="855"/>
      <c r="D22" s="216" t="s">
        <v>1180</v>
      </c>
      <c r="E22" s="211"/>
      <c r="F22" s="2"/>
      <c r="G22" s="2"/>
      <c r="H22" s="2"/>
      <c r="I22" s="2"/>
      <c r="J22" s="2"/>
      <c r="K22" s="545"/>
      <c r="L22" s="545"/>
      <c r="M22" s="545"/>
      <c r="N22" s="545"/>
      <c r="O22" s="211">
        <v>1</v>
      </c>
      <c r="P22" s="211">
        <v>1</v>
      </c>
      <c r="Q22" s="277"/>
      <c r="R22" s="287">
        <f t="shared" si="1"/>
        <v>0</v>
      </c>
    </row>
    <row r="23" spans="1:18" s="14" customFormat="1" ht="26.25" customHeight="1" x14ac:dyDescent="0.25">
      <c r="A23" s="6">
        <f t="shared" si="0"/>
        <v>16</v>
      </c>
      <c r="B23" s="910"/>
      <c r="C23" s="855"/>
      <c r="D23" s="216" t="s">
        <v>1181</v>
      </c>
      <c r="E23" s="211"/>
      <c r="F23" s="2"/>
      <c r="G23" s="2"/>
      <c r="H23" s="2"/>
      <c r="I23" s="2"/>
      <c r="J23" s="2"/>
      <c r="K23" s="545"/>
      <c r="L23" s="545"/>
      <c r="M23" s="545"/>
      <c r="N23" s="545"/>
      <c r="O23" s="211">
        <v>1</v>
      </c>
      <c r="P23" s="211">
        <v>1</v>
      </c>
      <c r="Q23" s="277"/>
      <c r="R23" s="287">
        <f t="shared" si="1"/>
        <v>0</v>
      </c>
    </row>
    <row r="24" spans="1:18" s="14" customFormat="1" ht="15" customHeight="1" x14ac:dyDescent="0.25">
      <c r="A24" s="6">
        <f t="shared" si="0"/>
        <v>17</v>
      </c>
      <c r="B24" s="910"/>
      <c r="C24" s="855"/>
      <c r="D24" s="216" t="s">
        <v>1182</v>
      </c>
      <c r="E24" s="211"/>
      <c r="F24" s="2"/>
      <c r="G24" s="2"/>
      <c r="H24" s="2"/>
      <c r="I24" s="2"/>
      <c r="J24" s="2"/>
      <c r="K24" s="545"/>
      <c r="L24" s="545"/>
      <c r="M24" s="545"/>
      <c r="N24" s="545"/>
      <c r="O24" s="195">
        <v>1</v>
      </c>
      <c r="P24" s="195">
        <v>1</v>
      </c>
      <c r="Q24" s="277"/>
      <c r="R24" s="287">
        <f t="shared" si="1"/>
        <v>0</v>
      </c>
    </row>
    <row r="25" spans="1:18" s="14" customFormat="1" ht="15" customHeight="1" thickBot="1" x14ac:dyDescent="0.3">
      <c r="A25" s="56">
        <f t="shared" si="0"/>
        <v>18</v>
      </c>
      <c r="B25" s="922"/>
      <c r="C25" s="921"/>
      <c r="D25" s="221" t="s">
        <v>1127</v>
      </c>
      <c r="E25" s="214"/>
      <c r="F25" s="11"/>
      <c r="G25" s="11"/>
      <c r="H25" s="11"/>
      <c r="I25" s="11"/>
      <c r="J25" s="11"/>
      <c r="K25" s="199" t="s">
        <v>3</v>
      </c>
      <c r="L25" s="199"/>
      <c r="M25" s="199"/>
      <c r="N25" s="199"/>
      <c r="O25" s="197">
        <v>1</v>
      </c>
      <c r="P25" s="197">
        <v>4</v>
      </c>
      <c r="Q25" s="277"/>
      <c r="R25" s="294">
        <f t="shared" si="1"/>
        <v>0</v>
      </c>
    </row>
    <row r="26" spans="1:18" s="14" customFormat="1" ht="15" customHeight="1" thickTop="1" thickBot="1" x14ac:dyDescent="0.3">
      <c r="A26" s="544"/>
      <c r="B26" s="8"/>
      <c r="C26" s="8"/>
      <c r="D26" s="8"/>
      <c r="E26" s="544"/>
      <c r="F26" s="544"/>
      <c r="G26" s="544"/>
      <c r="H26" s="544"/>
      <c r="I26" s="544"/>
      <c r="J26" s="544"/>
      <c r="K26" s="544"/>
      <c r="L26" s="544"/>
      <c r="M26" s="544"/>
      <c r="N26" s="544"/>
      <c r="O26" s="544"/>
      <c r="P26" s="544"/>
      <c r="Q26" s="241" t="s">
        <v>4</v>
      </c>
      <c r="R26" s="242">
        <f>SUM(R8:R25)</f>
        <v>0</v>
      </c>
    </row>
    <row r="27" spans="1:18" s="14" customFormat="1" ht="15" customHeight="1" thickTop="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14"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14"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14"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14"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14"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14"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14"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14"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14"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29" customFormat="1" ht="15" customHeight="1" x14ac:dyDescent="0.25">
      <c r="A62" s="544"/>
      <c r="B62" s="8"/>
      <c r="C62" s="8"/>
      <c r="D62" s="8"/>
      <c r="E62" s="544"/>
      <c r="F62" s="544"/>
      <c r="G62" s="544"/>
      <c r="H62" s="544"/>
      <c r="I62" s="544"/>
      <c r="J62" s="544"/>
      <c r="K62" s="544"/>
      <c r="L62" s="544"/>
      <c r="M62" s="544"/>
      <c r="N62" s="544"/>
      <c r="O62" s="544"/>
      <c r="P62" s="544"/>
      <c r="Q62" s="8"/>
      <c r="R62" s="8"/>
    </row>
    <row r="63" spans="1:18" s="29" customFormat="1" ht="15" customHeight="1" x14ac:dyDescent="0.25">
      <c r="A63" s="544"/>
      <c r="B63" s="8"/>
      <c r="C63" s="8"/>
      <c r="D63" s="8"/>
      <c r="E63" s="544"/>
      <c r="F63" s="544"/>
      <c r="G63" s="544"/>
      <c r="H63" s="544"/>
      <c r="I63" s="544"/>
      <c r="J63" s="544"/>
      <c r="K63" s="544"/>
      <c r="L63" s="544"/>
      <c r="M63" s="544"/>
      <c r="N63" s="544"/>
      <c r="O63" s="544"/>
      <c r="P63" s="544"/>
      <c r="Q63" s="8"/>
      <c r="R63" s="8"/>
    </row>
    <row r="64" spans="1:18" s="29" customFormat="1" ht="15" customHeight="1" x14ac:dyDescent="0.25">
      <c r="A64" s="544"/>
      <c r="B64" s="8"/>
      <c r="C64" s="8"/>
      <c r="D64" s="8"/>
      <c r="E64" s="544"/>
      <c r="F64" s="544"/>
      <c r="G64" s="544"/>
      <c r="H64" s="544"/>
      <c r="I64" s="544"/>
      <c r="J64" s="544"/>
      <c r="K64" s="544"/>
      <c r="L64" s="544"/>
      <c r="M64" s="544"/>
      <c r="N64" s="544"/>
      <c r="O64" s="544"/>
      <c r="P64" s="544"/>
      <c r="Q64" s="8"/>
      <c r="R64" s="8"/>
    </row>
    <row r="65" spans="1:18" s="29" customFormat="1" ht="15" customHeight="1" x14ac:dyDescent="0.25">
      <c r="A65" s="544"/>
      <c r="B65" s="8"/>
      <c r="C65" s="8"/>
      <c r="D65" s="8"/>
      <c r="E65" s="544"/>
      <c r="F65" s="544"/>
      <c r="G65" s="544"/>
      <c r="H65" s="544"/>
      <c r="I65" s="544"/>
      <c r="J65" s="544"/>
      <c r="K65" s="544"/>
      <c r="L65" s="544"/>
      <c r="M65" s="544"/>
      <c r="N65" s="544"/>
      <c r="O65" s="544"/>
      <c r="P65" s="544"/>
      <c r="Q65" s="8"/>
      <c r="R65" s="8"/>
    </row>
    <row r="66" spans="1:18" s="29" customFormat="1" ht="15" customHeight="1" x14ac:dyDescent="0.25">
      <c r="A66" s="544"/>
      <c r="B66" s="8"/>
      <c r="C66" s="8"/>
      <c r="D66" s="8"/>
      <c r="E66" s="544"/>
      <c r="F66" s="544"/>
      <c r="G66" s="544"/>
      <c r="H66" s="544"/>
      <c r="I66" s="544"/>
      <c r="J66" s="544"/>
      <c r="K66" s="544"/>
      <c r="L66" s="544"/>
      <c r="M66" s="544"/>
      <c r="N66" s="544"/>
      <c r="O66" s="544"/>
      <c r="P66" s="544"/>
      <c r="Q66" s="8"/>
      <c r="R66" s="8"/>
    </row>
    <row r="67" spans="1:18" s="29" customFormat="1" ht="15" customHeight="1" x14ac:dyDescent="0.25">
      <c r="A67" s="544"/>
      <c r="B67" s="8"/>
      <c r="C67" s="8"/>
      <c r="D67" s="8"/>
      <c r="E67" s="544"/>
      <c r="F67" s="544"/>
      <c r="G67" s="544"/>
      <c r="H67" s="544"/>
      <c r="I67" s="544"/>
      <c r="J67" s="544"/>
      <c r="K67" s="544"/>
      <c r="L67" s="544"/>
      <c r="M67" s="544"/>
      <c r="N67" s="544"/>
      <c r="O67" s="544"/>
      <c r="P67" s="544"/>
      <c r="Q67" s="8"/>
      <c r="R67" s="8"/>
    </row>
    <row r="68" spans="1:18" s="29" customFormat="1" ht="15" customHeight="1" x14ac:dyDescent="0.25">
      <c r="A68" s="544"/>
      <c r="B68" s="8"/>
      <c r="C68" s="8"/>
      <c r="D68" s="8"/>
      <c r="E68" s="544"/>
      <c r="F68" s="544"/>
      <c r="G68" s="544"/>
      <c r="H68" s="544"/>
      <c r="I68" s="544"/>
      <c r="J68" s="544"/>
      <c r="K68" s="544"/>
      <c r="L68" s="544"/>
      <c r="M68" s="544"/>
      <c r="N68" s="544"/>
      <c r="O68" s="544"/>
      <c r="P68" s="544"/>
      <c r="Q68" s="8"/>
      <c r="R68" s="8"/>
    </row>
    <row r="69" spans="1:18" s="29" customFormat="1" ht="15" customHeight="1" x14ac:dyDescent="0.25">
      <c r="A69" s="544"/>
      <c r="B69" s="8"/>
      <c r="C69" s="8"/>
      <c r="D69" s="8"/>
      <c r="E69" s="544"/>
      <c r="F69" s="544"/>
      <c r="G69" s="544"/>
      <c r="H69" s="544"/>
      <c r="I69" s="544"/>
      <c r="J69" s="544"/>
      <c r="K69" s="544"/>
      <c r="L69" s="544"/>
      <c r="M69" s="544"/>
      <c r="N69" s="544"/>
      <c r="O69" s="544"/>
      <c r="P69" s="544"/>
      <c r="Q69" s="8"/>
      <c r="R69" s="8"/>
    </row>
    <row r="70" spans="1:18" s="29" customFormat="1" ht="15" customHeight="1" x14ac:dyDescent="0.25">
      <c r="A70" s="544"/>
      <c r="B70" s="8"/>
      <c r="C70" s="8"/>
      <c r="D70" s="8"/>
      <c r="E70" s="544"/>
      <c r="F70" s="544"/>
      <c r="G70" s="544"/>
      <c r="H70" s="544"/>
      <c r="I70" s="544"/>
      <c r="J70" s="544"/>
      <c r="K70" s="544"/>
      <c r="L70" s="544"/>
      <c r="M70" s="544"/>
      <c r="N70" s="544"/>
      <c r="O70" s="544"/>
      <c r="P70" s="544"/>
      <c r="Q70" s="8"/>
      <c r="R70" s="8"/>
    </row>
    <row r="71" spans="1:18" s="29" customFormat="1" x14ac:dyDescent="0.25">
      <c r="A71" s="544"/>
      <c r="B71" s="8"/>
      <c r="C71" s="8"/>
      <c r="D71" s="8"/>
      <c r="E71" s="544"/>
      <c r="F71" s="544"/>
      <c r="G71" s="544"/>
      <c r="H71" s="544"/>
      <c r="I71" s="544"/>
      <c r="J71" s="544"/>
      <c r="K71" s="544"/>
      <c r="L71" s="544"/>
      <c r="M71" s="544"/>
      <c r="N71" s="544"/>
      <c r="O71" s="544"/>
      <c r="P71" s="544"/>
      <c r="Q71" s="8"/>
      <c r="R71" s="8"/>
    </row>
    <row r="72" spans="1:18" s="29" customFormat="1" x14ac:dyDescent="0.25">
      <c r="A72" s="544"/>
      <c r="B72" s="8"/>
      <c r="C72" s="8"/>
      <c r="D72" s="8"/>
      <c r="E72" s="544"/>
      <c r="F72" s="544"/>
      <c r="G72" s="544"/>
      <c r="H72" s="544"/>
      <c r="I72" s="544"/>
      <c r="J72" s="544"/>
      <c r="K72" s="544"/>
      <c r="L72" s="544"/>
      <c r="M72" s="544"/>
      <c r="N72" s="544"/>
      <c r="O72" s="544"/>
      <c r="P72" s="544"/>
      <c r="Q72" s="8"/>
      <c r="R72" s="8"/>
    </row>
    <row r="73" spans="1:18" s="29" customFormat="1" x14ac:dyDescent="0.25">
      <c r="A73" s="544"/>
      <c r="B73" s="8"/>
      <c r="C73" s="8"/>
      <c r="D73" s="8"/>
      <c r="E73" s="544"/>
      <c r="F73" s="544"/>
      <c r="G73" s="544"/>
      <c r="H73" s="544"/>
      <c r="I73" s="544"/>
      <c r="J73" s="544"/>
      <c r="K73" s="544"/>
      <c r="L73" s="544"/>
      <c r="M73" s="544"/>
      <c r="N73" s="544"/>
      <c r="O73" s="544"/>
      <c r="P73" s="544"/>
      <c r="Q73" s="8"/>
      <c r="R73" s="8"/>
    </row>
    <row r="74" spans="1:18" s="29" customFormat="1" x14ac:dyDescent="0.25">
      <c r="A74" s="544"/>
      <c r="B74" s="8"/>
      <c r="C74" s="8"/>
      <c r="D74" s="8"/>
      <c r="E74" s="544"/>
      <c r="F74" s="544"/>
      <c r="G74" s="544"/>
      <c r="H74" s="544"/>
      <c r="I74" s="544"/>
      <c r="J74" s="544"/>
      <c r="K74" s="544"/>
      <c r="L74" s="544"/>
      <c r="M74" s="544"/>
      <c r="N74" s="544"/>
      <c r="O74" s="544"/>
      <c r="P74" s="544"/>
      <c r="Q74" s="8"/>
      <c r="R74" s="8"/>
    </row>
    <row r="75" spans="1:18" s="29" customFormat="1" x14ac:dyDescent="0.25">
      <c r="A75" s="544"/>
      <c r="B75" s="8"/>
      <c r="C75" s="8"/>
      <c r="D75" s="8"/>
      <c r="E75" s="544"/>
      <c r="F75" s="544"/>
      <c r="G75" s="544"/>
      <c r="H75" s="544"/>
      <c r="I75" s="544"/>
      <c r="J75" s="544"/>
      <c r="K75" s="544"/>
      <c r="L75" s="544"/>
      <c r="M75" s="544"/>
      <c r="N75" s="544"/>
      <c r="O75" s="544"/>
      <c r="P75" s="544"/>
      <c r="Q75" s="8"/>
      <c r="R75" s="8"/>
    </row>
    <row r="76" spans="1:18" s="29" customFormat="1" x14ac:dyDescent="0.25">
      <c r="A76" s="544"/>
      <c r="B76" s="8"/>
      <c r="C76" s="8"/>
      <c r="D76" s="8"/>
      <c r="E76" s="544"/>
      <c r="F76" s="544"/>
      <c r="G76" s="544"/>
      <c r="H76" s="544"/>
      <c r="I76" s="544"/>
      <c r="J76" s="544"/>
      <c r="K76" s="544"/>
      <c r="L76" s="544"/>
      <c r="M76" s="544"/>
      <c r="N76" s="544"/>
      <c r="O76" s="544"/>
      <c r="P76" s="544"/>
      <c r="Q76" s="8"/>
      <c r="R76" s="8"/>
    </row>
  </sheetData>
  <sheetProtection algorithmName="SHA-512" hashValue="sHz7OdkDF+JQMzSF8Vx67nU1YTG0uKwdfYuM1D2bBkB2MBElDcpRFc91PPUmx4LExf86Z5JXPcyM9lhiip/H9Q==" saltValue="PqIOzL96/ewUkFZkSnvh9g==" spinCount="100000" sheet="1" objects="1" scenarios="1"/>
  <mergeCells count="15">
    <mergeCell ref="A1:E1"/>
    <mergeCell ref="F1:R1"/>
    <mergeCell ref="A2:R2"/>
    <mergeCell ref="A3:R3"/>
    <mergeCell ref="A5:A7"/>
    <mergeCell ref="B5:B7"/>
    <mergeCell ref="C5:C7"/>
    <mergeCell ref="D5:D7"/>
    <mergeCell ref="E5:J6"/>
    <mergeCell ref="K5:K7"/>
    <mergeCell ref="C8:C25"/>
    <mergeCell ref="B8:B25"/>
    <mergeCell ref="L5:P6"/>
    <mergeCell ref="Q5:Q7"/>
    <mergeCell ref="R5:R7"/>
  </mergeCells>
  <conditionalFormatting sqref="A8:A25">
    <cfRule type="containsText" dxfId="24"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R66"/>
  <sheetViews>
    <sheetView view="pageLayout" topLeftCell="G1" zoomScaleNormal="90" workbookViewId="0">
      <selection activeCell="U12" sqref="U12"/>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1372</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1155</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15" si="0">ROW(A1)</f>
        <v>1</v>
      </c>
      <c r="B8" s="912" t="s">
        <v>1184</v>
      </c>
      <c r="C8" s="920" t="s">
        <v>1185</v>
      </c>
      <c r="D8" s="317" t="s">
        <v>1186</v>
      </c>
      <c r="E8" s="213" t="s">
        <v>3</v>
      </c>
      <c r="F8" s="251"/>
      <c r="G8" s="251"/>
      <c r="H8" s="251"/>
      <c r="I8" s="251"/>
      <c r="J8" s="251"/>
      <c r="K8" s="546"/>
      <c r="L8" s="546" t="s">
        <v>3</v>
      </c>
      <c r="M8" s="546" t="s">
        <v>3</v>
      </c>
      <c r="N8" s="546"/>
      <c r="O8" s="213">
        <v>2</v>
      </c>
      <c r="P8" s="213">
        <v>1</v>
      </c>
      <c r="Q8" s="280"/>
      <c r="R8" s="318">
        <f t="shared" ref="R8" si="1">O8*P8*ROUND(Q8,2)</f>
        <v>0</v>
      </c>
    </row>
    <row r="9" spans="1:18" s="14" customFormat="1" ht="26.25" customHeight="1" x14ac:dyDescent="0.25">
      <c r="A9" s="6">
        <f t="shared" si="0"/>
        <v>2</v>
      </c>
      <c r="B9" s="910"/>
      <c r="C9" s="855"/>
      <c r="D9" s="534" t="s">
        <v>1192</v>
      </c>
      <c r="E9" s="211"/>
      <c r="F9" s="2"/>
      <c r="G9" s="2"/>
      <c r="H9" s="2"/>
      <c r="I9" s="2"/>
      <c r="J9" s="2"/>
      <c r="K9" s="545"/>
      <c r="L9" s="545" t="s">
        <v>3</v>
      </c>
      <c r="M9" s="545" t="s">
        <v>3</v>
      </c>
      <c r="N9" s="545"/>
      <c r="O9" s="211">
        <v>2</v>
      </c>
      <c r="P9" s="211">
        <v>1</v>
      </c>
      <c r="Q9" s="277"/>
      <c r="R9" s="287">
        <f>O9*P9*ROUND(Q9,2)</f>
        <v>0</v>
      </c>
    </row>
    <row r="10" spans="1:18" s="14" customFormat="1" ht="15" customHeight="1" x14ac:dyDescent="0.25">
      <c r="A10" s="6">
        <f t="shared" si="0"/>
        <v>3</v>
      </c>
      <c r="B10" s="910"/>
      <c r="C10" s="855"/>
      <c r="D10" s="222" t="s">
        <v>1187</v>
      </c>
      <c r="E10" s="211"/>
      <c r="F10" s="2"/>
      <c r="G10" s="2"/>
      <c r="H10" s="2"/>
      <c r="I10" s="2"/>
      <c r="J10" s="2"/>
      <c r="K10" s="545"/>
      <c r="L10" s="545" t="s">
        <v>3</v>
      </c>
      <c r="M10" s="545" t="s">
        <v>3</v>
      </c>
      <c r="N10" s="545"/>
      <c r="O10" s="211">
        <v>2</v>
      </c>
      <c r="P10" s="211">
        <v>1</v>
      </c>
      <c r="Q10" s="277"/>
      <c r="R10" s="287">
        <f t="shared" ref="R10:R15" si="2">O10*P10*ROUND(Q10,2)</f>
        <v>0</v>
      </c>
    </row>
    <row r="11" spans="1:18" s="14" customFormat="1" ht="15" customHeight="1" x14ac:dyDescent="0.25">
      <c r="A11" s="6">
        <f t="shared" si="0"/>
        <v>4</v>
      </c>
      <c r="B11" s="910"/>
      <c r="C11" s="855"/>
      <c r="D11" s="222" t="s">
        <v>1188</v>
      </c>
      <c r="E11" s="211"/>
      <c r="F11" s="2"/>
      <c r="G11" s="2" t="s">
        <v>3</v>
      </c>
      <c r="H11" s="2"/>
      <c r="I11" s="2"/>
      <c r="J11" s="2"/>
      <c r="K11" s="545"/>
      <c r="L11" s="545" t="s">
        <v>3</v>
      </c>
      <c r="M11" s="545" t="s">
        <v>3</v>
      </c>
      <c r="N11" s="545"/>
      <c r="O11" s="211">
        <v>2</v>
      </c>
      <c r="P11" s="211">
        <v>1</v>
      </c>
      <c r="Q11" s="277"/>
      <c r="R11" s="287">
        <f t="shared" ref="R11" si="3">O11*P11*ROUND(Q11,2)</f>
        <v>0</v>
      </c>
    </row>
    <row r="12" spans="1:18" s="14" customFormat="1" ht="15" customHeight="1" x14ac:dyDescent="0.25">
      <c r="A12" s="6">
        <f t="shared" si="0"/>
        <v>5</v>
      </c>
      <c r="B12" s="910"/>
      <c r="C12" s="855"/>
      <c r="D12" s="222" t="s">
        <v>1189</v>
      </c>
      <c r="E12" s="211"/>
      <c r="F12" s="2"/>
      <c r="G12" s="2"/>
      <c r="H12" s="2"/>
      <c r="I12" s="2"/>
      <c r="J12" s="2"/>
      <c r="K12" s="545"/>
      <c r="L12" s="545" t="s">
        <v>3</v>
      </c>
      <c r="M12" s="545" t="s">
        <v>3</v>
      </c>
      <c r="N12" s="545"/>
      <c r="O12" s="211">
        <v>2</v>
      </c>
      <c r="P12" s="211">
        <v>1</v>
      </c>
      <c r="Q12" s="277"/>
      <c r="R12" s="287">
        <f t="shared" si="2"/>
        <v>0</v>
      </c>
    </row>
    <row r="13" spans="1:18" s="14" customFormat="1" ht="15" customHeight="1" x14ac:dyDescent="0.25">
      <c r="A13" s="6">
        <f t="shared" si="0"/>
        <v>6</v>
      </c>
      <c r="B13" s="910"/>
      <c r="C13" s="855"/>
      <c r="D13" s="222" t="s">
        <v>1190</v>
      </c>
      <c r="E13" s="211"/>
      <c r="F13" s="2"/>
      <c r="G13" s="2"/>
      <c r="H13" s="2"/>
      <c r="I13" s="2"/>
      <c r="J13" s="2"/>
      <c r="K13" s="545"/>
      <c r="L13" s="545" t="s">
        <v>3</v>
      </c>
      <c r="M13" s="545" t="s">
        <v>3</v>
      </c>
      <c r="N13" s="545"/>
      <c r="O13" s="211">
        <v>2</v>
      </c>
      <c r="P13" s="211">
        <v>1</v>
      </c>
      <c r="Q13" s="277"/>
      <c r="R13" s="287">
        <f t="shared" si="2"/>
        <v>0</v>
      </c>
    </row>
    <row r="14" spans="1:18" s="14" customFormat="1" ht="15" customHeight="1" x14ac:dyDescent="0.25">
      <c r="A14" s="6">
        <f t="shared" si="0"/>
        <v>7</v>
      </c>
      <c r="B14" s="910"/>
      <c r="C14" s="855"/>
      <c r="D14" s="222" t="s">
        <v>1191</v>
      </c>
      <c r="E14" s="211"/>
      <c r="F14" s="2"/>
      <c r="G14" s="2"/>
      <c r="H14" s="2"/>
      <c r="I14" s="2"/>
      <c r="J14" s="2"/>
      <c r="K14" s="545"/>
      <c r="L14" s="545" t="s">
        <v>3</v>
      </c>
      <c r="M14" s="545" t="s">
        <v>3</v>
      </c>
      <c r="N14" s="545"/>
      <c r="O14" s="211">
        <v>2</v>
      </c>
      <c r="P14" s="211">
        <v>1</v>
      </c>
      <c r="Q14" s="277"/>
      <c r="R14" s="287">
        <f t="shared" si="2"/>
        <v>0</v>
      </c>
    </row>
    <row r="15" spans="1:18" s="14" customFormat="1" ht="15" customHeight="1" thickBot="1" x14ac:dyDescent="0.3">
      <c r="A15" s="56">
        <f t="shared" si="0"/>
        <v>8</v>
      </c>
      <c r="B15" s="922"/>
      <c r="C15" s="921"/>
      <c r="D15" s="221" t="s">
        <v>1127</v>
      </c>
      <c r="E15" s="214"/>
      <c r="F15" s="11"/>
      <c r="G15" s="11"/>
      <c r="H15" s="11"/>
      <c r="I15" s="11"/>
      <c r="J15" s="11"/>
      <c r="K15" s="199" t="s">
        <v>3</v>
      </c>
      <c r="L15" s="199"/>
      <c r="M15" s="199"/>
      <c r="N15" s="199"/>
      <c r="O15" s="197">
        <v>1</v>
      </c>
      <c r="P15" s="214">
        <v>1</v>
      </c>
      <c r="Q15" s="277"/>
      <c r="R15" s="294">
        <f t="shared" si="2"/>
        <v>0</v>
      </c>
    </row>
    <row r="16" spans="1:18" s="14" customFormat="1" ht="15" customHeight="1" thickTop="1" thickBot="1" x14ac:dyDescent="0.3">
      <c r="A16" s="544"/>
      <c r="B16" s="8"/>
      <c r="C16" s="8"/>
      <c r="D16" s="8"/>
      <c r="E16" s="544"/>
      <c r="F16" s="544"/>
      <c r="G16" s="544"/>
      <c r="H16" s="544"/>
      <c r="I16" s="544"/>
      <c r="J16" s="544"/>
      <c r="K16" s="544"/>
      <c r="L16" s="544"/>
      <c r="M16" s="544"/>
      <c r="N16" s="544"/>
      <c r="O16" s="544"/>
      <c r="P16" s="544"/>
      <c r="Q16" s="241" t="s">
        <v>4</v>
      </c>
      <c r="R16" s="242">
        <f>SUM(R8:R15)</f>
        <v>0</v>
      </c>
    </row>
    <row r="17" spans="1:18" s="14" customFormat="1" ht="15" customHeight="1" thickTop="1" x14ac:dyDescent="0.25">
      <c r="A17" s="544"/>
      <c r="B17" s="8"/>
      <c r="C17" s="8"/>
      <c r="D17" s="8"/>
      <c r="E17" s="544"/>
      <c r="F17" s="544"/>
      <c r="G17" s="544"/>
      <c r="H17" s="544"/>
      <c r="I17" s="544"/>
      <c r="J17" s="544"/>
      <c r="K17" s="544"/>
      <c r="L17" s="544"/>
      <c r="M17" s="544"/>
      <c r="N17" s="544"/>
      <c r="O17" s="544"/>
      <c r="P17" s="544"/>
      <c r="Q17" s="8"/>
      <c r="R17" s="8"/>
    </row>
    <row r="18" spans="1:18" s="14" customFormat="1" ht="15" customHeight="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29"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x14ac:dyDescent="0.25">
      <c r="A61" s="544"/>
      <c r="B61" s="8"/>
      <c r="C61" s="8"/>
      <c r="D61" s="8"/>
      <c r="E61" s="544"/>
      <c r="F61" s="544"/>
      <c r="G61" s="544"/>
      <c r="H61" s="544"/>
      <c r="I61" s="544"/>
      <c r="J61" s="544"/>
      <c r="K61" s="544"/>
      <c r="L61" s="544"/>
      <c r="M61" s="544"/>
      <c r="N61" s="544"/>
      <c r="O61" s="544"/>
      <c r="P61" s="544"/>
      <c r="Q61" s="8"/>
      <c r="R61" s="8"/>
    </row>
    <row r="62" spans="1:18" s="29" customFormat="1" x14ac:dyDescent="0.25">
      <c r="A62" s="544"/>
      <c r="B62" s="8"/>
      <c r="C62" s="8"/>
      <c r="D62" s="8"/>
      <c r="E62" s="544"/>
      <c r="F62" s="544"/>
      <c r="G62" s="544"/>
      <c r="H62" s="544"/>
      <c r="I62" s="544"/>
      <c r="J62" s="544"/>
      <c r="K62" s="544"/>
      <c r="L62" s="544"/>
      <c r="M62" s="544"/>
      <c r="N62" s="544"/>
      <c r="O62" s="544"/>
      <c r="P62" s="544"/>
      <c r="Q62" s="8"/>
      <c r="R62" s="8"/>
    </row>
    <row r="63" spans="1:18" s="29" customFormat="1" x14ac:dyDescent="0.25">
      <c r="A63" s="544"/>
      <c r="B63" s="8"/>
      <c r="C63" s="8"/>
      <c r="D63" s="8"/>
      <c r="E63" s="544"/>
      <c r="F63" s="544"/>
      <c r="G63" s="544"/>
      <c r="H63" s="544"/>
      <c r="I63" s="544"/>
      <c r="J63" s="544"/>
      <c r="K63" s="544"/>
      <c r="L63" s="544"/>
      <c r="M63" s="544"/>
      <c r="N63" s="544"/>
      <c r="O63" s="544"/>
      <c r="P63" s="544"/>
      <c r="Q63" s="8"/>
      <c r="R63" s="8"/>
    </row>
    <row r="64" spans="1:18" s="29" customFormat="1" x14ac:dyDescent="0.25">
      <c r="A64" s="544"/>
      <c r="B64" s="8"/>
      <c r="C64" s="8"/>
      <c r="D64" s="8"/>
      <c r="E64" s="544"/>
      <c r="F64" s="544"/>
      <c r="G64" s="544"/>
      <c r="H64" s="544"/>
      <c r="I64" s="544"/>
      <c r="J64" s="544"/>
      <c r="K64" s="544"/>
      <c r="L64" s="544"/>
      <c r="M64" s="544"/>
      <c r="N64" s="544"/>
      <c r="O64" s="544"/>
      <c r="P64" s="544"/>
      <c r="Q64" s="8"/>
      <c r="R64" s="8"/>
    </row>
    <row r="65" spans="1:18" s="29" customFormat="1" x14ac:dyDescent="0.25">
      <c r="A65" s="544"/>
      <c r="B65" s="8"/>
      <c r="C65" s="8"/>
      <c r="D65" s="8"/>
      <c r="E65" s="544"/>
      <c r="F65" s="544"/>
      <c r="G65" s="544"/>
      <c r="H65" s="544"/>
      <c r="I65" s="544"/>
      <c r="J65" s="544"/>
      <c r="K65" s="544"/>
      <c r="L65" s="544"/>
      <c r="M65" s="544"/>
      <c r="N65" s="544"/>
      <c r="O65" s="544"/>
      <c r="P65" s="544"/>
      <c r="Q65" s="8"/>
      <c r="R65" s="8"/>
    </row>
    <row r="66" spans="1:18" s="29" customFormat="1" x14ac:dyDescent="0.25">
      <c r="A66" s="544"/>
      <c r="B66" s="8"/>
      <c r="C66" s="8"/>
      <c r="D66" s="8"/>
      <c r="E66" s="544"/>
      <c r="F66" s="544"/>
      <c r="G66" s="544"/>
      <c r="H66" s="544"/>
      <c r="I66" s="544"/>
      <c r="J66" s="544"/>
      <c r="K66" s="544"/>
      <c r="L66" s="544"/>
      <c r="M66" s="544"/>
      <c r="N66" s="544"/>
      <c r="O66" s="544"/>
      <c r="P66" s="544"/>
      <c r="Q66" s="8"/>
      <c r="R66" s="8"/>
    </row>
  </sheetData>
  <sheetProtection algorithmName="SHA-512" hashValue="WJUYJa0F3NIqDfOnSw14/ra9pQdH7zgmX6mY7Bge9iazP+V8ioppdXDm9/GVC0nMzF4hMuQw1NHbGd15zS003A==" saltValue="UsTIn6MztCCdwfAXKcoANA==" spinCount="100000" sheet="1" objects="1" scenarios="1"/>
  <mergeCells count="15">
    <mergeCell ref="A1:E1"/>
    <mergeCell ref="F1:R1"/>
    <mergeCell ref="A2:R2"/>
    <mergeCell ref="A3:R3"/>
    <mergeCell ref="A5:A7"/>
    <mergeCell ref="B5:B7"/>
    <mergeCell ref="C5:C7"/>
    <mergeCell ref="D5:D7"/>
    <mergeCell ref="E5:J6"/>
    <mergeCell ref="K5:K7"/>
    <mergeCell ref="B8:B15"/>
    <mergeCell ref="C8:C15"/>
    <mergeCell ref="L5:P6"/>
    <mergeCell ref="Q5:Q7"/>
    <mergeCell ref="R5:R7"/>
  </mergeCells>
  <conditionalFormatting sqref="A8:A15">
    <cfRule type="containsText" dxfId="23"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A35"/>
  <sheetViews>
    <sheetView view="pageLayout" topLeftCell="H11" zoomScaleNormal="90" workbookViewId="0">
      <selection activeCell="X15" sqref="X15:X31"/>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1331</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74</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802" t="s">
        <v>1318</v>
      </c>
      <c r="F5" s="802"/>
      <c r="G5" s="802"/>
      <c r="H5" s="802"/>
      <c r="I5" s="802"/>
      <c r="J5" s="802"/>
      <c r="K5" s="809" t="s">
        <v>487</v>
      </c>
      <c r="L5" s="810"/>
      <c r="M5" s="810"/>
      <c r="N5" s="810"/>
      <c r="O5" s="810"/>
      <c r="P5" s="782" t="s">
        <v>54</v>
      </c>
      <c r="Q5" s="782"/>
      <c r="R5" s="782"/>
      <c r="S5" s="782"/>
      <c r="T5" s="782"/>
      <c r="U5" s="782"/>
      <c r="V5" s="782"/>
      <c r="W5" s="782"/>
      <c r="X5" s="768" t="s">
        <v>388</v>
      </c>
      <c r="Y5" s="771" t="s">
        <v>389</v>
      </c>
    </row>
    <row r="6" spans="1:27" ht="30" customHeight="1" thickBot="1" x14ac:dyDescent="0.3">
      <c r="A6" s="780"/>
      <c r="B6" s="776"/>
      <c r="C6" s="776"/>
      <c r="D6" s="776"/>
      <c r="E6" s="803"/>
      <c r="F6" s="803"/>
      <c r="G6" s="803"/>
      <c r="H6" s="803"/>
      <c r="I6" s="803"/>
      <c r="J6" s="803"/>
      <c r="K6" s="811"/>
      <c r="L6" s="811"/>
      <c r="M6" s="811"/>
      <c r="N6" s="811"/>
      <c r="O6" s="811"/>
      <c r="P6" s="783"/>
      <c r="Q6" s="783"/>
      <c r="R6" s="783"/>
      <c r="S6" s="783"/>
      <c r="T6" s="783"/>
      <c r="U6" s="783"/>
      <c r="V6" s="783"/>
      <c r="W6" s="783"/>
      <c r="X6" s="769"/>
      <c r="Y6" s="772"/>
    </row>
    <row r="7" spans="1:27" ht="75" customHeight="1" thickBot="1" x14ac:dyDescent="0.3">
      <c r="A7" s="781"/>
      <c r="B7" s="777"/>
      <c r="C7" s="777"/>
      <c r="D7" s="777"/>
      <c r="E7" s="186" t="s">
        <v>38</v>
      </c>
      <c r="F7" s="186" t="s">
        <v>39</v>
      </c>
      <c r="G7" s="186" t="s">
        <v>40</v>
      </c>
      <c r="H7" s="186" t="s">
        <v>68</v>
      </c>
      <c r="I7" s="186" t="s">
        <v>36</v>
      </c>
      <c r="J7" s="186" t="s">
        <v>41</v>
      </c>
      <c r="K7" s="171" t="s">
        <v>387</v>
      </c>
      <c r="L7" s="171" t="s">
        <v>333</v>
      </c>
      <c r="M7" s="171" t="s">
        <v>42</v>
      </c>
      <c r="N7" s="171" t="s">
        <v>2</v>
      </c>
      <c r="O7" s="171" t="s">
        <v>204</v>
      </c>
      <c r="P7" s="172" t="s">
        <v>48</v>
      </c>
      <c r="Q7" s="172" t="s">
        <v>47</v>
      </c>
      <c r="R7" s="172" t="s">
        <v>334</v>
      </c>
      <c r="S7" s="172" t="s">
        <v>49</v>
      </c>
      <c r="T7" s="172" t="s">
        <v>335</v>
      </c>
      <c r="U7" s="172" t="s">
        <v>336</v>
      </c>
      <c r="V7" s="172" t="s">
        <v>2</v>
      </c>
      <c r="W7" s="172" t="s">
        <v>390</v>
      </c>
      <c r="X7" s="770"/>
      <c r="Y7" s="773"/>
    </row>
    <row r="8" spans="1:27" ht="26.25" thickTop="1" x14ac:dyDescent="0.25">
      <c r="A8" s="174">
        <v>1</v>
      </c>
      <c r="B8" s="806" t="s">
        <v>165</v>
      </c>
      <c r="C8" s="418" t="s">
        <v>485</v>
      </c>
      <c r="D8" s="176" t="s">
        <v>543</v>
      </c>
      <c r="E8" s="187"/>
      <c r="F8" s="187"/>
      <c r="G8" s="187"/>
      <c r="H8" s="187"/>
      <c r="I8" s="187"/>
      <c r="J8" s="187"/>
      <c r="K8" s="181">
        <v>10</v>
      </c>
      <c r="L8" s="187"/>
      <c r="M8" s="181" t="s">
        <v>3</v>
      </c>
      <c r="N8" s="187"/>
      <c r="O8" s="181">
        <v>1</v>
      </c>
      <c r="P8" s="187"/>
      <c r="Q8" s="187"/>
      <c r="R8" s="187"/>
      <c r="S8" s="187"/>
      <c r="T8" s="187"/>
      <c r="U8" s="187"/>
      <c r="V8" s="187"/>
      <c r="W8" s="187"/>
      <c r="X8" s="177"/>
      <c r="Y8" s="178"/>
    </row>
    <row r="9" spans="1:27" ht="25.5" x14ac:dyDescent="0.25">
      <c r="A9" s="173">
        <v>2</v>
      </c>
      <c r="B9" s="807"/>
      <c r="C9" s="416" t="s">
        <v>486</v>
      </c>
      <c r="D9" s="179" t="s">
        <v>554</v>
      </c>
      <c r="E9" s="185"/>
      <c r="F9" s="185"/>
      <c r="G9" s="185"/>
      <c r="H9" s="185"/>
      <c r="I9" s="185"/>
      <c r="J9" s="185"/>
      <c r="K9" s="419">
        <v>1</v>
      </c>
      <c r="L9" s="419" t="s">
        <v>3</v>
      </c>
      <c r="M9" s="185"/>
      <c r="N9" s="182">
        <v>1</v>
      </c>
      <c r="O9" s="419">
        <v>1</v>
      </c>
      <c r="P9" s="185"/>
      <c r="Q9" s="185"/>
      <c r="R9" s="185"/>
      <c r="S9" s="185"/>
      <c r="T9" s="185"/>
      <c r="U9" s="185"/>
      <c r="V9" s="185"/>
      <c r="W9" s="185"/>
      <c r="X9" s="277"/>
      <c r="Y9" s="168">
        <f>N9*O9*ROUND(X9,2)</f>
        <v>0</v>
      </c>
    </row>
    <row r="10" spans="1:27" ht="26.25" customHeight="1" x14ac:dyDescent="0.25">
      <c r="A10" s="173">
        <v>3</v>
      </c>
      <c r="B10" s="807"/>
      <c r="C10" s="804" t="s">
        <v>484</v>
      </c>
      <c r="D10" s="179" t="s">
        <v>555</v>
      </c>
      <c r="E10" s="185"/>
      <c r="F10" s="419" t="s">
        <v>3</v>
      </c>
      <c r="G10" s="185"/>
      <c r="H10" s="185"/>
      <c r="I10" s="185"/>
      <c r="J10" s="185"/>
      <c r="K10" s="185"/>
      <c r="L10" s="185"/>
      <c r="M10" s="185"/>
      <c r="N10" s="185"/>
      <c r="O10" s="185"/>
      <c r="P10" s="419"/>
      <c r="Q10" s="419"/>
      <c r="R10" s="185"/>
      <c r="S10" s="185"/>
      <c r="T10" s="185"/>
      <c r="U10" s="185"/>
      <c r="V10" s="419">
        <v>52</v>
      </c>
      <c r="W10" s="419">
        <v>1</v>
      </c>
      <c r="X10" s="359"/>
      <c r="Y10" s="360"/>
    </row>
    <row r="11" spans="1:27" ht="15" customHeight="1" x14ac:dyDescent="0.25">
      <c r="A11" s="173">
        <v>4</v>
      </c>
      <c r="B11" s="807"/>
      <c r="C11" s="804"/>
      <c r="D11" s="179" t="s">
        <v>556</v>
      </c>
      <c r="E11" s="185"/>
      <c r="F11" s="419" t="s">
        <v>3</v>
      </c>
      <c r="G11" s="185"/>
      <c r="H11" s="185"/>
      <c r="I11" s="185"/>
      <c r="J11" s="185"/>
      <c r="K11" s="185"/>
      <c r="L11" s="185"/>
      <c r="M11" s="185"/>
      <c r="N11" s="185"/>
      <c r="O11" s="185"/>
      <c r="P11" s="419"/>
      <c r="Q11" s="419"/>
      <c r="R11" s="185"/>
      <c r="S11" s="185"/>
      <c r="T11" s="185"/>
      <c r="U11" s="185"/>
      <c r="V11" s="419">
        <v>52</v>
      </c>
      <c r="W11" s="419">
        <v>1</v>
      </c>
      <c r="X11" s="359"/>
      <c r="Y11" s="360"/>
      <c r="Z11" s="31"/>
      <c r="AA11" s="31"/>
    </row>
    <row r="12" spans="1:27" ht="26.25" customHeight="1" x14ac:dyDescent="0.25">
      <c r="A12" s="173">
        <v>5</v>
      </c>
      <c r="B12" s="807"/>
      <c r="C12" s="804"/>
      <c r="D12" s="179" t="s">
        <v>557</v>
      </c>
      <c r="E12" s="419" t="s">
        <v>3</v>
      </c>
      <c r="F12" s="185"/>
      <c r="G12" s="185"/>
      <c r="H12" s="185"/>
      <c r="I12" s="185"/>
      <c r="J12" s="185"/>
      <c r="K12" s="185"/>
      <c r="L12" s="185"/>
      <c r="M12" s="185"/>
      <c r="N12" s="185"/>
      <c r="O12" s="185"/>
      <c r="P12" s="185"/>
      <c r="Q12" s="185"/>
      <c r="R12" s="185"/>
      <c r="S12" s="185"/>
      <c r="T12" s="185"/>
      <c r="U12" s="185"/>
      <c r="V12" s="419">
        <v>365</v>
      </c>
      <c r="W12" s="419">
        <v>1</v>
      </c>
      <c r="X12" s="359"/>
      <c r="Y12" s="360"/>
      <c r="Z12" s="31"/>
      <c r="AA12" s="31"/>
    </row>
    <row r="13" spans="1:27" ht="26.25" customHeight="1" x14ac:dyDescent="0.25">
      <c r="A13" s="173">
        <v>6</v>
      </c>
      <c r="B13" s="807"/>
      <c r="C13" s="804"/>
      <c r="D13" s="179" t="s">
        <v>2378</v>
      </c>
      <c r="E13" s="419"/>
      <c r="F13" s="185" t="s">
        <v>3</v>
      </c>
      <c r="G13" s="185"/>
      <c r="H13" s="185"/>
      <c r="I13" s="185"/>
      <c r="J13" s="185"/>
      <c r="K13" s="185"/>
      <c r="L13" s="185"/>
      <c r="M13" s="185"/>
      <c r="N13" s="185"/>
      <c r="O13" s="185"/>
      <c r="P13" s="185"/>
      <c r="Q13" s="185"/>
      <c r="R13" s="185"/>
      <c r="S13" s="185"/>
      <c r="T13" s="185"/>
      <c r="U13" s="185"/>
      <c r="V13" s="419">
        <v>52</v>
      </c>
      <c r="W13" s="419">
        <v>1</v>
      </c>
      <c r="X13" s="359"/>
      <c r="Y13" s="360"/>
      <c r="Z13" s="31"/>
    </row>
    <row r="14" spans="1:27" ht="26.25" customHeight="1" x14ac:dyDescent="0.25">
      <c r="A14" s="173">
        <v>7</v>
      </c>
      <c r="B14" s="807"/>
      <c r="C14" s="804"/>
      <c r="D14" s="179" t="s">
        <v>558</v>
      </c>
      <c r="E14" s="185"/>
      <c r="F14" s="185"/>
      <c r="G14" s="419" t="s">
        <v>3</v>
      </c>
      <c r="H14" s="185"/>
      <c r="I14" s="185"/>
      <c r="J14" s="185"/>
      <c r="K14" s="182"/>
      <c r="L14" s="185"/>
      <c r="M14" s="185"/>
      <c r="N14" s="182"/>
      <c r="O14" s="182"/>
      <c r="P14" s="185"/>
      <c r="Q14" s="185"/>
      <c r="R14" s="284"/>
      <c r="S14" s="185"/>
      <c r="T14" s="185"/>
      <c r="U14" s="185"/>
      <c r="V14" s="419">
        <v>8</v>
      </c>
      <c r="W14" s="419">
        <v>1</v>
      </c>
      <c r="X14" s="359"/>
      <c r="Y14" s="360"/>
      <c r="Z14" s="31"/>
    </row>
    <row r="15" spans="1:27" ht="26.25" customHeight="1" x14ac:dyDescent="0.25">
      <c r="A15" s="173">
        <v>8</v>
      </c>
      <c r="B15" s="807"/>
      <c r="C15" s="804"/>
      <c r="D15" s="179" t="s">
        <v>559</v>
      </c>
      <c r="E15" s="185"/>
      <c r="F15" s="185"/>
      <c r="G15" s="185"/>
      <c r="H15" s="185"/>
      <c r="I15" s="185"/>
      <c r="J15" s="185"/>
      <c r="K15" s="182"/>
      <c r="L15" s="185"/>
      <c r="M15" s="185"/>
      <c r="N15" s="182">
        <v>3</v>
      </c>
      <c r="O15" s="182">
        <v>1</v>
      </c>
      <c r="P15" s="185"/>
      <c r="Q15" s="185"/>
      <c r="R15" s="185"/>
      <c r="S15" s="419" t="s">
        <v>3</v>
      </c>
      <c r="T15" s="185"/>
      <c r="U15" s="185"/>
      <c r="V15" s="419"/>
      <c r="W15" s="419"/>
      <c r="X15" s="277"/>
      <c r="Y15" s="168">
        <f>N15*O15*ROUND(X15,2)</f>
        <v>0</v>
      </c>
      <c r="Z15" s="31"/>
    </row>
    <row r="16" spans="1:27" ht="15" customHeight="1" x14ac:dyDescent="0.25">
      <c r="A16" s="173">
        <v>9</v>
      </c>
      <c r="B16" s="807"/>
      <c r="C16" s="804"/>
      <c r="D16" s="179" t="s">
        <v>560</v>
      </c>
      <c r="E16" s="185"/>
      <c r="F16" s="185"/>
      <c r="G16" s="185"/>
      <c r="H16" s="185"/>
      <c r="I16" s="185"/>
      <c r="J16" s="185"/>
      <c r="K16" s="182"/>
      <c r="L16" s="185"/>
      <c r="M16" s="185"/>
      <c r="N16" s="182">
        <v>1</v>
      </c>
      <c r="O16" s="182">
        <v>1</v>
      </c>
      <c r="P16" s="185"/>
      <c r="Q16" s="185"/>
      <c r="R16" s="185"/>
      <c r="S16" s="185"/>
      <c r="T16" s="185"/>
      <c r="U16" s="419" t="s">
        <v>3</v>
      </c>
      <c r="V16" s="419"/>
      <c r="W16" s="419"/>
      <c r="X16" s="277"/>
      <c r="Y16" s="168">
        <f>N16*O16*ROUND(X16,2)</f>
        <v>0</v>
      </c>
      <c r="Z16" s="31"/>
    </row>
    <row r="17" spans="1:27" ht="26.25" customHeight="1" x14ac:dyDescent="0.25">
      <c r="A17" s="173">
        <v>10</v>
      </c>
      <c r="B17" s="807"/>
      <c r="C17" s="804"/>
      <c r="D17" s="179" t="s">
        <v>561</v>
      </c>
      <c r="E17" s="185"/>
      <c r="F17" s="185"/>
      <c r="G17" s="185"/>
      <c r="H17" s="185"/>
      <c r="I17" s="185"/>
      <c r="J17" s="185"/>
      <c r="K17" s="185"/>
      <c r="L17" s="185"/>
      <c r="M17" s="185"/>
      <c r="N17" s="185"/>
      <c r="O17" s="185"/>
      <c r="P17" s="419" t="s">
        <v>3</v>
      </c>
      <c r="Q17" s="419" t="s">
        <v>3</v>
      </c>
      <c r="R17" s="185"/>
      <c r="S17" s="185"/>
      <c r="T17" s="185"/>
      <c r="U17" s="185"/>
      <c r="V17" s="182">
        <v>2</v>
      </c>
      <c r="W17" s="419">
        <v>1</v>
      </c>
      <c r="X17" s="277"/>
      <c r="Y17" s="168">
        <f>V17*W17*ROUND(X17,2)</f>
        <v>0</v>
      </c>
      <c r="Z17" s="31"/>
    </row>
    <row r="18" spans="1:27" ht="26.25" customHeight="1" x14ac:dyDescent="0.25">
      <c r="A18" s="173">
        <v>11</v>
      </c>
      <c r="B18" s="807"/>
      <c r="C18" s="804"/>
      <c r="D18" s="179" t="s">
        <v>562</v>
      </c>
      <c r="E18" s="185"/>
      <c r="F18" s="185"/>
      <c r="G18" s="185"/>
      <c r="H18" s="185"/>
      <c r="I18" s="185"/>
      <c r="J18" s="185"/>
      <c r="K18" s="185"/>
      <c r="L18" s="185"/>
      <c r="M18" s="185"/>
      <c r="N18" s="185"/>
      <c r="O18" s="185"/>
      <c r="P18" s="419" t="s">
        <v>3</v>
      </c>
      <c r="Q18" s="419" t="s">
        <v>3</v>
      </c>
      <c r="R18" s="185"/>
      <c r="S18" s="185"/>
      <c r="T18" s="185"/>
      <c r="U18" s="185"/>
      <c r="V18" s="182">
        <v>2</v>
      </c>
      <c r="W18" s="419">
        <v>1</v>
      </c>
      <c r="X18" s="277"/>
      <c r="Y18" s="168">
        <f t="shared" ref="Y18:Y21" si="0">V18*W18*ROUND(X18,2)</f>
        <v>0</v>
      </c>
      <c r="Z18" s="31"/>
    </row>
    <row r="19" spans="1:27" ht="26.25" customHeight="1" x14ac:dyDescent="0.25">
      <c r="A19" s="173">
        <v>12</v>
      </c>
      <c r="B19" s="807"/>
      <c r="C19" s="804"/>
      <c r="D19" s="179" t="s">
        <v>563</v>
      </c>
      <c r="E19" s="185"/>
      <c r="F19" s="185"/>
      <c r="G19" s="185"/>
      <c r="H19" s="185"/>
      <c r="I19" s="185"/>
      <c r="J19" s="185"/>
      <c r="K19" s="185"/>
      <c r="L19" s="185"/>
      <c r="M19" s="185"/>
      <c r="N19" s="185"/>
      <c r="O19" s="185"/>
      <c r="P19" s="419" t="s">
        <v>3</v>
      </c>
      <c r="Q19" s="419" t="s">
        <v>3</v>
      </c>
      <c r="R19" s="185"/>
      <c r="S19" s="185"/>
      <c r="T19" s="185"/>
      <c r="U19" s="185"/>
      <c r="V19" s="182">
        <v>2</v>
      </c>
      <c r="W19" s="419">
        <v>1</v>
      </c>
      <c r="X19" s="277"/>
      <c r="Y19" s="168">
        <f t="shared" si="0"/>
        <v>0</v>
      </c>
      <c r="Z19" s="31"/>
    </row>
    <row r="20" spans="1:27" ht="25.5" customHeight="1" x14ac:dyDescent="0.25">
      <c r="A20" s="173">
        <v>13</v>
      </c>
      <c r="B20" s="807"/>
      <c r="C20" s="804"/>
      <c r="D20" s="179" t="s">
        <v>564</v>
      </c>
      <c r="E20" s="185"/>
      <c r="F20" s="185"/>
      <c r="G20" s="185"/>
      <c r="H20" s="185"/>
      <c r="I20" s="185"/>
      <c r="J20" s="185"/>
      <c r="K20" s="185"/>
      <c r="L20" s="185"/>
      <c r="M20" s="185"/>
      <c r="N20" s="185"/>
      <c r="O20" s="185"/>
      <c r="P20" s="419" t="s">
        <v>3</v>
      </c>
      <c r="Q20" s="419" t="s">
        <v>3</v>
      </c>
      <c r="R20" s="185"/>
      <c r="S20" s="185"/>
      <c r="T20" s="185"/>
      <c r="U20" s="185"/>
      <c r="V20" s="182">
        <v>2</v>
      </c>
      <c r="W20" s="419">
        <v>1</v>
      </c>
      <c r="X20" s="277"/>
      <c r="Y20" s="168">
        <f t="shared" si="0"/>
        <v>0</v>
      </c>
      <c r="Z20" s="31"/>
    </row>
    <row r="21" spans="1:27" ht="39.200000000000003" customHeight="1" x14ac:dyDescent="0.25">
      <c r="A21" s="173">
        <v>14</v>
      </c>
      <c r="B21" s="807"/>
      <c r="C21" s="804"/>
      <c r="D21" s="179" t="s">
        <v>565</v>
      </c>
      <c r="E21" s="185"/>
      <c r="F21" s="185"/>
      <c r="G21" s="185"/>
      <c r="H21" s="185"/>
      <c r="I21" s="185"/>
      <c r="J21" s="185"/>
      <c r="K21" s="185"/>
      <c r="L21" s="185"/>
      <c r="M21" s="185"/>
      <c r="N21" s="185"/>
      <c r="O21" s="185"/>
      <c r="P21" s="419" t="s">
        <v>3</v>
      </c>
      <c r="Q21" s="419" t="s">
        <v>3</v>
      </c>
      <c r="R21" s="185"/>
      <c r="S21" s="185"/>
      <c r="T21" s="185"/>
      <c r="U21" s="185"/>
      <c r="V21" s="182">
        <v>2</v>
      </c>
      <c r="W21" s="419">
        <v>1</v>
      </c>
      <c r="X21" s="277"/>
      <c r="Y21" s="168">
        <f t="shared" si="0"/>
        <v>0</v>
      </c>
      <c r="Z21" s="31"/>
    </row>
    <row r="22" spans="1:27" ht="26.25" customHeight="1" x14ac:dyDescent="0.25">
      <c r="A22" s="173">
        <v>15</v>
      </c>
      <c r="B22" s="807"/>
      <c r="C22" s="804"/>
      <c r="D22" s="179" t="s">
        <v>566</v>
      </c>
      <c r="E22" s="185"/>
      <c r="F22" s="185"/>
      <c r="G22" s="185"/>
      <c r="H22" s="185"/>
      <c r="I22" s="185"/>
      <c r="J22" s="185"/>
      <c r="K22" s="185"/>
      <c r="L22" s="185"/>
      <c r="M22" s="185"/>
      <c r="N22" s="185"/>
      <c r="O22" s="185"/>
      <c r="P22" s="419" t="s">
        <v>3</v>
      </c>
      <c r="Q22" s="419" t="s">
        <v>3</v>
      </c>
      <c r="R22" s="185"/>
      <c r="S22" s="185"/>
      <c r="T22" s="185"/>
      <c r="U22" s="185"/>
      <c r="V22" s="182">
        <v>2</v>
      </c>
      <c r="W22" s="419">
        <v>1</v>
      </c>
      <c r="X22" s="277"/>
      <c r="Y22" s="168">
        <f t="shared" ref="Y22" si="1">V22*W22*ROUND(X22,2)</f>
        <v>0</v>
      </c>
      <c r="Z22" s="31"/>
    </row>
    <row r="23" spans="1:27" ht="15" customHeight="1" x14ac:dyDescent="0.25">
      <c r="A23" s="173">
        <v>16</v>
      </c>
      <c r="B23" s="807"/>
      <c r="C23" s="804"/>
      <c r="D23" s="179" t="s">
        <v>567</v>
      </c>
      <c r="E23" s="185"/>
      <c r="F23" s="185"/>
      <c r="G23" s="185"/>
      <c r="H23" s="185"/>
      <c r="I23" s="185"/>
      <c r="J23" s="185"/>
      <c r="K23" s="185"/>
      <c r="L23" s="185"/>
      <c r="M23" s="185"/>
      <c r="N23" s="185"/>
      <c r="O23" s="185"/>
      <c r="P23" s="419" t="s">
        <v>3</v>
      </c>
      <c r="Q23" s="419" t="s">
        <v>3</v>
      </c>
      <c r="R23" s="185"/>
      <c r="S23" s="185"/>
      <c r="T23" s="185"/>
      <c r="U23" s="185"/>
      <c r="V23" s="182">
        <v>2</v>
      </c>
      <c r="W23" s="419">
        <v>1</v>
      </c>
      <c r="X23" s="277"/>
      <c r="Y23" s="168">
        <f>V23*W23*ROUND(X23,2)</f>
        <v>0</v>
      </c>
      <c r="Z23" s="31"/>
    </row>
    <row r="24" spans="1:27" s="415" customFormat="1" ht="15" customHeight="1" x14ac:dyDescent="0.25">
      <c r="A24" s="173">
        <v>17</v>
      </c>
      <c r="B24" s="807"/>
      <c r="C24" s="804"/>
      <c r="D24" s="179" t="s">
        <v>568</v>
      </c>
      <c r="E24" s="185"/>
      <c r="F24" s="185"/>
      <c r="G24" s="185"/>
      <c r="H24" s="185"/>
      <c r="I24" s="185"/>
      <c r="J24" s="185"/>
      <c r="K24" s="185"/>
      <c r="L24" s="185"/>
      <c r="M24" s="185"/>
      <c r="N24" s="185"/>
      <c r="O24" s="185"/>
      <c r="P24" s="419" t="s">
        <v>3</v>
      </c>
      <c r="Q24" s="419" t="s">
        <v>3</v>
      </c>
      <c r="R24" s="185"/>
      <c r="S24" s="185"/>
      <c r="T24" s="185"/>
      <c r="U24" s="185"/>
      <c r="V24" s="182">
        <v>2</v>
      </c>
      <c r="W24" s="419">
        <v>1</v>
      </c>
      <c r="X24" s="277"/>
      <c r="Y24" s="168">
        <f t="shared" ref="Y24:Y27" si="2">V24*W24*ROUND(X24,2)</f>
        <v>0</v>
      </c>
      <c r="Z24" s="31"/>
    </row>
    <row r="25" spans="1:27" ht="26.25" customHeight="1" x14ac:dyDescent="0.25">
      <c r="A25" s="173">
        <v>18</v>
      </c>
      <c r="B25" s="807"/>
      <c r="C25" s="804"/>
      <c r="D25" s="417" t="s">
        <v>569</v>
      </c>
      <c r="E25" s="185"/>
      <c r="F25" s="185"/>
      <c r="G25" s="185"/>
      <c r="H25" s="185"/>
      <c r="I25" s="185"/>
      <c r="J25" s="185"/>
      <c r="K25" s="185"/>
      <c r="L25" s="185"/>
      <c r="M25" s="185"/>
      <c r="N25" s="185"/>
      <c r="O25" s="185"/>
      <c r="P25" s="419" t="s">
        <v>3</v>
      </c>
      <c r="Q25" s="419" t="s">
        <v>3</v>
      </c>
      <c r="R25" s="185"/>
      <c r="S25" s="185"/>
      <c r="T25" s="185"/>
      <c r="U25" s="185"/>
      <c r="V25" s="182">
        <v>2</v>
      </c>
      <c r="W25" s="419">
        <v>1</v>
      </c>
      <c r="X25" s="277"/>
      <c r="Y25" s="168">
        <f t="shared" si="2"/>
        <v>0</v>
      </c>
      <c r="Z25" s="31"/>
    </row>
    <row r="26" spans="1:27" ht="26.25" customHeight="1" x14ac:dyDescent="0.25">
      <c r="A26" s="173">
        <v>19</v>
      </c>
      <c r="B26" s="807"/>
      <c r="C26" s="804"/>
      <c r="D26" s="179" t="s">
        <v>570</v>
      </c>
      <c r="E26" s="185"/>
      <c r="F26" s="185"/>
      <c r="G26" s="185"/>
      <c r="H26" s="185"/>
      <c r="I26" s="185"/>
      <c r="J26" s="185"/>
      <c r="K26" s="185"/>
      <c r="L26" s="185"/>
      <c r="M26" s="185"/>
      <c r="N26" s="185"/>
      <c r="O26" s="185"/>
      <c r="P26" s="419" t="s">
        <v>3</v>
      </c>
      <c r="Q26" s="419" t="s">
        <v>3</v>
      </c>
      <c r="R26" s="185"/>
      <c r="S26" s="185"/>
      <c r="T26" s="185"/>
      <c r="U26" s="185"/>
      <c r="V26" s="182">
        <v>2</v>
      </c>
      <c r="W26" s="419">
        <v>1</v>
      </c>
      <c r="X26" s="277"/>
      <c r="Y26" s="168">
        <f t="shared" si="2"/>
        <v>0</v>
      </c>
      <c r="Z26" s="31"/>
    </row>
    <row r="27" spans="1:27" ht="15" customHeight="1" x14ac:dyDescent="0.25">
      <c r="A27" s="173">
        <v>20</v>
      </c>
      <c r="B27" s="807"/>
      <c r="C27" s="804"/>
      <c r="D27" s="179" t="s">
        <v>571</v>
      </c>
      <c r="E27" s="185"/>
      <c r="F27" s="185"/>
      <c r="G27" s="185"/>
      <c r="H27" s="185"/>
      <c r="I27" s="185"/>
      <c r="J27" s="185"/>
      <c r="K27" s="185"/>
      <c r="L27" s="185"/>
      <c r="M27" s="185"/>
      <c r="N27" s="185"/>
      <c r="O27" s="185"/>
      <c r="P27" s="419" t="s">
        <v>3</v>
      </c>
      <c r="Q27" s="419" t="s">
        <v>3</v>
      </c>
      <c r="R27" s="185"/>
      <c r="S27" s="185"/>
      <c r="T27" s="185"/>
      <c r="U27" s="185"/>
      <c r="V27" s="182">
        <v>2</v>
      </c>
      <c r="W27" s="419">
        <v>1</v>
      </c>
      <c r="X27" s="277"/>
      <c r="Y27" s="168">
        <f t="shared" si="2"/>
        <v>0</v>
      </c>
      <c r="Z27" s="31"/>
    </row>
    <row r="28" spans="1:27" ht="15" customHeight="1" x14ac:dyDescent="0.25">
      <c r="A28" s="173">
        <v>21</v>
      </c>
      <c r="B28" s="808"/>
      <c r="C28" s="804"/>
      <c r="D28" s="179" t="s">
        <v>572</v>
      </c>
      <c r="E28" s="185"/>
      <c r="F28" s="185"/>
      <c r="G28" s="185"/>
      <c r="H28" s="185"/>
      <c r="I28" s="185"/>
      <c r="J28" s="185"/>
      <c r="K28" s="185"/>
      <c r="L28" s="185"/>
      <c r="M28" s="185"/>
      <c r="N28" s="185"/>
      <c r="O28" s="185"/>
      <c r="P28" s="419" t="s">
        <v>3</v>
      </c>
      <c r="Q28" s="419" t="s">
        <v>3</v>
      </c>
      <c r="R28" s="185"/>
      <c r="S28" s="185"/>
      <c r="T28" s="185"/>
      <c r="U28" s="185"/>
      <c r="V28" s="182">
        <v>2</v>
      </c>
      <c r="W28" s="419">
        <v>1</v>
      </c>
      <c r="X28" s="277"/>
      <c r="Y28" s="168">
        <f t="shared" ref="Y28" si="3">V28*W28*ROUND(X28,2)</f>
        <v>0</v>
      </c>
      <c r="Z28" s="31"/>
    </row>
    <row r="29" spans="1:27" ht="26.25" customHeight="1" x14ac:dyDescent="0.25">
      <c r="A29" s="173">
        <v>22</v>
      </c>
      <c r="B29" s="804" t="s">
        <v>52</v>
      </c>
      <c r="C29" s="804" t="s">
        <v>484</v>
      </c>
      <c r="D29" s="179" t="s">
        <v>551</v>
      </c>
      <c r="E29" s="185"/>
      <c r="F29" s="185"/>
      <c r="G29" s="185"/>
      <c r="H29" s="185"/>
      <c r="I29" s="185"/>
      <c r="J29" s="185"/>
      <c r="K29" s="185"/>
      <c r="L29" s="185"/>
      <c r="M29" s="185"/>
      <c r="N29" s="185"/>
      <c r="O29" s="185"/>
      <c r="P29" s="419" t="s">
        <v>3</v>
      </c>
      <c r="Q29" s="419" t="s">
        <v>3</v>
      </c>
      <c r="R29" s="185"/>
      <c r="S29" s="185"/>
      <c r="T29" s="185"/>
      <c r="U29" s="185"/>
      <c r="V29" s="182">
        <v>2</v>
      </c>
      <c r="W29" s="419">
        <v>1</v>
      </c>
      <c r="X29" s="277"/>
      <c r="Y29" s="168">
        <f>V29*W29*ROUND(X29,2)</f>
        <v>0</v>
      </c>
      <c r="Z29" s="31"/>
    </row>
    <row r="30" spans="1:27" ht="15" customHeight="1" x14ac:dyDescent="0.25">
      <c r="A30" s="173">
        <v>23</v>
      </c>
      <c r="B30" s="804"/>
      <c r="C30" s="804"/>
      <c r="D30" s="179" t="s">
        <v>552</v>
      </c>
      <c r="E30" s="185"/>
      <c r="F30" s="185"/>
      <c r="G30" s="185"/>
      <c r="H30" s="185"/>
      <c r="I30" s="185"/>
      <c r="J30" s="185"/>
      <c r="K30" s="185"/>
      <c r="L30" s="185"/>
      <c r="M30" s="185"/>
      <c r="N30" s="185"/>
      <c r="O30" s="185"/>
      <c r="P30" s="419" t="s">
        <v>3</v>
      </c>
      <c r="Q30" s="419" t="s">
        <v>3</v>
      </c>
      <c r="R30" s="185"/>
      <c r="S30" s="185"/>
      <c r="T30" s="185"/>
      <c r="U30" s="185"/>
      <c r="V30" s="182">
        <v>2</v>
      </c>
      <c r="W30" s="419">
        <v>1</v>
      </c>
      <c r="X30" s="277"/>
      <c r="Y30" s="168">
        <f t="shared" ref="Y30:Y31" si="4">V30*W30*ROUND(X30,2)</f>
        <v>0</v>
      </c>
      <c r="Z30" s="31"/>
    </row>
    <row r="31" spans="1:27" ht="15" customHeight="1" thickBot="1" x14ac:dyDescent="0.3">
      <c r="A31" s="65">
        <v>24</v>
      </c>
      <c r="B31" s="805"/>
      <c r="C31" s="805"/>
      <c r="D31" s="180" t="s">
        <v>553</v>
      </c>
      <c r="E31" s="188"/>
      <c r="F31" s="188"/>
      <c r="G31" s="188"/>
      <c r="H31" s="188"/>
      <c r="I31" s="188"/>
      <c r="J31" s="188"/>
      <c r="K31" s="188"/>
      <c r="L31" s="188"/>
      <c r="M31" s="188"/>
      <c r="N31" s="188"/>
      <c r="O31" s="188"/>
      <c r="P31" s="183" t="s">
        <v>3</v>
      </c>
      <c r="Q31" s="183" t="s">
        <v>3</v>
      </c>
      <c r="R31" s="188"/>
      <c r="S31" s="188"/>
      <c r="T31" s="188"/>
      <c r="U31" s="188"/>
      <c r="V31" s="184">
        <v>2</v>
      </c>
      <c r="W31" s="183">
        <v>1</v>
      </c>
      <c r="X31" s="277"/>
      <c r="Y31" s="170">
        <f t="shared" si="4"/>
        <v>0</v>
      </c>
      <c r="Z31" s="31"/>
    </row>
    <row r="32" spans="1:27" ht="15" customHeight="1" thickTop="1" thickBot="1" x14ac:dyDescent="0.3">
      <c r="X32" s="16" t="s">
        <v>4</v>
      </c>
      <c r="Y32" s="17">
        <f>SUM(Y9,Y15:Y31)</f>
        <v>0</v>
      </c>
      <c r="AA32" s="31"/>
    </row>
    <row r="33" spans="1:2" ht="13.5" thickTop="1" x14ac:dyDescent="0.25"/>
    <row r="34" spans="1:2" x14ac:dyDescent="0.25">
      <c r="A34" s="432"/>
      <c r="B34" s="81"/>
    </row>
    <row r="35" spans="1:2" x14ac:dyDescent="0.25">
      <c r="A35" s="432"/>
      <c r="B35" s="81"/>
    </row>
  </sheetData>
  <sheetProtection algorithmName="SHA-512" hashValue="IP1tbBk0azcX9XhDkzT7B4cshf4+d1nzMYfCxvZcrJhbUHxW7uaXH1AGuUsdTrwCfYDyy35MRYktqJbVjLaeGQ==" saltValue="ify/X22EJwZ2G7tQUQuo5w==" spinCount="100000" sheet="1" objects="1" scenarios="1"/>
  <mergeCells count="18">
    <mergeCell ref="C10:C28"/>
    <mergeCell ref="B29:B31"/>
    <mergeCell ref="C29:C31"/>
    <mergeCell ref="B8:B28"/>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R67"/>
  <sheetViews>
    <sheetView view="pageLayout" topLeftCell="G1"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1373</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1156</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16" si="0">ROW(A1)</f>
        <v>1</v>
      </c>
      <c r="B8" s="923" t="s">
        <v>1251</v>
      </c>
      <c r="C8" s="920" t="s">
        <v>1193</v>
      </c>
      <c r="D8" s="317" t="s">
        <v>1194</v>
      </c>
      <c r="E8" s="213"/>
      <c r="F8" s="251"/>
      <c r="G8" s="251" t="s">
        <v>3</v>
      </c>
      <c r="H8" s="251"/>
      <c r="I8" s="251"/>
      <c r="J8" s="251"/>
      <c r="K8" s="546"/>
      <c r="L8" s="546" t="s">
        <v>3</v>
      </c>
      <c r="M8" s="546" t="s">
        <v>3</v>
      </c>
      <c r="N8" s="546"/>
      <c r="O8" s="213">
        <v>2</v>
      </c>
      <c r="P8" s="213">
        <v>8</v>
      </c>
      <c r="Q8" s="280"/>
      <c r="R8" s="318">
        <f>O8*P8*ROUND(Q8,2)</f>
        <v>0</v>
      </c>
    </row>
    <row r="9" spans="1:18" s="14" customFormat="1" ht="15" customHeight="1" x14ac:dyDescent="0.25">
      <c r="A9" s="6">
        <f t="shared" si="0"/>
        <v>2</v>
      </c>
      <c r="B9" s="913"/>
      <c r="C9" s="855"/>
      <c r="D9" s="222" t="s">
        <v>1195</v>
      </c>
      <c r="E9" s="10"/>
      <c r="F9" s="2"/>
      <c r="G9" s="2"/>
      <c r="H9" s="2"/>
      <c r="I9" s="2"/>
      <c r="J9" s="2"/>
      <c r="K9" s="545"/>
      <c r="L9" s="545" t="s">
        <v>3</v>
      </c>
      <c r="M9" s="545" t="s">
        <v>3</v>
      </c>
      <c r="N9" s="545"/>
      <c r="O9" s="211">
        <v>2</v>
      </c>
      <c r="P9" s="211">
        <v>8</v>
      </c>
      <c r="Q9" s="277"/>
      <c r="R9" s="287">
        <f>O9*P9*ROUND(Q9,2)</f>
        <v>0</v>
      </c>
    </row>
    <row r="10" spans="1:18" s="14" customFormat="1" ht="15" customHeight="1" x14ac:dyDescent="0.25">
      <c r="A10" s="6">
        <f t="shared" si="0"/>
        <v>3</v>
      </c>
      <c r="B10" s="913"/>
      <c r="C10" s="855"/>
      <c r="D10" s="222" t="s">
        <v>1196</v>
      </c>
      <c r="E10" s="211"/>
      <c r="F10" s="2"/>
      <c r="G10" s="2"/>
      <c r="H10" s="2"/>
      <c r="I10" s="2"/>
      <c r="J10" s="2"/>
      <c r="K10" s="545"/>
      <c r="L10" s="545" t="s">
        <v>3</v>
      </c>
      <c r="M10" s="545" t="s">
        <v>3</v>
      </c>
      <c r="N10" s="545"/>
      <c r="O10" s="211">
        <v>2</v>
      </c>
      <c r="P10" s="211">
        <v>8</v>
      </c>
      <c r="Q10" s="277"/>
      <c r="R10" s="287">
        <f t="shared" ref="R10:R16" si="1">O10*P10*ROUND(Q10,2)</f>
        <v>0</v>
      </c>
    </row>
    <row r="11" spans="1:18" s="14" customFormat="1" ht="15" customHeight="1" x14ac:dyDescent="0.25">
      <c r="A11" s="6">
        <f t="shared" si="0"/>
        <v>4</v>
      </c>
      <c r="B11" s="913"/>
      <c r="C11" s="855"/>
      <c r="D11" s="222" t="s">
        <v>1197</v>
      </c>
      <c r="E11" s="211"/>
      <c r="F11" s="2"/>
      <c r="G11" s="2"/>
      <c r="H11" s="2"/>
      <c r="I11" s="2"/>
      <c r="J11" s="2"/>
      <c r="K11" s="545"/>
      <c r="L11" s="545" t="s">
        <v>3</v>
      </c>
      <c r="M11" s="545" t="s">
        <v>3</v>
      </c>
      <c r="N11" s="545"/>
      <c r="O11" s="211">
        <v>2</v>
      </c>
      <c r="P11" s="211">
        <v>8</v>
      </c>
      <c r="Q11" s="277"/>
      <c r="R11" s="287">
        <f>O11*P11*ROUND(Q11,2)</f>
        <v>0</v>
      </c>
    </row>
    <row r="12" spans="1:18" s="14" customFormat="1" ht="26.25" customHeight="1" x14ac:dyDescent="0.25">
      <c r="A12" s="6">
        <f t="shared" si="0"/>
        <v>5</v>
      </c>
      <c r="B12" s="913"/>
      <c r="C12" s="855"/>
      <c r="D12" s="534" t="s">
        <v>1198</v>
      </c>
      <c r="E12" s="211"/>
      <c r="F12" s="2"/>
      <c r="G12" s="2"/>
      <c r="H12" s="2"/>
      <c r="I12" s="2"/>
      <c r="J12" s="2"/>
      <c r="K12" s="545"/>
      <c r="L12" s="545" t="s">
        <v>3</v>
      </c>
      <c r="M12" s="545" t="s">
        <v>3</v>
      </c>
      <c r="N12" s="545"/>
      <c r="O12" s="211">
        <v>2</v>
      </c>
      <c r="P12" s="211">
        <v>8</v>
      </c>
      <c r="Q12" s="277"/>
      <c r="R12" s="287">
        <f t="shared" si="1"/>
        <v>0</v>
      </c>
    </row>
    <row r="13" spans="1:18" s="14" customFormat="1" ht="26.25" customHeight="1" x14ac:dyDescent="0.25">
      <c r="A13" s="6">
        <f t="shared" si="0"/>
        <v>6</v>
      </c>
      <c r="B13" s="913"/>
      <c r="C13" s="855"/>
      <c r="D13" s="534" t="s">
        <v>1129</v>
      </c>
      <c r="E13" s="211"/>
      <c r="F13" s="2"/>
      <c r="G13" s="2"/>
      <c r="H13" s="2"/>
      <c r="I13" s="2"/>
      <c r="J13" s="2"/>
      <c r="K13" s="545"/>
      <c r="L13" s="545" t="s">
        <v>3</v>
      </c>
      <c r="M13" s="545" t="s">
        <v>3</v>
      </c>
      <c r="N13" s="545"/>
      <c r="O13" s="211">
        <v>2</v>
      </c>
      <c r="P13" s="211">
        <v>8</v>
      </c>
      <c r="Q13" s="277"/>
      <c r="R13" s="287">
        <f t="shared" si="1"/>
        <v>0</v>
      </c>
    </row>
    <row r="14" spans="1:18" s="14" customFormat="1" ht="15" customHeight="1" x14ac:dyDescent="0.25">
      <c r="A14" s="6">
        <f t="shared" si="0"/>
        <v>7</v>
      </c>
      <c r="B14" s="913"/>
      <c r="C14" s="855"/>
      <c r="D14" s="222" t="s">
        <v>1127</v>
      </c>
      <c r="E14" s="211"/>
      <c r="F14" s="2"/>
      <c r="G14" s="2"/>
      <c r="H14" s="2"/>
      <c r="I14" s="2"/>
      <c r="J14" s="2"/>
      <c r="K14" s="545" t="s">
        <v>3</v>
      </c>
      <c r="L14" s="545"/>
      <c r="M14" s="545"/>
      <c r="N14" s="545"/>
      <c r="O14" s="211">
        <v>1</v>
      </c>
      <c r="P14" s="211">
        <v>8</v>
      </c>
      <c r="Q14" s="277"/>
      <c r="R14" s="287">
        <f t="shared" si="1"/>
        <v>0</v>
      </c>
    </row>
    <row r="15" spans="1:18" s="14" customFormat="1" ht="15" customHeight="1" x14ac:dyDescent="0.25">
      <c r="A15" s="6">
        <f t="shared" si="0"/>
        <v>8</v>
      </c>
      <c r="B15" s="913"/>
      <c r="C15" s="198" t="s">
        <v>1199</v>
      </c>
      <c r="D15" s="222" t="s">
        <v>1191</v>
      </c>
      <c r="E15" s="211"/>
      <c r="F15" s="2"/>
      <c r="G15" s="2"/>
      <c r="H15" s="2"/>
      <c r="I15" s="2"/>
      <c r="J15" s="2"/>
      <c r="K15" s="545"/>
      <c r="L15" s="545" t="s">
        <v>3</v>
      </c>
      <c r="M15" s="545" t="s">
        <v>3</v>
      </c>
      <c r="N15" s="545"/>
      <c r="O15" s="211">
        <v>2</v>
      </c>
      <c r="P15" s="211">
        <v>6</v>
      </c>
      <c r="Q15" s="277"/>
      <c r="R15" s="287">
        <f t="shared" si="1"/>
        <v>0</v>
      </c>
    </row>
    <row r="16" spans="1:18" s="14" customFormat="1" ht="15" customHeight="1" thickBot="1" x14ac:dyDescent="0.3">
      <c r="A16" s="56">
        <f t="shared" si="0"/>
        <v>9</v>
      </c>
      <c r="B16" s="914"/>
      <c r="C16" s="319" t="s">
        <v>1200</v>
      </c>
      <c r="D16" s="221" t="s">
        <v>1191</v>
      </c>
      <c r="E16" s="214"/>
      <c r="F16" s="11"/>
      <c r="G16" s="11"/>
      <c r="H16" s="11"/>
      <c r="I16" s="11"/>
      <c r="J16" s="11"/>
      <c r="K16" s="199"/>
      <c r="L16" s="199" t="s">
        <v>3</v>
      </c>
      <c r="M16" s="199" t="s">
        <v>3</v>
      </c>
      <c r="N16" s="199"/>
      <c r="O16" s="214">
        <v>2</v>
      </c>
      <c r="P16" s="214">
        <v>4</v>
      </c>
      <c r="Q16" s="277"/>
      <c r="R16" s="294">
        <f t="shared" si="1"/>
        <v>0</v>
      </c>
    </row>
    <row r="17" spans="1:18" s="14" customFormat="1" ht="15" customHeight="1" thickTop="1" thickBot="1" x14ac:dyDescent="0.3">
      <c r="A17" s="544"/>
      <c r="B17" s="8"/>
      <c r="C17" s="8"/>
      <c r="D17" s="8"/>
      <c r="E17" s="544"/>
      <c r="F17" s="544"/>
      <c r="G17" s="544"/>
      <c r="H17" s="544"/>
      <c r="I17" s="544"/>
      <c r="J17" s="544"/>
      <c r="K17" s="544"/>
      <c r="L17" s="544"/>
      <c r="M17" s="544"/>
      <c r="N17" s="544"/>
      <c r="O17" s="544"/>
      <c r="P17" s="544"/>
      <c r="Q17" s="241" t="s">
        <v>4</v>
      </c>
      <c r="R17" s="242">
        <f>SUM(R8:R16)</f>
        <v>0</v>
      </c>
    </row>
    <row r="18" spans="1:18" s="14" customFormat="1" ht="15" customHeight="1" thickTop="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29" customFormat="1" x14ac:dyDescent="0.25">
      <c r="A62" s="544"/>
      <c r="B62" s="8"/>
      <c r="C62" s="8"/>
      <c r="D62" s="8"/>
      <c r="E62" s="544"/>
      <c r="F62" s="544"/>
      <c r="G62" s="544"/>
      <c r="H62" s="544"/>
      <c r="I62" s="544"/>
      <c r="J62" s="544"/>
      <c r="K62" s="544"/>
      <c r="L62" s="544"/>
      <c r="M62" s="544"/>
      <c r="N62" s="544"/>
      <c r="O62" s="544"/>
      <c r="P62" s="544"/>
      <c r="Q62" s="8"/>
      <c r="R62" s="8"/>
    </row>
    <row r="63" spans="1:18" s="29" customFormat="1" x14ac:dyDescent="0.25">
      <c r="A63" s="544"/>
      <c r="B63" s="8"/>
      <c r="C63" s="8"/>
      <c r="D63" s="8"/>
      <c r="E63" s="544"/>
      <c r="F63" s="544"/>
      <c r="G63" s="544"/>
      <c r="H63" s="544"/>
      <c r="I63" s="544"/>
      <c r="J63" s="544"/>
      <c r="K63" s="544"/>
      <c r="L63" s="544"/>
      <c r="M63" s="544"/>
      <c r="N63" s="544"/>
      <c r="O63" s="544"/>
      <c r="P63" s="544"/>
      <c r="Q63" s="8"/>
      <c r="R63" s="8"/>
    </row>
    <row r="64" spans="1:18" s="29" customFormat="1" x14ac:dyDescent="0.25">
      <c r="A64" s="544"/>
      <c r="B64" s="8"/>
      <c r="C64" s="8"/>
      <c r="D64" s="8"/>
      <c r="E64" s="544"/>
      <c r="F64" s="544"/>
      <c r="G64" s="544"/>
      <c r="H64" s="544"/>
      <c r="I64" s="544"/>
      <c r="J64" s="544"/>
      <c r="K64" s="544"/>
      <c r="L64" s="544"/>
      <c r="M64" s="544"/>
      <c r="N64" s="544"/>
      <c r="O64" s="544"/>
      <c r="P64" s="544"/>
      <c r="Q64" s="8"/>
      <c r="R64" s="8"/>
    </row>
    <row r="65" spans="1:18" s="29" customFormat="1" x14ac:dyDescent="0.25">
      <c r="A65" s="544"/>
      <c r="B65" s="8"/>
      <c r="C65" s="8"/>
      <c r="D65" s="8"/>
      <c r="E65" s="544"/>
      <c r="F65" s="544"/>
      <c r="G65" s="544"/>
      <c r="H65" s="544"/>
      <c r="I65" s="544"/>
      <c r="J65" s="544"/>
      <c r="K65" s="544"/>
      <c r="L65" s="544"/>
      <c r="M65" s="544"/>
      <c r="N65" s="544"/>
      <c r="O65" s="544"/>
      <c r="P65" s="544"/>
      <c r="Q65" s="8"/>
      <c r="R65" s="8"/>
    </row>
    <row r="66" spans="1:18" s="29" customFormat="1" x14ac:dyDescent="0.25">
      <c r="A66" s="544"/>
      <c r="B66" s="8"/>
      <c r="C66" s="8"/>
      <c r="D66" s="8"/>
      <c r="E66" s="544"/>
      <c r="F66" s="544"/>
      <c r="G66" s="544"/>
      <c r="H66" s="544"/>
      <c r="I66" s="544"/>
      <c r="J66" s="544"/>
      <c r="K66" s="544"/>
      <c r="L66" s="544"/>
      <c r="M66" s="544"/>
      <c r="N66" s="544"/>
      <c r="O66" s="544"/>
      <c r="P66" s="544"/>
      <c r="Q66" s="8"/>
      <c r="R66" s="8"/>
    </row>
    <row r="67" spans="1:18" s="29" customFormat="1" x14ac:dyDescent="0.25">
      <c r="A67" s="544"/>
      <c r="B67" s="8"/>
      <c r="C67" s="8"/>
      <c r="D67" s="8"/>
      <c r="E67" s="544"/>
      <c r="F67" s="544"/>
      <c r="G67" s="544"/>
      <c r="H67" s="544"/>
      <c r="I67" s="544"/>
      <c r="J67" s="544"/>
      <c r="K67" s="544"/>
      <c r="L67" s="544"/>
      <c r="M67" s="544"/>
      <c r="N67" s="544"/>
      <c r="O67" s="544"/>
      <c r="P67" s="544"/>
      <c r="Q67" s="8"/>
      <c r="R67" s="8"/>
    </row>
  </sheetData>
  <sheetProtection algorithmName="SHA-512" hashValue="eymlwc6x2W24bMiCO89G+VWZa4bpdFJwXoAhcFS4L8KwAIewfDc2K8vLSusWJ+TXy8ejbGO+5ED/FNAElAilzQ==" saltValue="coYjTThTwaLoGVSjGiVAJw==" spinCount="100000" sheet="1" objects="1" scenarios="1"/>
  <mergeCells count="15">
    <mergeCell ref="A1:E1"/>
    <mergeCell ref="F1:R1"/>
    <mergeCell ref="A2:R2"/>
    <mergeCell ref="A3:R3"/>
    <mergeCell ref="A5:A7"/>
    <mergeCell ref="B5:B7"/>
    <mergeCell ref="C5:C7"/>
    <mergeCell ref="D5:D7"/>
    <mergeCell ref="E5:J6"/>
    <mergeCell ref="K5:K7"/>
    <mergeCell ref="B8:B16"/>
    <mergeCell ref="L5:P6"/>
    <mergeCell ref="Q5:Q7"/>
    <mergeCell ref="R5:R7"/>
    <mergeCell ref="C8:C14"/>
  </mergeCells>
  <conditionalFormatting sqref="A8:A16">
    <cfRule type="containsText" dxfId="22"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R81"/>
  <sheetViews>
    <sheetView view="pageLayout" topLeftCell="H4"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1374</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1201</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30" si="0">ROW(A1)</f>
        <v>1</v>
      </c>
      <c r="B8" s="924" t="s">
        <v>1202</v>
      </c>
      <c r="C8" s="928" t="s">
        <v>1303</v>
      </c>
      <c r="D8" s="571" t="s">
        <v>62</v>
      </c>
      <c r="E8" s="213" t="s">
        <v>3</v>
      </c>
      <c r="F8" s="251"/>
      <c r="G8" s="251"/>
      <c r="H8" s="251"/>
      <c r="I8" s="251"/>
      <c r="J8" s="251"/>
      <c r="K8" s="546"/>
      <c r="L8" s="546" t="s">
        <v>3</v>
      </c>
      <c r="M8" s="546" t="s">
        <v>3</v>
      </c>
      <c r="N8" s="546"/>
      <c r="O8" s="572">
        <v>2</v>
      </c>
      <c r="P8" s="213">
        <v>12</v>
      </c>
      <c r="Q8" s="280"/>
      <c r="R8" s="318">
        <f>O8*P8*ROUND(Q8,2)</f>
        <v>0</v>
      </c>
    </row>
    <row r="9" spans="1:18" s="14" customFormat="1" ht="15" customHeight="1" x14ac:dyDescent="0.25">
      <c r="A9" s="6">
        <f t="shared" si="0"/>
        <v>2</v>
      </c>
      <c r="B9" s="925"/>
      <c r="C9" s="929"/>
      <c r="D9" s="194" t="s">
        <v>1124</v>
      </c>
      <c r="E9" s="10"/>
      <c r="F9" s="2"/>
      <c r="G9" s="2"/>
      <c r="H9" s="2"/>
      <c r="I9" s="2"/>
      <c r="J9" s="2"/>
      <c r="K9" s="545"/>
      <c r="L9" s="545" t="s">
        <v>3</v>
      </c>
      <c r="M9" s="545" t="s">
        <v>3</v>
      </c>
      <c r="N9" s="545"/>
      <c r="O9" s="545">
        <v>2</v>
      </c>
      <c r="P9" s="211">
        <v>12</v>
      </c>
      <c r="Q9" s="277"/>
      <c r="R9" s="287">
        <f>O9*P9*ROUND(Q9,2)</f>
        <v>0</v>
      </c>
    </row>
    <row r="10" spans="1:18" s="14" customFormat="1" ht="15" customHeight="1" x14ac:dyDescent="0.25">
      <c r="A10" s="6">
        <f t="shared" si="0"/>
        <v>3</v>
      </c>
      <c r="B10" s="925"/>
      <c r="C10" s="929"/>
      <c r="D10" s="205" t="s">
        <v>419</v>
      </c>
      <c r="E10" s="211"/>
      <c r="F10" s="2"/>
      <c r="G10" s="2"/>
      <c r="H10" s="2"/>
      <c r="I10" s="2"/>
      <c r="J10" s="2"/>
      <c r="K10" s="545"/>
      <c r="L10" s="545" t="s">
        <v>3</v>
      </c>
      <c r="M10" s="545" t="s">
        <v>3</v>
      </c>
      <c r="N10" s="545"/>
      <c r="O10" s="195">
        <v>2</v>
      </c>
      <c r="P10" s="211">
        <v>12</v>
      </c>
      <c r="Q10" s="277"/>
      <c r="R10" s="287">
        <f t="shared" ref="R10:R26" si="1">O10*P10*ROUND(Q10,2)</f>
        <v>0</v>
      </c>
    </row>
    <row r="11" spans="1:18" s="14" customFormat="1" ht="15" customHeight="1" x14ac:dyDescent="0.25">
      <c r="A11" s="6">
        <f t="shared" si="0"/>
        <v>4</v>
      </c>
      <c r="B11" s="925"/>
      <c r="C11" s="929"/>
      <c r="D11" s="205" t="s">
        <v>795</v>
      </c>
      <c r="E11" s="211"/>
      <c r="F11" s="2"/>
      <c r="G11" s="2"/>
      <c r="H11" s="2"/>
      <c r="I11" s="2"/>
      <c r="J11" s="2"/>
      <c r="K11" s="545"/>
      <c r="L11" s="545" t="s">
        <v>3</v>
      </c>
      <c r="M11" s="545" t="s">
        <v>3</v>
      </c>
      <c r="N11" s="545"/>
      <c r="O11" s="195">
        <v>2</v>
      </c>
      <c r="P11" s="211">
        <v>12</v>
      </c>
      <c r="Q11" s="277"/>
      <c r="R11" s="287">
        <f t="shared" si="1"/>
        <v>0</v>
      </c>
    </row>
    <row r="12" spans="1:18" s="14" customFormat="1" ht="15" customHeight="1" x14ac:dyDescent="0.25">
      <c r="A12" s="6">
        <f t="shared" si="0"/>
        <v>5</v>
      </c>
      <c r="B12" s="925"/>
      <c r="C12" s="929"/>
      <c r="D12" s="205" t="s">
        <v>53</v>
      </c>
      <c r="E12" s="211"/>
      <c r="F12" s="2"/>
      <c r="G12" s="2"/>
      <c r="H12" s="2"/>
      <c r="I12" s="2"/>
      <c r="J12" s="2"/>
      <c r="K12" s="545"/>
      <c r="L12" s="545" t="s">
        <v>3</v>
      </c>
      <c r="M12" s="545" t="s">
        <v>3</v>
      </c>
      <c r="N12" s="545"/>
      <c r="O12" s="195">
        <v>2</v>
      </c>
      <c r="P12" s="211">
        <v>12</v>
      </c>
      <c r="Q12" s="277"/>
      <c r="R12" s="287">
        <f t="shared" si="1"/>
        <v>0</v>
      </c>
    </row>
    <row r="13" spans="1:18" s="14" customFormat="1" ht="26.25" customHeight="1" x14ac:dyDescent="0.25">
      <c r="A13" s="6">
        <f t="shared" si="0"/>
        <v>6</v>
      </c>
      <c r="B13" s="925"/>
      <c r="C13" s="929"/>
      <c r="D13" s="205" t="s">
        <v>1129</v>
      </c>
      <c r="E13" s="211"/>
      <c r="F13" s="2"/>
      <c r="G13" s="2"/>
      <c r="H13" s="2"/>
      <c r="I13" s="2"/>
      <c r="J13" s="2"/>
      <c r="K13" s="545"/>
      <c r="L13" s="545" t="s">
        <v>3</v>
      </c>
      <c r="M13" s="545" t="s">
        <v>3</v>
      </c>
      <c r="N13" s="545"/>
      <c r="O13" s="195">
        <v>2</v>
      </c>
      <c r="P13" s="211">
        <v>12</v>
      </c>
      <c r="Q13" s="277"/>
      <c r="R13" s="287">
        <f t="shared" si="1"/>
        <v>0</v>
      </c>
    </row>
    <row r="14" spans="1:18" s="14" customFormat="1" ht="26.25" customHeight="1" x14ac:dyDescent="0.25">
      <c r="A14" s="6">
        <f t="shared" si="0"/>
        <v>7</v>
      </c>
      <c r="B14" s="925"/>
      <c r="C14" s="929"/>
      <c r="D14" s="205" t="s">
        <v>1125</v>
      </c>
      <c r="E14" s="211"/>
      <c r="F14" s="2"/>
      <c r="G14" s="2"/>
      <c r="H14" s="2"/>
      <c r="I14" s="2"/>
      <c r="J14" s="2"/>
      <c r="K14" s="545"/>
      <c r="L14" s="545" t="s">
        <v>3</v>
      </c>
      <c r="M14" s="545" t="s">
        <v>3</v>
      </c>
      <c r="N14" s="545"/>
      <c r="O14" s="195">
        <v>2</v>
      </c>
      <c r="P14" s="211">
        <v>12</v>
      </c>
      <c r="Q14" s="277"/>
      <c r="R14" s="287">
        <f t="shared" si="1"/>
        <v>0</v>
      </c>
    </row>
    <row r="15" spans="1:18" s="14" customFormat="1" ht="15" customHeight="1" x14ac:dyDescent="0.25">
      <c r="A15" s="6">
        <f t="shared" si="0"/>
        <v>8</v>
      </c>
      <c r="B15" s="925"/>
      <c r="C15" s="929"/>
      <c r="D15" s="205" t="s">
        <v>621</v>
      </c>
      <c r="E15" s="211"/>
      <c r="F15" s="2"/>
      <c r="G15" s="2"/>
      <c r="H15" s="2"/>
      <c r="I15" s="2"/>
      <c r="J15" s="2"/>
      <c r="K15" s="545"/>
      <c r="L15" s="545" t="s">
        <v>3</v>
      </c>
      <c r="M15" s="545" t="s">
        <v>3</v>
      </c>
      <c r="N15" s="545"/>
      <c r="O15" s="195">
        <v>2</v>
      </c>
      <c r="P15" s="211">
        <v>12</v>
      </c>
      <c r="Q15" s="277"/>
      <c r="R15" s="287">
        <f t="shared" si="1"/>
        <v>0</v>
      </c>
    </row>
    <row r="16" spans="1:18" s="14" customFormat="1" ht="15" customHeight="1" x14ac:dyDescent="0.25">
      <c r="A16" s="6">
        <f t="shared" si="0"/>
        <v>9</v>
      </c>
      <c r="B16" s="925"/>
      <c r="C16" s="930"/>
      <c r="D16" s="205" t="s">
        <v>1203</v>
      </c>
      <c r="E16" s="211"/>
      <c r="F16" s="2"/>
      <c r="G16" s="2"/>
      <c r="H16" s="2"/>
      <c r="I16" s="2"/>
      <c r="J16" s="2"/>
      <c r="K16" s="545" t="s">
        <v>3</v>
      </c>
      <c r="L16" s="545"/>
      <c r="M16" s="545"/>
      <c r="N16" s="545"/>
      <c r="O16" s="195">
        <v>1</v>
      </c>
      <c r="P16" s="211">
        <v>12</v>
      </c>
      <c r="Q16" s="277"/>
      <c r="R16" s="287">
        <f t="shared" si="1"/>
        <v>0</v>
      </c>
    </row>
    <row r="17" spans="1:18" s="14" customFormat="1" ht="52.5" customHeight="1" x14ac:dyDescent="0.25">
      <c r="A17" s="6">
        <f t="shared" si="0"/>
        <v>10</v>
      </c>
      <c r="B17" s="926" t="s">
        <v>1204</v>
      </c>
      <c r="C17" s="931" t="s">
        <v>1304</v>
      </c>
      <c r="D17" s="205" t="s">
        <v>538</v>
      </c>
      <c r="E17" s="211"/>
      <c r="F17" s="2"/>
      <c r="G17" s="2"/>
      <c r="H17" s="2"/>
      <c r="I17" s="2"/>
      <c r="J17" s="2"/>
      <c r="K17" s="545"/>
      <c r="L17" s="545" t="s">
        <v>3</v>
      </c>
      <c r="M17" s="545" t="s">
        <v>3</v>
      </c>
      <c r="N17" s="545"/>
      <c r="O17" s="195">
        <v>2</v>
      </c>
      <c r="P17" s="211">
        <v>12</v>
      </c>
      <c r="Q17" s="277"/>
      <c r="R17" s="287">
        <f t="shared" ref="R17" si="2">O17*P17*ROUND(Q17,2)</f>
        <v>0</v>
      </c>
    </row>
    <row r="18" spans="1:18" s="14" customFormat="1" ht="26.25" customHeight="1" x14ac:dyDescent="0.25">
      <c r="A18" s="6">
        <f t="shared" si="0"/>
        <v>11</v>
      </c>
      <c r="B18" s="926"/>
      <c r="C18" s="929"/>
      <c r="D18" s="205" t="s">
        <v>513</v>
      </c>
      <c r="E18" s="211"/>
      <c r="F18" s="2"/>
      <c r="G18" s="2"/>
      <c r="H18" s="2"/>
      <c r="I18" s="2"/>
      <c r="J18" s="2"/>
      <c r="K18" s="545"/>
      <c r="L18" s="545" t="s">
        <v>3</v>
      </c>
      <c r="M18" s="545" t="s">
        <v>3</v>
      </c>
      <c r="N18" s="545"/>
      <c r="O18" s="195">
        <v>2</v>
      </c>
      <c r="P18" s="211">
        <v>12</v>
      </c>
      <c r="Q18" s="277"/>
      <c r="R18" s="287">
        <f t="shared" si="1"/>
        <v>0</v>
      </c>
    </row>
    <row r="19" spans="1:18" s="14" customFormat="1" ht="15" customHeight="1" x14ac:dyDescent="0.25">
      <c r="A19" s="6">
        <f t="shared" si="0"/>
        <v>12</v>
      </c>
      <c r="B19" s="926"/>
      <c r="C19" s="929"/>
      <c r="D19" s="204" t="s">
        <v>32</v>
      </c>
      <c r="E19" s="211"/>
      <c r="F19" s="2"/>
      <c r="G19" s="2"/>
      <c r="H19" s="2"/>
      <c r="I19" s="2"/>
      <c r="J19" s="2"/>
      <c r="K19" s="545"/>
      <c r="L19" s="545" t="s">
        <v>3</v>
      </c>
      <c r="M19" s="545" t="s">
        <v>3</v>
      </c>
      <c r="N19" s="545"/>
      <c r="O19" s="195">
        <v>2</v>
      </c>
      <c r="P19" s="211">
        <v>12</v>
      </c>
      <c r="Q19" s="277"/>
      <c r="R19" s="287">
        <f t="shared" si="1"/>
        <v>0</v>
      </c>
    </row>
    <row r="20" spans="1:18" s="14" customFormat="1" ht="15" customHeight="1" x14ac:dyDescent="0.25">
      <c r="A20" s="6">
        <f t="shared" si="0"/>
        <v>13</v>
      </c>
      <c r="B20" s="926"/>
      <c r="C20" s="929"/>
      <c r="D20" s="204" t="s">
        <v>67</v>
      </c>
      <c r="E20" s="211"/>
      <c r="F20" s="2"/>
      <c r="G20" s="2"/>
      <c r="H20" s="2"/>
      <c r="I20" s="2"/>
      <c r="J20" s="2"/>
      <c r="K20" s="545"/>
      <c r="L20" s="545" t="s">
        <v>3</v>
      </c>
      <c r="M20" s="545" t="s">
        <v>3</v>
      </c>
      <c r="N20" s="545"/>
      <c r="O20" s="195">
        <v>2</v>
      </c>
      <c r="P20" s="211">
        <v>12</v>
      </c>
      <c r="Q20" s="277"/>
      <c r="R20" s="287">
        <f t="shared" si="1"/>
        <v>0</v>
      </c>
    </row>
    <row r="21" spans="1:18" s="14" customFormat="1" ht="15" customHeight="1" x14ac:dyDescent="0.25">
      <c r="A21" s="6">
        <f t="shared" si="0"/>
        <v>14</v>
      </c>
      <c r="B21" s="926"/>
      <c r="C21" s="929"/>
      <c r="D21" s="204" t="s">
        <v>518</v>
      </c>
      <c r="E21" s="211"/>
      <c r="F21" s="2"/>
      <c r="G21" s="2"/>
      <c r="H21" s="2"/>
      <c r="I21" s="2"/>
      <c r="J21" s="2"/>
      <c r="K21" s="545"/>
      <c r="L21" s="545" t="s">
        <v>3</v>
      </c>
      <c r="M21" s="545" t="s">
        <v>3</v>
      </c>
      <c r="N21" s="545"/>
      <c r="O21" s="195">
        <v>2</v>
      </c>
      <c r="P21" s="211">
        <v>12</v>
      </c>
      <c r="Q21" s="277"/>
      <c r="R21" s="287">
        <f t="shared" si="1"/>
        <v>0</v>
      </c>
    </row>
    <row r="22" spans="1:18" s="14" customFormat="1" ht="26.25" customHeight="1" x14ac:dyDescent="0.25">
      <c r="A22" s="6">
        <f t="shared" si="0"/>
        <v>15</v>
      </c>
      <c r="B22" s="926"/>
      <c r="C22" s="929"/>
      <c r="D22" s="205" t="s">
        <v>540</v>
      </c>
      <c r="E22" s="211"/>
      <c r="F22" s="2"/>
      <c r="G22" s="2"/>
      <c r="H22" s="2"/>
      <c r="I22" s="2"/>
      <c r="J22" s="2"/>
      <c r="K22" s="545"/>
      <c r="L22" s="545" t="s">
        <v>3</v>
      </c>
      <c r="M22" s="545" t="s">
        <v>3</v>
      </c>
      <c r="N22" s="545"/>
      <c r="O22" s="195">
        <v>2</v>
      </c>
      <c r="P22" s="211">
        <v>12</v>
      </c>
      <c r="Q22" s="277"/>
      <c r="R22" s="287">
        <f t="shared" si="1"/>
        <v>0</v>
      </c>
    </row>
    <row r="23" spans="1:18" s="14" customFormat="1" ht="15" customHeight="1" x14ac:dyDescent="0.25">
      <c r="A23" s="6">
        <f t="shared" si="0"/>
        <v>16</v>
      </c>
      <c r="B23" s="926"/>
      <c r="C23" s="929"/>
      <c r="D23" s="205" t="s">
        <v>1205</v>
      </c>
      <c r="E23" s="211"/>
      <c r="F23" s="2"/>
      <c r="G23" s="2"/>
      <c r="H23" s="2"/>
      <c r="I23" s="2"/>
      <c r="J23" s="2"/>
      <c r="K23" s="545"/>
      <c r="L23" s="545"/>
      <c r="M23" s="545" t="s">
        <v>3</v>
      </c>
      <c r="N23" s="545"/>
      <c r="O23" s="195">
        <v>1</v>
      </c>
      <c r="P23" s="211">
        <v>12</v>
      </c>
      <c r="Q23" s="277"/>
      <c r="R23" s="287">
        <f t="shared" si="1"/>
        <v>0</v>
      </c>
    </row>
    <row r="24" spans="1:18" s="14" customFormat="1" ht="15" customHeight="1" x14ac:dyDescent="0.25">
      <c r="A24" s="6">
        <f t="shared" si="0"/>
        <v>17</v>
      </c>
      <c r="B24" s="926"/>
      <c r="C24" s="929"/>
      <c r="D24" s="205" t="s">
        <v>1206</v>
      </c>
      <c r="E24" s="211"/>
      <c r="F24" s="2"/>
      <c r="G24" s="2"/>
      <c r="H24" s="2"/>
      <c r="I24" s="2"/>
      <c r="J24" s="2"/>
      <c r="K24" s="545"/>
      <c r="L24" s="545"/>
      <c r="M24" s="545" t="s">
        <v>3</v>
      </c>
      <c r="N24" s="545"/>
      <c r="O24" s="195">
        <v>1</v>
      </c>
      <c r="P24" s="211">
        <v>12</v>
      </c>
      <c r="Q24" s="277"/>
      <c r="R24" s="287">
        <f t="shared" si="1"/>
        <v>0</v>
      </c>
    </row>
    <row r="25" spans="1:18" s="14" customFormat="1" ht="26.25" customHeight="1" x14ac:dyDescent="0.25">
      <c r="A25" s="6">
        <f t="shared" si="0"/>
        <v>18</v>
      </c>
      <c r="B25" s="926"/>
      <c r="C25" s="929"/>
      <c r="D25" s="205" t="s">
        <v>71</v>
      </c>
      <c r="E25" s="211"/>
      <c r="F25" s="2"/>
      <c r="G25" s="2"/>
      <c r="H25" s="2"/>
      <c r="I25" s="2"/>
      <c r="J25" s="2"/>
      <c r="K25" s="545"/>
      <c r="L25" s="545"/>
      <c r="M25" s="545" t="s">
        <v>3</v>
      </c>
      <c r="N25" s="545"/>
      <c r="O25" s="195">
        <v>1</v>
      </c>
      <c r="P25" s="211">
        <v>12</v>
      </c>
      <c r="Q25" s="277"/>
      <c r="R25" s="287">
        <f t="shared" si="1"/>
        <v>0</v>
      </c>
    </row>
    <row r="26" spans="1:18" s="14" customFormat="1" ht="15" customHeight="1" x14ac:dyDescent="0.25">
      <c r="A26" s="6">
        <f t="shared" si="0"/>
        <v>19</v>
      </c>
      <c r="B26" s="926"/>
      <c r="C26" s="929"/>
      <c r="D26" s="204" t="s">
        <v>523</v>
      </c>
      <c r="E26" s="211"/>
      <c r="F26" s="2"/>
      <c r="G26" s="2"/>
      <c r="H26" s="2"/>
      <c r="I26" s="2"/>
      <c r="J26" s="2"/>
      <c r="K26" s="545"/>
      <c r="L26" s="545"/>
      <c r="M26" s="545" t="s">
        <v>3</v>
      </c>
      <c r="N26" s="545"/>
      <c r="O26" s="195">
        <v>1</v>
      </c>
      <c r="P26" s="211">
        <v>12</v>
      </c>
      <c r="Q26" s="277"/>
      <c r="R26" s="287">
        <f t="shared" si="1"/>
        <v>0</v>
      </c>
    </row>
    <row r="27" spans="1:18" s="14" customFormat="1" ht="15" customHeight="1" x14ac:dyDescent="0.25">
      <c r="A27" s="6">
        <f t="shared" si="0"/>
        <v>20</v>
      </c>
      <c r="B27" s="926"/>
      <c r="C27" s="930"/>
      <c r="D27" s="204" t="s">
        <v>72</v>
      </c>
      <c r="E27" s="211"/>
      <c r="F27" s="2"/>
      <c r="G27" s="2"/>
      <c r="H27" s="2"/>
      <c r="I27" s="2"/>
      <c r="J27" s="2"/>
      <c r="K27" s="545"/>
      <c r="L27" s="545"/>
      <c r="M27" s="545" t="s">
        <v>3</v>
      </c>
      <c r="N27" s="545"/>
      <c r="O27" s="195">
        <v>1</v>
      </c>
      <c r="P27" s="211">
        <v>12</v>
      </c>
      <c r="Q27" s="277"/>
      <c r="R27" s="287">
        <f t="shared" ref="R27" si="3">O27*P27*ROUND(Q27,2)</f>
        <v>0</v>
      </c>
    </row>
    <row r="28" spans="1:18" s="14" customFormat="1" ht="15" customHeight="1" x14ac:dyDescent="0.25">
      <c r="A28" s="6">
        <f t="shared" si="0"/>
        <v>21</v>
      </c>
      <c r="B28" s="926"/>
      <c r="C28" s="573" t="s">
        <v>1207</v>
      </c>
      <c r="D28" s="204" t="s">
        <v>1208</v>
      </c>
      <c r="E28" s="211"/>
      <c r="F28" s="2"/>
      <c r="G28" s="2"/>
      <c r="H28" s="2"/>
      <c r="I28" s="2"/>
      <c r="J28" s="2"/>
      <c r="K28" s="545"/>
      <c r="L28" s="545" t="s">
        <v>3</v>
      </c>
      <c r="M28" s="545" t="s">
        <v>3</v>
      </c>
      <c r="N28" s="545"/>
      <c r="O28" s="195">
        <v>2</v>
      </c>
      <c r="P28" s="195">
        <v>2</v>
      </c>
      <c r="Q28" s="277"/>
      <c r="R28" s="287">
        <f t="shared" ref="R28:R30" si="4">O28*P28*ROUND(Q28,2)</f>
        <v>0</v>
      </c>
    </row>
    <row r="29" spans="1:18" s="14" customFormat="1" ht="15" customHeight="1" x14ac:dyDescent="0.25">
      <c r="A29" s="6">
        <f t="shared" si="0"/>
        <v>22</v>
      </c>
      <c r="B29" s="926"/>
      <c r="C29" s="536"/>
      <c r="D29" s="68" t="s">
        <v>1203</v>
      </c>
      <c r="E29" s="211"/>
      <c r="F29" s="2"/>
      <c r="G29" s="2"/>
      <c r="H29" s="2"/>
      <c r="I29" s="2"/>
      <c r="J29" s="2"/>
      <c r="K29" s="545" t="s">
        <v>3</v>
      </c>
      <c r="L29" s="545"/>
      <c r="M29" s="545"/>
      <c r="N29" s="545"/>
      <c r="O29" s="195">
        <v>1</v>
      </c>
      <c r="P29" s="195">
        <v>12</v>
      </c>
      <c r="Q29" s="277"/>
      <c r="R29" s="287">
        <f t="shared" si="4"/>
        <v>0</v>
      </c>
    </row>
    <row r="30" spans="1:18" s="14" customFormat="1" ht="15" customHeight="1" thickBot="1" x14ac:dyDescent="0.3">
      <c r="A30" s="56">
        <f t="shared" si="0"/>
        <v>23</v>
      </c>
      <c r="B30" s="927"/>
      <c r="C30" s="537"/>
      <c r="D30" s="200" t="s">
        <v>1209</v>
      </c>
      <c r="E30" s="214"/>
      <c r="F30" s="11"/>
      <c r="G30" s="11"/>
      <c r="H30" s="11"/>
      <c r="I30" s="11"/>
      <c r="J30" s="11"/>
      <c r="K30" s="199" t="s">
        <v>3</v>
      </c>
      <c r="L30" s="199"/>
      <c r="M30" s="199"/>
      <c r="N30" s="199"/>
      <c r="O30" s="197">
        <v>1</v>
      </c>
      <c r="P30" s="197">
        <v>12</v>
      </c>
      <c r="Q30" s="277"/>
      <c r="R30" s="294">
        <f t="shared" si="4"/>
        <v>0</v>
      </c>
    </row>
    <row r="31" spans="1:18" s="14" customFormat="1" ht="15" customHeight="1" thickTop="1" thickBot="1" x14ac:dyDescent="0.3">
      <c r="A31" s="544"/>
      <c r="B31" s="8"/>
      <c r="C31" s="8"/>
      <c r="D31" s="8"/>
      <c r="E31" s="544"/>
      <c r="F31" s="544"/>
      <c r="G31" s="544"/>
      <c r="H31" s="544"/>
      <c r="I31" s="544"/>
      <c r="J31" s="544"/>
      <c r="K31" s="544"/>
      <c r="L31" s="544"/>
      <c r="M31" s="544"/>
      <c r="N31" s="544"/>
      <c r="O31" s="544"/>
      <c r="P31" s="544"/>
      <c r="Q31" s="241" t="s">
        <v>4</v>
      </c>
      <c r="R31" s="242">
        <f>SUM(R8:R30)</f>
        <v>0</v>
      </c>
    </row>
    <row r="32" spans="1:18" s="14" customFormat="1" ht="15" customHeight="1" thickTop="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14"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14"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14"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14"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14"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14"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14"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14"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14"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14"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14"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14"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14"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14"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29" customFormat="1" ht="15" customHeight="1" x14ac:dyDescent="0.25">
      <c r="A62" s="544"/>
      <c r="B62" s="8"/>
      <c r="C62" s="8"/>
      <c r="D62" s="8"/>
      <c r="E62" s="544"/>
      <c r="F62" s="544"/>
      <c r="G62" s="544"/>
      <c r="H62" s="544"/>
      <c r="I62" s="544"/>
      <c r="J62" s="544"/>
      <c r="K62" s="544"/>
      <c r="L62" s="544"/>
      <c r="M62" s="544"/>
      <c r="N62" s="544"/>
      <c r="O62" s="544"/>
      <c r="P62" s="544"/>
      <c r="Q62" s="8"/>
      <c r="R62" s="8"/>
    </row>
    <row r="63" spans="1:18" s="29" customFormat="1" ht="15" customHeight="1" x14ac:dyDescent="0.25">
      <c r="A63" s="544"/>
      <c r="B63" s="8"/>
      <c r="C63" s="8"/>
      <c r="D63" s="8"/>
      <c r="E63" s="544"/>
      <c r="F63" s="544"/>
      <c r="G63" s="544"/>
      <c r="H63" s="544"/>
      <c r="I63" s="544"/>
      <c r="J63" s="544"/>
      <c r="K63" s="544"/>
      <c r="L63" s="544"/>
      <c r="M63" s="544"/>
      <c r="N63" s="544"/>
      <c r="O63" s="544"/>
      <c r="P63" s="544"/>
      <c r="Q63" s="8"/>
      <c r="R63" s="8"/>
    </row>
    <row r="64" spans="1:18" s="29" customFormat="1" ht="15" customHeight="1" x14ac:dyDescent="0.25">
      <c r="A64" s="544"/>
      <c r="B64" s="8"/>
      <c r="C64" s="8"/>
      <c r="D64" s="8"/>
      <c r="E64" s="544"/>
      <c r="F64" s="544"/>
      <c r="G64" s="544"/>
      <c r="H64" s="544"/>
      <c r="I64" s="544"/>
      <c r="J64" s="544"/>
      <c r="K64" s="544"/>
      <c r="L64" s="544"/>
      <c r="M64" s="544"/>
      <c r="N64" s="544"/>
      <c r="O64" s="544"/>
      <c r="P64" s="544"/>
      <c r="Q64" s="8"/>
      <c r="R64" s="8"/>
    </row>
    <row r="65" spans="1:18" s="29" customFormat="1" ht="15" customHeight="1" x14ac:dyDescent="0.25">
      <c r="A65" s="544"/>
      <c r="B65" s="8"/>
      <c r="C65" s="8"/>
      <c r="D65" s="8"/>
      <c r="E65" s="544"/>
      <c r="F65" s="544"/>
      <c r="G65" s="544"/>
      <c r="H65" s="544"/>
      <c r="I65" s="544"/>
      <c r="J65" s="544"/>
      <c r="K65" s="544"/>
      <c r="L65" s="544"/>
      <c r="M65" s="544"/>
      <c r="N65" s="544"/>
      <c r="O65" s="544"/>
      <c r="P65" s="544"/>
      <c r="Q65" s="8"/>
      <c r="R65" s="8"/>
    </row>
    <row r="66" spans="1:18" s="29" customFormat="1" ht="15" customHeight="1" x14ac:dyDescent="0.25">
      <c r="A66" s="544"/>
      <c r="B66" s="8"/>
      <c r="C66" s="8"/>
      <c r="D66" s="8"/>
      <c r="E66" s="544"/>
      <c r="F66" s="544"/>
      <c r="G66" s="544"/>
      <c r="H66" s="544"/>
      <c r="I66" s="544"/>
      <c r="J66" s="544"/>
      <c r="K66" s="544"/>
      <c r="L66" s="544"/>
      <c r="M66" s="544"/>
      <c r="N66" s="544"/>
      <c r="O66" s="544"/>
      <c r="P66" s="544"/>
      <c r="Q66" s="8"/>
      <c r="R66" s="8"/>
    </row>
    <row r="67" spans="1:18" s="29" customFormat="1" ht="15" customHeight="1" x14ac:dyDescent="0.25">
      <c r="A67" s="544"/>
      <c r="B67" s="8"/>
      <c r="C67" s="8"/>
      <c r="D67" s="8"/>
      <c r="E67" s="544"/>
      <c r="F67" s="544"/>
      <c r="G67" s="544"/>
      <c r="H67" s="544"/>
      <c r="I67" s="544"/>
      <c r="J67" s="544"/>
      <c r="K67" s="544"/>
      <c r="L67" s="544"/>
      <c r="M67" s="544"/>
      <c r="N67" s="544"/>
      <c r="O67" s="544"/>
      <c r="P67" s="544"/>
      <c r="Q67" s="8"/>
      <c r="R67" s="8"/>
    </row>
    <row r="68" spans="1:18" s="29" customFormat="1" ht="15" customHeight="1" x14ac:dyDescent="0.25">
      <c r="A68" s="544"/>
      <c r="B68" s="8"/>
      <c r="C68" s="8"/>
      <c r="D68" s="8"/>
      <c r="E68" s="544"/>
      <c r="F68" s="544"/>
      <c r="G68" s="544"/>
      <c r="H68" s="544"/>
      <c r="I68" s="544"/>
      <c r="J68" s="544"/>
      <c r="K68" s="544"/>
      <c r="L68" s="544"/>
      <c r="M68" s="544"/>
      <c r="N68" s="544"/>
      <c r="O68" s="544"/>
      <c r="P68" s="544"/>
      <c r="Q68" s="8"/>
      <c r="R68" s="8"/>
    </row>
    <row r="69" spans="1:18" s="29" customFormat="1" ht="15" customHeight="1" x14ac:dyDescent="0.25">
      <c r="A69" s="544"/>
      <c r="B69" s="8"/>
      <c r="C69" s="8"/>
      <c r="D69" s="8"/>
      <c r="E69" s="544"/>
      <c r="F69" s="544"/>
      <c r="G69" s="544"/>
      <c r="H69" s="544"/>
      <c r="I69" s="544"/>
      <c r="J69" s="544"/>
      <c r="K69" s="544"/>
      <c r="L69" s="544"/>
      <c r="M69" s="544"/>
      <c r="N69" s="544"/>
      <c r="O69" s="544"/>
      <c r="P69" s="544"/>
      <c r="Q69" s="8"/>
      <c r="R69" s="8"/>
    </row>
    <row r="70" spans="1:18" s="29" customFormat="1" ht="15" customHeight="1" x14ac:dyDescent="0.25">
      <c r="A70" s="544"/>
      <c r="B70" s="8"/>
      <c r="C70" s="8"/>
      <c r="D70" s="8"/>
      <c r="E70" s="544"/>
      <c r="F70" s="544"/>
      <c r="G70" s="544"/>
      <c r="H70" s="544"/>
      <c r="I70" s="544"/>
      <c r="J70" s="544"/>
      <c r="K70" s="544"/>
      <c r="L70" s="544"/>
      <c r="M70" s="544"/>
      <c r="N70" s="544"/>
      <c r="O70" s="544"/>
      <c r="P70" s="544"/>
      <c r="Q70" s="8"/>
      <c r="R70" s="8"/>
    </row>
    <row r="71" spans="1:18" s="29" customFormat="1" ht="15" customHeight="1" x14ac:dyDescent="0.25">
      <c r="A71" s="544"/>
      <c r="B71" s="8"/>
      <c r="C71" s="8"/>
      <c r="D71" s="8"/>
      <c r="E71" s="544"/>
      <c r="F71" s="544"/>
      <c r="G71" s="544"/>
      <c r="H71" s="544"/>
      <c r="I71" s="544"/>
      <c r="J71" s="544"/>
      <c r="K71" s="544"/>
      <c r="L71" s="544"/>
      <c r="M71" s="544"/>
      <c r="N71" s="544"/>
      <c r="O71" s="544"/>
      <c r="P71" s="544"/>
      <c r="Q71" s="8"/>
      <c r="R71" s="8"/>
    </row>
    <row r="72" spans="1:18" s="29" customFormat="1" ht="15" customHeight="1" x14ac:dyDescent="0.25">
      <c r="A72" s="544"/>
      <c r="B72" s="8"/>
      <c r="C72" s="8"/>
      <c r="D72" s="8"/>
      <c r="E72" s="544"/>
      <c r="F72" s="544"/>
      <c r="G72" s="544"/>
      <c r="H72" s="544"/>
      <c r="I72" s="544"/>
      <c r="J72" s="544"/>
      <c r="K72" s="544"/>
      <c r="L72" s="544"/>
      <c r="M72" s="544"/>
      <c r="N72" s="544"/>
      <c r="O72" s="544"/>
      <c r="P72" s="544"/>
      <c r="Q72" s="8"/>
      <c r="R72" s="8"/>
    </row>
    <row r="73" spans="1:18" s="29" customFormat="1" ht="15" customHeight="1" x14ac:dyDescent="0.25">
      <c r="A73" s="544"/>
      <c r="B73" s="8"/>
      <c r="C73" s="8"/>
      <c r="D73" s="8"/>
      <c r="E73" s="544"/>
      <c r="F73" s="544"/>
      <c r="G73" s="544"/>
      <c r="H73" s="544"/>
      <c r="I73" s="544"/>
      <c r="J73" s="544"/>
      <c r="K73" s="544"/>
      <c r="L73" s="544"/>
      <c r="M73" s="544"/>
      <c r="N73" s="544"/>
      <c r="O73" s="544"/>
      <c r="P73" s="544"/>
      <c r="Q73" s="8"/>
      <c r="R73" s="8"/>
    </row>
    <row r="74" spans="1:18" s="29" customFormat="1" ht="15" customHeight="1" x14ac:dyDescent="0.25">
      <c r="A74" s="544"/>
      <c r="B74" s="8"/>
      <c r="C74" s="8"/>
      <c r="D74" s="8"/>
      <c r="E74" s="544"/>
      <c r="F74" s="544"/>
      <c r="G74" s="544"/>
      <c r="H74" s="544"/>
      <c r="I74" s="544"/>
      <c r="J74" s="544"/>
      <c r="K74" s="544"/>
      <c r="L74" s="544"/>
      <c r="M74" s="544"/>
      <c r="N74" s="544"/>
      <c r="O74" s="544"/>
      <c r="P74" s="544"/>
      <c r="Q74" s="8"/>
      <c r="R74" s="8"/>
    </row>
    <row r="75" spans="1:18" s="29" customFormat="1" ht="15" customHeight="1" x14ac:dyDescent="0.25">
      <c r="A75" s="544"/>
      <c r="B75" s="8"/>
      <c r="C75" s="8"/>
      <c r="D75" s="8"/>
      <c r="E75" s="544"/>
      <c r="F75" s="544"/>
      <c r="G75" s="544"/>
      <c r="H75" s="544"/>
      <c r="I75" s="544"/>
      <c r="J75" s="544"/>
      <c r="K75" s="544"/>
      <c r="L75" s="544"/>
      <c r="M75" s="544"/>
      <c r="N75" s="544"/>
      <c r="O75" s="544"/>
      <c r="P75" s="544"/>
      <c r="Q75" s="8"/>
      <c r="R75" s="8"/>
    </row>
    <row r="76" spans="1:18" s="29" customFormat="1" x14ac:dyDescent="0.25">
      <c r="A76" s="544"/>
      <c r="B76" s="8"/>
      <c r="C76" s="8"/>
      <c r="D76" s="8"/>
      <c r="E76" s="544"/>
      <c r="F76" s="544"/>
      <c r="G76" s="544"/>
      <c r="H76" s="544"/>
      <c r="I76" s="544"/>
      <c r="J76" s="544"/>
      <c r="K76" s="544"/>
      <c r="L76" s="544"/>
      <c r="M76" s="544"/>
      <c r="N76" s="544"/>
      <c r="O76" s="544"/>
      <c r="P76" s="544"/>
      <c r="Q76" s="8"/>
      <c r="R76" s="8"/>
    </row>
    <row r="77" spans="1:18" s="29" customFormat="1" x14ac:dyDescent="0.25">
      <c r="A77" s="544"/>
      <c r="B77" s="8"/>
      <c r="C77" s="8"/>
      <c r="D77" s="8"/>
      <c r="E77" s="544"/>
      <c r="F77" s="544"/>
      <c r="G77" s="544"/>
      <c r="H77" s="544"/>
      <c r="I77" s="544"/>
      <c r="J77" s="544"/>
      <c r="K77" s="544"/>
      <c r="L77" s="544"/>
      <c r="M77" s="544"/>
      <c r="N77" s="544"/>
      <c r="O77" s="544"/>
      <c r="P77" s="544"/>
      <c r="Q77" s="8"/>
      <c r="R77" s="8"/>
    </row>
    <row r="78" spans="1:18" s="29" customFormat="1" x14ac:dyDescent="0.25">
      <c r="A78" s="544"/>
      <c r="B78" s="8"/>
      <c r="C78" s="8"/>
      <c r="D78" s="8"/>
      <c r="E78" s="544"/>
      <c r="F78" s="544"/>
      <c r="G78" s="544"/>
      <c r="H78" s="544"/>
      <c r="I78" s="544"/>
      <c r="J78" s="544"/>
      <c r="K78" s="544"/>
      <c r="L78" s="544"/>
      <c r="M78" s="544"/>
      <c r="N78" s="544"/>
      <c r="O78" s="544"/>
      <c r="P78" s="544"/>
      <c r="Q78" s="8"/>
      <c r="R78" s="8"/>
    </row>
    <row r="79" spans="1:18" s="29" customFormat="1" x14ac:dyDescent="0.25">
      <c r="A79" s="544"/>
      <c r="B79" s="8"/>
      <c r="C79" s="8"/>
      <c r="D79" s="8"/>
      <c r="E79" s="544"/>
      <c r="F79" s="544"/>
      <c r="G79" s="544"/>
      <c r="H79" s="544"/>
      <c r="I79" s="544"/>
      <c r="J79" s="544"/>
      <c r="K79" s="544"/>
      <c r="L79" s="544"/>
      <c r="M79" s="544"/>
      <c r="N79" s="544"/>
      <c r="O79" s="544"/>
      <c r="P79" s="544"/>
      <c r="Q79" s="8"/>
      <c r="R79" s="8"/>
    </row>
    <row r="80" spans="1:18" s="29" customFormat="1" x14ac:dyDescent="0.25">
      <c r="A80" s="544"/>
      <c r="B80" s="8"/>
      <c r="C80" s="8"/>
      <c r="D80" s="8"/>
      <c r="E80" s="544"/>
      <c r="F80" s="544"/>
      <c r="G80" s="544"/>
      <c r="H80" s="544"/>
      <c r="I80" s="544"/>
      <c r="J80" s="544"/>
      <c r="K80" s="544"/>
      <c r="L80" s="544"/>
      <c r="M80" s="544"/>
      <c r="N80" s="544"/>
      <c r="O80" s="544"/>
      <c r="P80" s="544"/>
      <c r="Q80" s="8"/>
      <c r="R80" s="8"/>
    </row>
    <row r="81" spans="1:18" s="29" customFormat="1" x14ac:dyDescent="0.25">
      <c r="A81" s="544"/>
      <c r="B81" s="8"/>
      <c r="C81" s="8"/>
      <c r="D81" s="8"/>
      <c r="E81" s="544"/>
      <c r="F81" s="544"/>
      <c r="G81" s="544"/>
      <c r="H81" s="544"/>
      <c r="I81" s="544"/>
      <c r="J81" s="544"/>
      <c r="K81" s="544"/>
      <c r="L81" s="544"/>
      <c r="M81" s="544"/>
      <c r="N81" s="544"/>
      <c r="O81" s="544"/>
      <c r="P81" s="544"/>
      <c r="Q81" s="8"/>
      <c r="R81" s="8"/>
    </row>
  </sheetData>
  <sheetProtection algorithmName="SHA-512" hashValue="f600LVUT2hQ6nDS5NmgxEP6QqBuzbWmwp+CcmnVInhk7MwNf9reRed8tsx3IjJOCuALrZi+4ypK8K9aZlIkEVQ==" saltValue="pAfxsJ3Y6ujnEq6+V8ai2w==" spinCount="100000" sheet="1" objects="1" scenarios="1"/>
  <mergeCells count="17">
    <mergeCell ref="R5:R7"/>
    <mergeCell ref="A1:E1"/>
    <mergeCell ref="F1:R1"/>
    <mergeCell ref="A2:R2"/>
    <mergeCell ref="A3:R3"/>
    <mergeCell ref="A5:A7"/>
    <mergeCell ref="B5:B7"/>
    <mergeCell ref="C5:C7"/>
    <mergeCell ref="D5:D7"/>
    <mergeCell ref="E5:J6"/>
    <mergeCell ref="K5:K7"/>
    <mergeCell ref="Q5:Q7"/>
    <mergeCell ref="B8:B16"/>
    <mergeCell ref="B17:B30"/>
    <mergeCell ref="C8:C16"/>
    <mergeCell ref="C17:C27"/>
    <mergeCell ref="L5:P6"/>
  </mergeCells>
  <conditionalFormatting sqref="A8:A30">
    <cfRule type="containsText" dxfId="21"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R82"/>
  <sheetViews>
    <sheetView view="pageLayout" topLeftCell="H7"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1375</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1210</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26.25" customHeight="1" thickTop="1" x14ac:dyDescent="0.25">
      <c r="A8" s="220">
        <f t="shared" ref="A8:A31" si="0">ROW(A1)</f>
        <v>1</v>
      </c>
      <c r="B8" s="547" t="s">
        <v>1211</v>
      </c>
      <c r="C8" s="932" t="s">
        <v>1212</v>
      </c>
      <c r="D8" s="317" t="s">
        <v>1213</v>
      </c>
      <c r="E8" s="213"/>
      <c r="F8" s="251" t="s">
        <v>3</v>
      </c>
      <c r="G8" s="213"/>
      <c r="H8" s="251"/>
      <c r="I8" s="251"/>
      <c r="J8" s="251"/>
      <c r="K8" s="546"/>
      <c r="L8" s="546" t="s">
        <v>3</v>
      </c>
      <c r="M8" s="546" t="s">
        <v>3</v>
      </c>
      <c r="N8" s="546"/>
      <c r="O8" s="213">
        <v>2</v>
      </c>
      <c r="P8" s="213">
        <v>85</v>
      </c>
      <c r="Q8" s="280"/>
      <c r="R8" s="318">
        <f>O8*P8*ROUND(Q8,2)</f>
        <v>0</v>
      </c>
    </row>
    <row r="9" spans="1:18" s="14" customFormat="1" ht="15" customHeight="1" x14ac:dyDescent="0.25">
      <c r="A9" s="6">
        <f t="shared" si="0"/>
        <v>2</v>
      </c>
      <c r="B9" s="855" t="s">
        <v>1214</v>
      </c>
      <c r="C9" s="933"/>
      <c r="D9" s="222" t="s">
        <v>1238</v>
      </c>
      <c r="E9" s="10"/>
      <c r="F9" s="2"/>
      <c r="G9" s="211"/>
      <c r="H9" s="2"/>
      <c r="I9" s="2"/>
      <c r="J9" s="2"/>
      <c r="K9" s="545"/>
      <c r="L9" s="545" t="s">
        <v>3</v>
      </c>
      <c r="M9" s="545" t="s">
        <v>3</v>
      </c>
      <c r="N9" s="545"/>
      <c r="O9" s="284">
        <v>2</v>
      </c>
      <c r="P9" s="211">
        <v>85</v>
      </c>
      <c r="Q9" s="277"/>
      <c r="R9" s="287">
        <f>O9*P9*ROUND(Q9,2)</f>
        <v>0</v>
      </c>
    </row>
    <row r="10" spans="1:18" s="14" customFormat="1" ht="15" customHeight="1" x14ac:dyDescent="0.25">
      <c r="A10" s="6">
        <f t="shared" si="0"/>
        <v>3</v>
      </c>
      <c r="B10" s="855"/>
      <c r="C10" s="933"/>
      <c r="D10" s="216" t="s">
        <v>1215</v>
      </c>
      <c r="E10" s="211"/>
      <c r="F10" s="2"/>
      <c r="G10" s="211"/>
      <c r="H10" s="2"/>
      <c r="I10" s="2"/>
      <c r="J10" s="2"/>
      <c r="K10" s="545"/>
      <c r="L10" s="545" t="s">
        <v>3</v>
      </c>
      <c r="M10" s="545" t="s">
        <v>3</v>
      </c>
      <c r="N10" s="545"/>
      <c r="O10" s="284">
        <v>2</v>
      </c>
      <c r="P10" s="211">
        <v>85</v>
      </c>
      <c r="Q10" s="277"/>
      <c r="R10" s="287">
        <f t="shared" ref="R10:R26" si="1">O10*P10*ROUND(Q10,2)</f>
        <v>0</v>
      </c>
    </row>
    <row r="11" spans="1:18" s="14" customFormat="1" ht="15" customHeight="1" x14ac:dyDescent="0.25">
      <c r="A11" s="6">
        <f t="shared" si="0"/>
        <v>4</v>
      </c>
      <c r="B11" s="855"/>
      <c r="C11" s="933"/>
      <c r="D11" s="216" t="s">
        <v>1216</v>
      </c>
      <c r="E11" s="211"/>
      <c r="F11" s="2"/>
      <c r="G11" s="211"/>
      <c r="H11" s="2"/>
      <c r="I11" s="2"/>
      <c r="J11" s="2"/>
      <c r="K11" s="545"/>
      <c r="L11" s="545" t="s">
        <v>3</v>
      </c>
      <c r="M11" s="545" t="s">
        <v>3</v>
      </c>
      <c r="N11" s="545"/>
      <c r="O11" s="284">
        <v>2</v>
      </c>
      <c r="P11" s="211">
        <v>85</v>
      </c>
      <c r="Q11" s="277"/>
      <c r="R11" s="287">
        <f t="shared" si="1"/>
        <v>0</v>
      </c>
    </row>
    <row r="12" spans="1:18" s="14" customFormat="1" ht="15" customHeight="1" x14ac:dyDescent="0.25">
      <c r="A12" s="6">
        <f t="shared" si="0"/>
        <v>5</v>
      </c>
      <c r="B12" s="855"/>
      <c r="C12" s="933"/>
      <c r="D12" s="216" t="s">
        <v>1217</v>
      </c>
      <c r="E12" s="211"/>
      <c r="F12" s="2"/>
      <c r="G12" s="211"/>
      <c r="H12" s="2"/>
      <c r="I12" s="2"/>
      <c r="J12" s="2"/>
      <c r="K12" s="545"/>
      <c r="L12" s="545" t="s">
        <v>3</v>
      </c>
      <c r="M12" s="545" t="s">
        <v>3</v>
      </c>
      <c r="N12" s="545"/>
      <c r="O12" s="284">
        <v>2</v>
      </c>
      <c r="P12" s="211">
        <v>85</v>
      </c>
      <c r="Q12" s="277"/>
      <c r="R12" s="287">
        <f t="shared" si="1"/>
        <v>0</v>
      </c>
    </row>
    <row r="13" spans="1:18" s="14" customFormat="1" ht="15" customHeight="1" x14ac:dyDescent="0.25">
      <c r="A13" s="6">
        <f t="shared" si="0"/>
        <v>6</v>
      </c>
      <c r="B13" s="855"/>
      <c r="C13" s="933"/>
      <c r="D13" s="216" t="s">
        <v>1218</v>
      </c>
      <c r="E13" s="211"/>
      <c r="F13" s="2"/>
      <c r="G13" s="211"/>
      <c r="H13" s="2"/>
      <c r="I13" s="2"/>
      <c r="J13" s="2"/>
      <c r="K13" s="545"/>
      <c r="L13" s="545" t="s">
        <v>3</v>
      </c>
      <c r="M13" s="545" t="s">
        <v>3</v>
      </c>
      <c r="N13" s="545"/>
      <c r="O13" s="284">
        <v>2</v>
      </c>
      <c r="P13" s="211">
        <v>85</v>
      </c>
      <c r="Q13" s="277"/>
      <c r="R13" s="287">
        <f t="shared" si="1"/>
        <v>0</v>
      </c>
    </row>
    <row r="14" spans="1:18" s="14" customFormat="1" ht="15" customHeight="1" x14ac:dyDescent="0.25">
      <c r="A14" s="6">
        <f t="shared" si="0"/>
        <v>7</v>
      </c>
      <c r="B14" s="855"/>
      <c r="C14" s="933"/>
      <c r="D14" s="216" t="s">
        <v>1219</v>
      </c>
      <c r="E14" s="211"/>
      <c r="F14" s="2"/>
      <c r="G14" s="211"/>
      <c r="H14" s="2"/>
      <c r="I14" s="2"/>
      <c r="J14" s="2"/>
      <c r="K14" s="545"/>
      <c r="L14" s="545" t="s">
        <v>3</v>
      </c>
      <c r="M14" s="545" t="s">
        <v>3</v>
      </c>
      <c r="N14" s="545"/>
      <c r="O14" s="284">
        <v>2</v>
      </c>
      <c r="P14" s="211">
        <v>85</v>
      </c>
      <c r="Q14" s="277"/>
      <c r="R14" s="287">
        <f t="shared" si="1"/>
        <v>0</v>
      </c>
    </row>
    <row r="15" spans="1:18" s="14" customFormat="1" ht="15" customHeight="1" x14ac:dyDescent="0.25">
      <c r="A15" s="6">
        <f t="shared" si="0"/>
        <v>8</v>
      </c>
      <c r="B15" s="855"/>
      <c r="C15" s="933"/>
      <c r="D15" s="216" t="s">
        <v>1220</v>
      </c>
      <c r="E15" s="211"/>
      <c r="F15" s="2"/>
      <c r="G15" s="211"/>
      <c r="H15" s="2"/>
      <c r="I15" s="2"/>
      <c r="J15" s="2"/>
      <c r="K15" s="545"/>
      <c r="L15" s="545" t="s">
        <v>3</v>
      </c>
      <c r="M15" s="545" t="s">
        <v>3</v>
      </c>
      <c r="N15" s="545"/>
      <c r="O15" s="284">
        <v>2</v>
      </c>
      <c r="P15" s="211">
        <v>85</v>
      </c>
      <c r="Q15" s="277"/>
      <c r="R15" s="287">
        <f t="shared" si="1"/>
        <v>0</v>
      </c>
    </row>
    <row r="16" spans="1:18" s="14" customFormat="1" ht="15" customHeight="1" x14ac:dyDescent="0.25">
      <c r="A16" s="6">
        <f t="shared" si="0"/>
        <v>9</v>
      </c>
      <c r="B16" s="855"/>
      <c r="C16" s="933"/>
      <c r="D16" s="534" t="s">
        <v>1221</v>
      </c>
      <c r="E16" s="211"/>
      <c r="F16" s="2"/>
      <c r="G16" s="211"/>
      <c r="H16" s="2"/>
      <c r="I16" s="2"/>
      <c r="J16" s="2"/>
      <c r="K16" s="545"/>
      <c r="L16" s="545" t="s">
        <v>3</v>
      </c>
      <c r="M16" s="545" t="s">
        <v>3</v>
      </c>
      <c r="N16" s="545"/>
      <c r="O16" s="284">
        <v>2</v>
      </c>
      <c r="P16" s="211">
        <v>85</v>
      </c>
      <c r="Q16" s="277"/>
      <c r="R16" s="287">
        <f t="shared" si="1"/>
        <v>0</v>
      </c>
    </row>
    <row r="17" spans="1:18" s="14" customFormat="1" ht="15" customHeight="1" x14ac:dyDescent="0.25">
      <c r="A17" s="6">
        <f t="shared" si="0"/>
        <v>10</v>
      </c>
      <c r="B17" s="855"/>
      <c r="C17" s="934"/>
      <c r="D17" s="534" t="s">
        <v>1222</v>
      </c>
      <c r="E17" s="211"/>
      <c r="F17" s="2"/>
      <c r="G17" s="211"/>
      <c r="H17" s="2"/>
      <c r="I17" s="2"/>
      <c r="J17" s="2"/>
      <c r="K17" s="545"/>
      <c r="L17" s="545" t="s">
        <v>3</v>
      </c>
      <c r="M17" s="545" t="s">
        <v>3</v>
      </c>
      <c r="N17" s="545"/>
      <c r="O17" s="284">
        <v>2</v>
      </c>
      <c r="P17" s="211">
        <v>85</v>
      </c>
      <c r="Q17" s="277"/>
      <c r="R17" s="287">
        <f t="shared" ref="R17" si="2">O17*P17*ROUND(Q17,2)</f>
        <v>0</v>
      </c>
    </row>
    <row r="18" spans="1:18" s="14" customFormat="1" ht="15" customHeight="1" x14ac:dyDescent="0.25">
      <c r="A18" s="6">
        <f t="shared" si="0"/>
        <v>11</v>
      </c>
      <c r="B18" s="855"/>
      <c r="C18" s="935" t="s">
        <v>1223</v>
      </c>
      <c r="D18" s="222" t="s">
        <v>1224</v>
      </c>
      <c r="E18" s="211"/>
      <c r="F18" s="2" t="s">
        <v>3</v>
      </c>
      <c r="G18" s="211"/>
      <c r="H18" s="2"/>
      <c r="I18" s="2"/>
      <c r="J18" s="2"/>
      <c r="K18" s="545"/>
      <c r="L18" s="545" t="s">
        <v>3</v>
      </c>
      <c r="M18" s="545" t="s">
        <v>3</v>
      </c>
      <c r="N18" s="545"/>
      <c r="O18" s="211">
        <v>2</v>
      </c>
      <c r="P18" s="211">
        <v>50</v>
      </c>
      <c r="Q18" s="277"/>
      <c r="R18" s="287">
        <f>O18*P18*ROUND(Q18,2)</f>
        <v>0</v>
      </c>
    </row>
    <row r="19" spans="1:18" s="14" customFormat="1" ht="15" customHeight="1" x14ac:dyDescent="0.25">
      <c r="A19" s="6">
        <f t="shared" si="0"/>
        <v>12</v>
      </c>
      <c r="B19" s="855"/>
      <c r="C19" s="933"/>
      <c r="D19" s="222" t="s">
        <v>1225</v>
      </c>
      <c r="E19" s="211"/>
      <c r="F19" s="2"/>
      <c r="G19" s="211"/>
      <c r="H19" s="2"/>
      <c r="I19" s="2"/>
      <c r="J19" s="2"/>
      <c r="K19" s="545"/>
      <c r="L19" s="545" t="s">
        <v>3</v>
      </c>
      <c r="M19" s="545" t="s">
        <v>3</v>
      </c>
      <c r="N19" s="545"/>
      <c r="O19" s="284">
        <v>2</v>
      </c>
      <c r="P19" s="211">
        <v>50</v>
      </c>
      <c r="Q19" s="277"/>
      <c r="R19" s="287">
        <f t="shared" si="1"/>
        <v>0</v>
      </c>
    </row>
    <row r="20" spans="1:18" s="14" customFormat="1" ht="15" customHeight="1" x14ac:dyDescent="0.25">
      <c r="A20" s="6">
        <f t="shared" si="0"/>
        <v>13</v>
      </c>
      <c r="B20" s="855"/>
      <c r="C20" s="933"/>
      <c r="D20" s="222" t="s">
        <v>1226</v>
      </c>
      <c r="E20" s="211"/>
      <c r="F20" s="2"/>
      <c r="G20" s="211"/>
      <c r="H20" s="2"/>
      <c r="I20" s="2"/>
      <c r="J20" s="2"/>
      <c r="K20" s="545"/>
      <c r="L20" s="545" t="s">
        <v>3</v>
      </c>
      <c r="M20" s="545" t="s">
        <v>3</v>
      </c>
      <c r="N20" s="545"/>
      <c r="O20" s="284">
        <v>2</v>
      </c>
      <c r="P20" s="211">
        <v>50</v>
      </c>
      <c r="Q20" s="277"/>
      <c r="R20" s="287">
        <f t="shared" si="1"/>
        <v>0</v>
      </c>
    </row>
    <row r="21" spans="1:18" s="14" customFormat="1" ht="15" customHeight="1" x14ac:dyDescent="0.25">
      <c r="A21" s="6">
        <f t="shared" si="0"/>
        <v>14</v>
      </c>
      <c r="B21" s="855"/>
      <c r="C21" s="933"/>
      <c r="D21" s="222" t="s">
        <v>1227</v>
      </c>
      <c r="E21" s="211"/>
      <c r="F21" s="2"/>
      <c r="G21" s="211"/>
      <c r="H21" s="2"/>
      <c r="I21" s="2"/>
      <c r="J21" s="2"/>
      <c r="K21" s="545"/>
      <c r="L21" s="545" t="s">
        <v>3</v>
      </c>
      <c r="M21" s="545" t="s">
        <v>3</v>
      </c>
      <c r="N21" s="545"/>
      <c r="O21" s="284">
        <v>2</v>
      </c>
      <c r="P21" s="211">
        <v>50</v>
      </c>
      <c r="Q21" s="277"/>
      <c r="R21" s="287">
        <f t="shared" si="1"/>
        <v>0</v>
      </c>
    </row>
    <row r="22" spans="1:18" s="14" customFormat="1" ht="15" customHeight="1" x14ac:dyDescent="0.25">
      <c r="A22" s="6">
        <f t="shared" si="0"/>
        <v>15</v>
      </c>
      <c r="B22" s="855"/>
      <c r="C22" s="933"/>
      <c r="D22" s="222" t="s">
        <v>1228</v>
      </c>
      <c r="E22" s="211"/>
      <c r="F22" s="2"/>
      <c r="G22" s="211"/>
      <c r="H22" s="2"/>
      <c r="I22" s="2"/>
      <c r="J22" s="2"/>
      <c r="K22" s="545"/>
      <c r="L22" s="545" t="s">
        <v>3</v>
      </c>
      <c r="M22" s="545" t="s">
        <v>3</v>
      </c>
      <c r="N22" s="545"/>
      <c r="O22" s="284">
        <v>2</v>
      </c>
      <c r="P22" s="211">
        <v>50</v>
      </c>
      <c r="Q22" s="277"/>
      <c r="R22" s="287">
        <f t="shared" si="1"/>
        <v>0</v>
      </c>
    </row>
    <row r="23" spans="1:18" s="14" customFormat="1" ht="15" customHeight="1" x14ac:dyDescent="0.25">
      <c r="A23" s="6">
        <f t="shared" si="0"/>
        <v>16</v>
      </c>
      <c r="B23" s="855"/>
      <c r="C23" s="933"/>
      <c r="D23" s="222" t="s">
        <v>1229</v>
      </c>
      <c r="E23" s="211"/>
      <c r="F23" s="2"/>
      <c r="G23" s="211"/>
      <c r="H23" s="2"/>
      <c r="I23" s="2"/>
      <c r="J23" s="2"/>
      <c r="K23" s="545"/>
      <c r="L23" s="545" t="s">
        <v>3</v>
      </c>
      <c r="M23" s="545" t="s">
        <v>3</v>
      </c>
      <c r="N23" s="545"/>
      <c r="O23" s="284">
        <v>2</v>
      </c>
      <c r="P23" s="211">
        <v>50</v>
      </c>
      <c r="Q23" s="277"/>
      <c r="R23" s="287">
        <f t="shared" si="1"/>
        <v>0</v>
      </c>
    </row>
    <row r="24" spans="1:18" s="14" customFormat="1" ht="15" customHeight="1" x14ac:dyDescent="0.25">
      <c r="A24" s="6">
        <f t="shared" si="0"/>
        <v>17</v>
      </c>
      <c r="B24" s="855"/>
      <c r="C24" s="933"/>
      <c r="D24" s="222" t="s">
        <v>1230</v>
      </c>
      <c r="E24" s="211"/>
      <c r="F24" s="2"/>
      <c r="G24" s="211"/>
      <c r="H24" s="2"/>
      <c r="I24" s="2"/>
      <c r="J24" s="2"/>
      <c r="K24" s="545"/>
      <c r="L24" s="545" t="s">
        <v>3</v>
      </c>
      <c r="M24" s="545" t="s">
        <v>3</v>
      </c>
      <c r="N24" s="545"/>
      <c r="O24" s="284">
        <v>2</v>
      </c>
      <c r="P24" s="211">
        <v>50</v>
      </c>
      <c r="Q24" s="277"/>
      <c r="R24" s="287">
        <f t="shared" si="1"/>
        <v>0</v>
      </c>
    </row>
    <row r="25" spans="1:18" s="14" customFormat="1" ht="15" customHeight="1" x14ac:dyDescent="0.25">
      <c r="A25" s="6">
        <f t="shared" si="0"/>
        <v>18</v>
      </c>
      <c r="B25" s="855"/>
      <c r="C25" s="933"/>
      <c r="D25" s="222" t="s">
        <v>1231</v>
      </c>
      <c r="E25" s="211"/>
      <c r="F25" s="2"/>
      <c r="G25" s="211"/>
      <c r="H25" s="2"/>
      <c r="I25" s="2"/>
      <c r="J25" s="2"/>
      <c r="K25" s="545"/>
      <c r="L25" s="545" t="s">
        <v>3</v>
      </c>
      <c r="M25" s="545" t="s">
        <v>3</v>
      </c>
      <c r="N25" s="545"/>
      <c r="O25" s="284">
        <v>2</v>
      </c>
      <c r="P25" s="211">
        <v>50</v>
      </c>
      <c r="Q25" s="277"/>
      <c r="R25" s="287">
        <f t="shared" si="1"/>
        <v>0</v>
      </c>
    </row>
    <row r="26" spans="1:18" s="14" customFormat="1" ht="15" customHeight="1" x14ac:dyDescent="0.25">
      <c r="A26" s="6">
        <f t="shared" si="0"/>
        <v>19</v>
      </c>
      <c r="B26" s="855"/>
      <c r="C26" s="933"/>
      <c r="D26" s="222" t="s">
        <v>1232</v>
      </c>
      <c r="E26" s="211"/>
      <c r="F26" s="2"/>
      <c r="G26" s="211"/>
      <c r="H26" s="2"/>
      <c r="I26" s="2"/>
      <c r="J26" s="2"/>
      <c r="K26" s="545"/>
      <c r="L26" s="545" t="s">
        <v>3</v>
      </c>
      <c r="M26" s="545" t="s">
        <v>3</v>
      </c>
      <c r="N26" s="545"/>
      <c r="O26" s="284">
        <v>2</v>
      </c>
      <c r="P26" s="211">
        <v>50</v>
      </c>
      <c r="Q26" s="277"/>
      <c r="R26" s="287">
        <f t="shared" si="1"/>
        <v>0</v>
      </c>
    </row>
    <row r="27" spans="1:18" s="14" customFormat="1" ht="26.25" customHeight="1" x14ac:dyDescent="0.25">
      <c r="A27" s="6">
        <f t="shared" si="0"/>
        <v>20</v>
      </c>
      <c r="B27" s="855"/>
      <c r="C27" s="933"/>
      <c r="D27" s="534" t="s">
        <v>1233</v>
      </c>
      <c r="E27" s="211"/>
      <c r="F27" s="2"/>
      <c r="G27" s="211"/>
      <c r="H27" s="2"/>
      <c r="I27" s="2"/>
      <c r="J27" s="2"/>
      <c r="K27" s="545"/>
      <c r="L27" s="545" t="s">
        <v>3</v>
      </c>
      <c r="M27" s="545" t="s">
        <v>3</v>
      </c>
      <c r="N27" s="545"/>
      <c r="O27" s="284">
        <v>2</v>
      </c>
      <c r="P27" s="211">
        <v>50</v>
      </c>
      <c r="Q27" s="277"/>
      <c r="R27" s="287">
        <f t="shared" ref="R27" si="3">O27*P27*ROUND(Q27,2)</f>
        <v>0</v>
      </c>
    </row>
    <row r="28" spans="1:18" s="14" customFormat="1" ht="15" customHeight="1" x14ac:dyDescent="0.25">
      <c r="A28" s="6">
        <f t="shared" si="0"/>
        <v>21</v>
      </c>
      <c r="B28" s="855"/>
      <c r="C28" s="933"/>
      <c r="D28" s="534" t="s">
        <v>1234</v>
      </c>
      <c r="E28" s="211"/>
      <c r="F28" s="2"/>
      <c r="G28" s="211"/>
      <c r="H28" s="2"/>
      <c r="I28" s="2"/>
      <c r="J28" s="2"/>
      <c r="K28" s="545"/>
      <c r="L28" s="545" t="s">
        <v>3</v>
      </c>
      <c r="M28" s="545" t="s">
        <v>3</v>
      </c>
      <c r="N28" s="545"/>
      <c r="O28" s="284">
        <v>2</v>
      </c>
      <c r="P28" s="211">
        <v>50</v>
      </c>
      <c r="Q28" s="277"/>
      <c r="R28" s="287">
        <f t="shared" ref="R28:R31" si="4">O28*P28*ROUND(Q28,2)</f>
        <v>0</v>
      </c>
    </row>
    <row r="29" spans="1:18" s="14" customFormat="1" ht="15" customHeight="1" x14ac:dyDescent="0.25">
      <c r="A29" s="6">
        <f t="shared" si="0"/>
        <v>22</v>
      </c>
      <c r="B29" s="855"/>
      <c r="C29" s="934"/>
      <c r="D29" s="534" t="s">
        <v>1235</v>
      </c>
      <c r="E29" s="211"/>
      <c r="F29" s="2"/>
      <c r="G29" s="211"/>
      <c r="H29" s="2"/>
      <c r="I29" s="2"/>
      <c r="J29" s="2"/>
      <c r="K29" s="545"/>
      <c r="L29" s="545" t="s">
        <v>3</v>
      </c>
      <c r="M29" s="545" t="s">
        <v>3</v>
      </c>
      <c r="N29" s="545"/>
      <c r="O29" s="284">
        <v>2</v>
      </c>
      <c r="P29" s="211">
        <v>50</v>
      </c>
      <c r="Q29" s="277"/>
      <c r="R29" s="287">
        <f t="shared" si="4"/>
        <v>0</v>
      </c>
    </row>
    <row r="30" spans="1:18" s="14" customFormat="1" ht="15" customHeight="1" x14ac:dyDescent="0.25">
      <c r="A30" s="6">
        <f t="shared" si="0"/>
        <v>23</v>
      </c>
      <c r="B30" s="855"/>
      <c r="C30" s="198" t="s">
        <v>1236</v>
      </c>
      <c r="D30" s="534" t="s">
        <v>1127</v>
      </c>
      <c r="E30" s="211"/>
      <c r="F30" s="2"/>
      <c r="G30" s="211"/>
      <c r="H30" s="2"/>
      <c r="I30" s="2"/>
      <c r="J30" s="2"/>
      <c r="K30" s="545" t="s">
        <v>3</v>
      </c>
      <c r="L30" s="545"/>
      <c r="M30" s="545"/>
      <c r="N30" s="545"/>
      <c r="O30" s="195">
        <v>1</v>
      </c>
      <c r="P30" s="195">
        <v>16</v>
      </c>
      <c r="Q30" s="277"/>
      <c r="R30" s="287">
        <f t="shared" si="4"/>
        <v>0</v>
      </c>
    </row>
    <row r="31" spans="1:18" s="14" customFormat="1" ht="15" customHeight="1" thickBot="1" x14ac:dyDescent="0.3">
      <c r="A31" s="56">
        <f t="shared" si="0"/>
        <v>24</v>
      </c>
      <c r="B31" s="921"/>
      <c r="C31" s="319" t="s">
        <v>1237</v>
      </c>
      <c r="D31" s="535" t="s">
        <v>1127</v>
      </c>
      <c r="E31" s="214"/>
      <c r="F31" s="11"/>
      <c r="G31" s="214"/>
      <c r="H31" s="11"/>
      <c r="I31" s="11"/>
      <c r="J31" s="11"/>
      <c r="K31" s="199" t="s">
        <v>3</v>
      </c>
      <c r="L31" s="199"/>
      <c r="M31" s="199"/>
      <c r="N31" s="199"/>
      <c r="O31" s="197">
        <v>1</v>
      </c>
      <c r="P31" s="197">
        <v>16</v>
      </c>
      <c r="Q31" s="277"/>
      <c r="R31" s="294">
        <f t="shared" si="4"/>
        <v>0</v>
      </c>
    </row>
    <row r="32" spans="1:18" s="14" customFormat="1" ht="15" customHeight="1" thickTop="1" thickBot="1" x14ac:dyDescent="0.3">
      <c r="A32" s="544"/>
      <c r="B32" s="8"/>
      <c r="C32" s="8"/>
      <c r="D32" s="8"/>
      <c r="E32" s="544"/>
      <c r="F32" s="544"/>
      <c r="G32" s="544"/>
      <c r="H32" s="544"/>
      <c r="I32" s="544"/>
      <c r="J32" s="544"/>
      <c r="K32" s="544"/>
      <c r="L32" s="544"/>
      <c r="M32" s="544"/>
      <c r="N32" s="544"/>
      <c r="O32" s="544"/>
      <c r="P32" s="544"/>
      <c r="Q32" s="241" t="s">
        <v>4</v>
      </c>
      <c r="R32" s="242">
        <f>SUM(R8:R31)</f>
        <v>0</v>
      </c>
    </row>
    <row r="33" spans="1:18" s="14" customFormat="1" ht="15" customHeight="1" thickTop="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14"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14"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14"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14"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14"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14"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14"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14"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14"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14"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14"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14"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14"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14"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14"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29" customFormat="1" ht="15" customHeight="1" x14ac:dyDescent="0.25">
      <c r="A62" s="544"/>
      <c r="B62" s="8"/>
      <c r="C62" s="8"/>
      <c r="D62" s="8"/>
      <c r="E62" s="544"/>
      <c r="F62" s="544"/>
      <c r="G62" s="544"/>
      <c r="H62" s="544"/>
      <c r="I62" s="544"/>
      <c r="J62" s="544"/>
      <c r="K62" s="544"/>
      <c r="L62" s="544"/>
      <c r="M62" s="544"/>
      <c r="N62" s="544"/>
      <c r="O62" s="544"/>
      <c r="P62" s="544"/>
      <c r="Q62" s="8"/>
      <c r="R62" s="8"/>
    </row>
    <row r="63" spans="1:18" s="29" customFormat="1" ht="15" customHeight="1" x14ac:dyDescent="0.25">
      <c r="A63" s="544"/>
      <c r="B63" s="8"/>
      <c r="C63" s="8"/>
      <c r="D63" s="8"/>
      <c r="E63" s="544"/>
      <c r="F63" s="544"/>
      <c r="G63" s="544"/>
      <c r="H63" s="544"/>
      <c r="I63" s="544"/>
      <c r="J63" s="544"/>
      <c r="K63" s="544"/>
      <c r="L63" s="544"/>
      <c r="M63" s="544"/>
      <c r="N63" s="544"/>
      <c r="O63" s="544"/>
      <c r="P63" s="544"/>
      <c r="Q63" s="8"/>
      <c r="R63" s="8"/>
    </row>
    <row r="64" spans="1:18" s="29" customFormat="1" ht="15" customHeight="1" x14ac:dyDescent="0.25">
      <c r="A64" s="544"/>
      <c r="B64" s="8"/>
      <c r="C64" s="8"/>
      <c r="D64" s="8"/>
      <c r="E64" s="544"/>
      <c r="F64" s="544"/>
      <c r="G64" s="544"/>
      <c r="H64" s="544"/>
      <c r="I64" s="544"/>
      <c r="J64" s="544"/>
      <c r="K64" s="544"/>
      <c r="L64" s="544"/>
      <c r="M64" s="544"/>
      <c r="N64" s="544"/>
      <c r="O64" s="544"/>
      <c r="P64" s="544"/>
      <c r="Q64" s="8"/>
      <c r="R64" s="8"/>
    </row>
    <row r="65" spans="1:18" s="29" customFormat="1" ht="15" customHeight="1" x14ac:dyDescent="0.25">
      <c r="A65" s="544"/>
      <c r="B65" s="8"/>
      <c r="C65" s="8"/>
      <c r="D65" s="8"/>
      <c r="E65" s="544"/>
      <c r="F65" s="544"/>
      <c r="G65" s="544"/>
      <c r="H65" s="544"/>
      <c r="I65" s="544"/>
      <c r="J65" s="544"/>
      <c r="K65" s="544"/>
      <c r="L65" s="544"/>
      <c r="M65" s="544"/>
      <c r="N65" s="544"/>
      <c r="O65" s="544"/>
      <c r="P65" s="544"/>
      <c r="Q65" s="8"/>
      <c r="R65" s="8"/>
    </row>
    <row r="66" spans="1:18" s="29" customFormat="1" ht="15" customHeight="1" x14ac:dyDescent="0.25">
      <c r="A66" s="544"/>
      <c r="B66" s="8"/>
      <c r="C66" s="8"/>
      <c r="D66" s="8"/>
      <c r="E66" s="544"/>
      <c r="F66" s="544"/>
      <c r="G66" s="544"/>
      <c r="H66" s="544"/>
      <c r="I66" s="544"/>
      <c r="J66" s="544"/>
      <c r="K66" s="544"/>
      <c r="L66" s="544"/>
      <c r="M66" s="544"/>
      <c r="N66" s="544"/>
      <c r="O66" s="544"/>
      <c r="P66" s="544"/>
      <c r="Q66" s="8"/>
      <c r="R66" s="8"/>
    </row>
    <row r="67" spans="1:18" s="29" customFormat="1" ht="15" customHeight="1" x14ac:dyDescent="0.25">
      <c r="A67" s="544"/>
      <c r="B67" s="8"/>
      <c r="C67" s="8"/>
      <c r="D67" s="8"/>
      <c r="E67" s="544"/>
      <c r="F67" s="544"/>
      <c r="G67" s="544"/>
      <c r="H67" s="544"/>
      <c r="I67" s="544"/>
      <c r="J67" s="544"/>
      <c r="K67" s="544"/>
      <c r="L67" s="544"/>
      <c r="M67" s="544"/>
      <c r="N67" s="544"/>
      <c r="O67" s="544"/>
      <c r="P67" s="544"/>
      <c r="Q67" s="8"/>
      <c r="R67" s="8"/>
    </row>
    <row r="68" spans="1:18" s="29" customFormat="1" ht="15" customHeight="1" x14ac:dyDescent="0.25">
      <c r="A68" s="544"/>
      <c r="B68" s="8"/>
      <c r="C68" s="8"/>
      <c r="D68" s="8"/>
      <c r="E68" s="544"/>
      <c r="F68" s="544"/>
      <c r="G68" s="544"/>
      <c r="H68" s="544"/>
      <c r="I68" s="544"/>
      <c r="J68" s="544"/>
      <c r="K68" s="544"/>
      <c r="L68" s="544"/>
      <c r="M68" s="544"/>
      <c r="N68" s="544"/>
      <c r="O68" s="544"/>
      <c r="P68" s="544"/>
      <c r="Q68" s="8"/>
      <c r="R68" s="8"/>
    </row>
    <row r="69" spans="1:18" s="29" customFormat="1" ht="15" customHeight="1" x14ac:dyDescent="0.25">
      <c r="A69" s="544"/>
      <c r="B69" s="8"/>
      <c r="C69" s="8"/>
      <c r="D69" s="8"/>
      <c r="E69" s="544"/>
      <c r="F69" s="544"/>
      <c r="G69" s="544"/>
      <c r="H69" s="544"/>
      <c r="I69" s="544"/>
      <c r="J69" s="544"/>
      <c r="K69" s="544"/>
      <c r="L69" s="544"/>
      <c r="M69" s="544"/>
      <c r="N69" s="544"/>
      <c r="O69" s="544"/>
      <c r="P69" s="544"/>
      <c r="Q69" s="8"/>
      <c r="R69" s="8"/>
    </row>
    <row r="70" spans="1:18" s="29" customFormat="1" ht="15" customHeight="1" x14ac:dyDescent="0.25">
      <c r="A70" s="544"/>
      <c r="B70" s="8"/>
      <c r="C70" s="8"/>
      <c r="D70" s="8"/>
      <c r="E70" s="544"/>
      <c r="F70" s="544"/>
      <c r="G70" s="544"/>
      <c r="H70" s="544"/>
      <c r="I70" s="544"/>
      <c r="J70" s="544"/>
      <c r="K70" s="544"/>
      <c r="L70" s="544"/>
      <c r="M70" s="544"/>
      <c r="N70" s="544"/>
      <c r="O70" s="544"/>
      <c r="P70" s="544"/>
      <c r="Q70" s="8"/>
      <c r="R70" s="8"/>
    </row>
    <row r="71" spans="1:18" s="29" customFormat="1" ht="15" customHeight="1" x14ac:dyDescent="0.25">
      <c r="A71" s="544"/>
      <c r="B71" s="8"/>
      <c r="C71" s="8"/>
      <c r="D71" s="8"/>
      <c r="E71" s="544"/>
      <c r="F71" s="544"/>
      <c r="G71" s="544"/>
      <c r="H71" s="544"/>
      <c r="I71" s="544"/>
      <c r="J71" s="544"/>
      <c r="K71" s="544"/>
      <c r="L71" s="544"/>
      <c r="M71" s="544"/>
      <c r="N71" s="544"/>
      <c r="O71" s="544"/>
      <c r="P71" s="544"/>
      <c r="Q71" s="8"/>
      <c r="R71" s="8"/>
    </row>
    <row r="72" spans="1:18" s="29" customFormat="1" ht="15" customHeight="1" x14ac:dyDescent="0.25">
      <c r="A72" s="544"/>
      <c r="B72" s="8"/>
      <c r="C72" s="8"/>
      <c r="D72" s="8"/>
      <c r="E72" s="544"/>
      <c r="F72" s="544"/>
      <c r="G72" s="544"/>
      <c r="H72" s="544"/>
      <c r="I72" s="544"/>
      <c r="J72" s="544"/>
      <c r="K72" s="544"/>
      <c r="L72" s="544"/>
      <c r="M72" s="544"/>
      <c r="N72" s="544"/>
      <c r="O72" s="544"/>
      <c r="P72" s="544"/>
      <c r="Q72" s="8"/>
      <c r="R72" s="8"/>
    </row>
    <row r="73" spans="1:18" s="29" customFormat="1" ht="15" customHeight="1" x14ac:dyDescent="0.25">
      <c r="A73" s="544"/>
      <c r="B73" s="8"/>
      <c r="C73" s="8"/>
      <c r="D73" s="8"/>
      <c r="E73" s="544"/>
      <c r="F73" s="544"/>
      <c r="G73" s="544"/>
      <c r="H73" s="544"/>
      <c r="I73" s="544"/>
      <c r="J73" s="544"/>
      <c r="K73" s="544"/>
      <c r="L73" s="544"/>
      <c r="M73" s="544"/>
      <c r="N73" s="544"/>
      <c r="O73" s="544"/>
      <c r="P73" s="544"/>
      <c r="Q73" s="8"/>
      <c r="R73" s="8"/>
    </row>
    <row r="74" spans="1:18" s="29" customFormat="1" ht="15" customHeight="1" x14ac:dyDescent="0.25">
      <c r="A74" s="544"/>
      <c r="B74" s="8"/>
      <c r="C74" s="8"/>
      <c r="D74" s="8"/>
      <c r="E74" s="544"/>
      <c r="F74" s="544"/>
      <c r="G74" s="544"/>
      <c r="H74" s="544"/>
      <c r="I74" s="544"/>
      <c r="J74" s="544"/>
      <c r="K74" s="544"/>
      <c r="L74" s="544"/>
      <c r="M74" s="544"/>
      <c r="N74" s="544"/>
      <c r="O74" s="544"/>
      <c r="P74" s="544"/>
      <c r="Q74" s="8"/>
      <c r="R74" s="8"/>
    </row>
    <row r="75" spans="1:18" s="29" customFormat="1" ht="15" customHeight="1" x14ac:dyDescent="0.25">
      <c r="A75" s="544"/>
      <c r="B75" s="8"/>
      <c r="C75" s="8"/>
      <c r="D75" s="8"/>
      <c r="E75" s="544"/>
      <c r="F75" s="544"/>
      <c r="G75" s="544"/>
      <c r="H75" s="544"/>
      <c r="I75" s="544"/>
      <c r="J75" s="544"/>
      <c r="K75" s="544"/>
      <c r="L75" s="544"/>
      <c r="M75" s="544"/>
      <c r="N75" s="544"/>
      <c r="O75" s="544"/>
      <c r="P75" s="544"/>
      <c r="Q75" s="8"/>
      <c r="R75" s="8"/>
    </row>
    <row r="76" spans="1:18" s="29" customFormat="1" ht="15" customHeight="1" x14ac:dyDescent="0.25">
      <c r="A76" s="544"/>
      <c r="B76" s="8"/>
      <c r="C76" s="8"/>
      <c r="D76" s="8"/>
      <c r="E76" s="544"/>
      <c r="F76" s="544"/>
      <c r="G76" s="544"/>
      <c r="H76" s="544"/>
      <c r="I76" s="544"/>
      <c r="J76" s="544"/>
      <c r="K76" s="544"/>
      <c r="L76" s="544"/>
      <c r="M76" s="544"/>
      <c r="N76" s="544"/>
      <c r="O76" s="544"/>
      <c r="P76" s="544"/>
      <c r="Q76" s="8"/>
      <c r="R76" s="8"/>
    </row>
    <row r="77" spans="1:18" s="29" customFormat="1" x14ac:dyDescent="0.25">
      <c r="A77" s="544"/>
      <c r="B77" s="8"/>
      <c r="C77" s="8"/>
      <c r="D77" s="8"/>
      <c r="E77" s="544"/>
      <c r="F77" s="544"/>
      <c r="G77" s="544"/>
      <c r="H77" s="544"/>
      <c r="I77" s="544"/>
      <c r="J77" s="544"/>
      <c r="K77" s="544"/>
      <c r="L77" s="544"/>
      <c r="M77" s="544"/>
      <c r="N77" s="544"/>
      <c r="O77" s="544"/>
      <c r="P77" s="544"/>
      <c r="Q77" s="8"/>
      <c r="R77" s="8"/>
    </row>
    <row r="78" spans="1:18" s="29" customFormat="1" x14ac:dyDescent="0.25">
      <c r="A78" s="544"/>
      <c r="B78" s="8"/>
      <c r="C78" s="8"/>
      <c r="D78" s="8"/>
      <c r="E78" s="544"/>
      <c r="F78" s="544"/>
      <c r="G78" s="544"/>
      <c r="H78" s="544"/>
      <c r="I78" s="544"/>
      <c r="J78" s="544"/>
      <c r="K78" s="544"/>
      <c r="L78" s="544"/>
      <c r="M78" s="544"/>
      <c r="N78" s="544"/>
      <c r="O78" s="544"/>
      <c r="P78" s="544"/>
      <c r="Q78" s="8"/>
      <c r="R78" s="8"/>
    </row>
    <row r="79" spans="1:18" s="29" customFormat="1" x14ac:dyDescent="0.25">
      <c r="A79" s="544"/>
      <c r="B79" s="8"/>
      <c r="C79" s="8"/>
      <c r="D79" s="8"/>
      <c r="E79" s="544"/>
      <c r="F79" s="544"/>
      <c r="G79" s="544"/>
      <c r="H79" s="544"/>
      <c r="I79" s="544"/>
      <c r="J79" s="544"/>
      <c r="K79" s="544"/>
      <c r="L79" s="544"/>
      <c r="M79" s="544"/>
      <c r="N79" s="544"/>
      <c r="O79" s="544"/>
      <c r="P79" s="544"/>
      <c r="Q79" s="8"/>
      <c r="R79" s="8"/>
    </row>
    <row r="80" spans="1:18" s="29" customFormat="1" x14ac:dyDescent="0.25">
      <c r="A80" s="544"/>
      <c r="B80" s="8"/>
      <c r="C80" s="8"/>
      <c r="D80" s="8"/>
      <c r="E80" s="544"/>
      <c r="F80" s="544"/>
      <c r="G80" s="544"/>
      <c r="H80" s="544"/>
      <c r="I80" s="544"/>
      <c r="J80" s="544"/>
      <c r="K80" s="544"/>
      <c r="L80" s="544"/>
      <c r="M80" s="544"/>
      <c r="N80" s="544"/>
      <c r="O80" s="544"/>
      <c r="P80" s="544"/>
      <c r="Q80" s="8"/>
      <c r="R80" s="8"/>
    </row>
    <row r="81" spans="1:18" s="29" customFormat="1" x14ac:dyDescent="0.25">
      <c r="A81" s="544"/>
      <c r="B81" s="8"/>
      <c r="C81" s="8"/>
      <c r="D81" s="8"/>
      <c r="E81" s="544"/>
      <c r="F81" s="544"/>
      <c r="G81" s="544"/>
      <c r="H81" s="544"/>
      <c r="I81" s="544"/>
      <c r="J81" s="544"/>
      <c r="K81" s="544"/>
      <c r="L81" s="544"/>
      <c r="M81" s="544"/>
      <c r="N81" s="544"/>
      <c r="O81" s="544"/>
      <c r="P81" s="544"/>
      <c r="Q81" s="8"/>
      <c r="R81" s="8"/>
    </row>
    <row r="82" spans="1:18" s="29" customFormat="1" x14ac:dyDescent="0.25">
      <c r="A82" s="544"/>
      <c r="B82" s="8"/>
      <c r="C82" s="8"/>
      <c r="D82" s="8"/>
      <c r="E82" s="544"/>
      <c r="F82" s="544"/>
      <c r="G82" s="544"/>
      <c r="H82" s="544"/>
      <c r="I82" s="544"/>
      <c r="J82" s="544"/>
      <c r="K82" s="544"/>
      <c r="L82" s="544"/>
      <c r="M82" s="544"/>
      <c r="N82" s="544"/>
      <c r="O82" s="544"/>
      <c r="P82" s="544"/>
      <c r="Q82" s="8"/>
      <c r="R82" s="8"/>
    </row>
  </sheetData>
  <sheetProtection algorithmName="SHA-512" hashValue="jhluKTuz31dHZeY91ENbR7H70qQlgE0Qzr2+qENELzDL+6tE159yNNt0BbqZQQi+YC/MOnew3exzU+8VA21GzA==" saltValue="h5cJMHbTIDrGIpGxZe1Z/w==" spinCount="100000" sheet="1" objects="1" scenarios="1"/>
  <mergeCells count="16">
    <mergeCell ref="A1:E1"/>
    <mergeCell ref="F1:R1"/>
    <mergeCell ref="A2:R2"/>
    <mergeCell ref="A3:R3"/>
    <mergeCell ref="A5:A7"/>
    <mergeCell ref="B5:B7"/>
    <mergeCell ref="C5:C7"/>
    <mergeCell ref="D5:D7"/>
    <mergeCell ref="E5:J6"/>
    <mergeCell ref="K5:K7"/>
    <mergeCell ref="R5:R7"/>
    <mergeCell ref="B9:B31"/>
    <mergeCell ref="C8:C17"/>
    <mergeCell ref="C18:C29"/>
    <mergeCell ref="L5:P6"/>
    <mergeCell ref="Q5:Q7"/>
  </mergeCells>
  <conditionalFormatting sqref="A8:A31">
    <cfRule type="containsText" dxfId="20"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R67"/>
  <sheetViews>
    <sheetView view="pageLayout" topLeftCell="G1"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1376</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1241</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16" si="0">ROW(A1)</f>
        <v>1</v>
      </c>
      <c r="B8" s="813" t="s">
        <v>1240</v>
      </c>
      <c r="C8" s="920" t="s">
        <v>1239</v>
      </c>
      <c r="D8" s="317" t="s">
        <v>62</v>
      </c>
      <c r="E8" s="213" t="s">
        <v>3</v>
      </c>
      <c r="F8" s="251"/>
      <c r="G8" s="251"/>
      <c r="H8" s="251"/>
      <c r="I8" s="251"/>
      <c r="J8" s="251"/>
      <c r="K8" s="546"/>
      <c r="L8" s="546" t="s">
        <v>3</v>
      </c>
      <c r="M8" s="546" t="s">
        <v>3</v>
      </c>
      <c r="N8" s="546"/>
      <c r="O8" s="574">
        <v>2</v>
      </c>
      <c r="P8" s="574">
        <v>2</v>
      </c>
      <c r="Q8" s="280"/>
      <c r="R8" s="318">
        <f>O8*P8*ROUND(Q8,2)</f>
        <v>0</v>
      </c>
    </row>
    <row r="9" spans="1:18" s="14" customFormat="1" ht="15" customHeight="1" x14ac:dyDescent="0.25">
      <c r="A9" s="6">
        <f t="shared" si="0"/>
        <v>2</v>
      </c>
      <c r="B9" s="796"/>
      <c r="C9" s="855"/>
      <c r="D9" s="216" t="s">
        <v>1124</v>
      </c>
      <c r="E9" s="10"/>
      <c r="F9" s="2"/>
      <c r="G9" s="2"/>
      <c r="H9" s="2"/>
      <c r="I9" s="2"/>
      <c r="J9" s="2"/>
      <c r="K9" s="545"/>
      <c r="L9" s="545" t="s">
        <v>3</v>
      </c>
      <c r="M9" s="545" t="s">
        <v>3</v>
      </c>
      <c r="N9" s="545"/>
      <c r="O9" s="575">
        <v>2</v>
      </c>
      <c r="P9" s="576">
        <v>2</v>
      </c>
      <c r="Q9" s="277"/>
      <c r="R9" s="287">
        <f>O9*P9*ROUND(Q9,2)</f>
        <v>0</v>
      </c>
    </row>
    <row r="10" spans="1:18" s="14" customFormat="1" ht="15" customHeight="1" x14ac:dyDescent="0.25">
      <c r="A10" s="6">
        <f t="shared" si="0"/>
        <v>3</v>
      </c>
      <c r="B10" s="796"/>
      <c r="C10" s="855"/>
      <c r="D10" s="216" t="s">
        <v>419</v>
      </c>
      <c r="E10" s="211"/>
      <c r="F10" s="2"/>
      <c r="G10" s="2"/>
      <c r="H10" s="2"/>
      <c r="I10" s="2"/>
      <c r="J10" s="2"/>
      <c r="K10" s="545"/>
      <c r="L10" s="545" t="s">
        <v>3</v>
      </c>
      <c r="M10" s="545" t="s">
        <v>3</v>
      </c>
      <c r="N10" s="545"/>
      <c r="O10" s="575">
        <v>2</v>
      </c>
      <c r="P10" s="576">
        <v>2</v>
      </c>
      <c r="Q10" s="277"/>
      <c r="R10" s="287">
        <f t="shared" ref="R10:R16" si="1">O10*P10*ROUND(Q10,2)</f>
        <v>0</v>
      </c>
    </row>
    <row r="11" spans="1:18" s="14" customFormat="1" ht="15" customHeight="1" x14ac:dyDescent="0.25">
      <c r="A11" s="6">
        <f t="shared" si="0"/>
        <v>4</v>
      </c>
      <c r="B11" s="796"/>
      <c r="C11" s="855"/>
      <c r="D11" s="534" t="s">
        <v>795</v>
      </c>
      <c r="E11" s="211"/>
      <c r="F11" s="2"/>
      <c r="G11" s="2"/>
      <c r="H11" s="2"/>
      <c r="I11" s="2"/>
      <c r="J11" s="2"/>
      <c r="K11" s="545"/>
      <c r="L11" s="545" t="s">
        <v>3</v>
      </c>
      <c r="M11" s="545" t="s">
        <v>3</v>
      </c>
      <c r="N11" s="545"/>
      <c r="O11" s="575">
        <v>2</v>
      </c>
      <c r="P11" s="576">
        <v>2</v>
      </c>
      <c r="Q11" s="277"/>
      <c r="R11" s="287">
        <f t="shared" si="1"/>
        <v>0</v>
      </c>
    </row>
    <row r="12" spans="1:18" s="14" customFormat="1" ht="15" customHeight="1" x14ac:dyDescent="0.25">
      <c r="A12" s="6">
        <f t="shared" si="0"/>
        <v>5</v>
      </c>
      <c r="B12" s="796"/>
      <c r="C12" s="855"/>
      <c r="D12" s="534" t="s">
        <v>53</v>
      </c>
      <c r="E12" s="211"/>
      <c r="F12" s="2"/>
      <c r="G12" s="2"/>
      <c r="H12" s="2"/>
      <c r="I12" s="2"/>
      <c r="J12" s="2"/>
      <c r="K12" s="545"/>
      <c r="L12" s="545" t="s">
        <v>3</v>
      </c>
      <c r="M12" s="545" t="s">
        <v>3</v>
      </c>
      <c r="N12" s="545"/>
      <c r="O12" s="575">
        <v>2</v>
      </c>
      <c r="P12" s="576">
        <v>2</v>
      </c>
      <c r="Q12" s="277"/>
      <c r="R12" s="287">
        <f t="shared" si="1"/>
        <v>0</v>
      </c>
    </row>
    <row r="13" spans="1:18" s="14" customFormat="1" ht="26.25" customHeight="1" x14ac:dyDescent="0.25">
      <c r="A13" s="6">
        <f t="shared" si="0"/>
        <v>6</v>
      </c>
      <c r="B13" s="796"/>
      <c r="C13" s="855"/>
      <c r="D13" s="534" t="s">
        <v>1129</v>
      </c>
      <c r="E13" s="211"/>
      <c r="F13" s="2"/>
      <c r="G13" s="2"/>
      <c r="H13" s="2"/>
      <c r="I13" s="2"/>
      <c r="J13" s="2"/>
      <c r="K13" s="545"/>
      <c r="L13" s="545" t="s">
        <v>3</v>
      </c>
      <c r="M13" s="545" t="s">
        <v>3</v>
      </c>
      <c r="N13" s="545"/>
      <c r="O13" s="575">
        <v>2</v>
      </c>
      <c r="P13" s="576">
        <v>2</v>
      </c>
      <c r="Q13" s="277"/>
      <c r="R13" s="287">
        <f t="shared" si="1"/>
        <v>0</v>
      </c>
    </row>
    <row r="14" spans="1:18" s="14" customFormat="1" ht="26.25" customHeight="1" x14ac:dyDescent="0.25">
      <c r="A14" s="6">
        <f t="shared" si="0"/>
        <v>7</v>
      </c>
      <c r="B14" s="796"/>
      <c r="C14" s="855"/>
      <c r="D14" s="534" t="s">
        <v>1125</v>
      </c>
      <c r="E14" s="211"/>
      <c r="F14" s="2"/>
      <c r="G14" s="2"/>
      <c r="H14" s="2"/>
      <c r="I14" s="2"/>
      <c r="J14" s="2"/>
      <c r="K14" s="545"/>
      <c r="L14" s="545" t="s">
        <v>3</v>
      </c>
      <c r="M14" s="545" t="s">
        <v>3</v>
      </c>
      <c r="N14" s="545"/>
      <c r="O14" s="575">
        <v>2</v>
      </c>
      <c r="P14" s="576">
        <v>2</v>
      </c>
      <c r="Q14" s="277"/>
      <c r="R14" s="287">
        <f t="shared" si="1"/>
        <v>0</v>
      </c>
    </row>
    <row r="15" spans="1:18" s="14" customFormat="1" ht="15" customHeight="1" x14ac:dyDescent="0.25">
      <c r="A15" s="6">
        <f t="shared" si="0"/>
        <v>8</v>
      </c>
      <c r="B15" s="796"/>
      <c r="C15" s="855"/>
      <c r="D15" s="534" t="s">
        <v>621</v>
      </c>
      <c r="E15" s="211"/>
      <c r="F15" s="2"/>
      <c r="G15" s="2"/>
      <c r="H15" s="2"/>
      <c r="I15" s="2"/>
      <c r="J15" s="2"/>
      <c r="K15" s="545"/>
      <c r="L15" s="545" t="s">
        <v>3</v>
      </c>
      <c r="M15" s="545" t="s">
        <v>3</v>
      </c>
      <c r="N15" s="545"/>
      <c r="O15" s="575">
        <v>2</v>
      </c>
      <c r="P15" s="576">
        <v>2</v>
      </c>
      <c r="Q15" s="277"/>
      <c r="R15" s="287">
        <f t="shared" si="1"/>
        <v>0</v>
      </c>
    </row>
    <row r="16" spans="1:18" s="14" customFormat="1" ht="15" customHeight="1" thickBot="1" x14ac:dyDescent="0.3">
      <c r="A16" s="56">
        <f t="shared" si="0"/>
        <v>9</v>
      </c>
      <c r="B16" s="797"/>
      <c r="C16" s="921"/>
      <c r="D16" s="200" t="s">
        <v>1127</v>
      </c>
      <c r="E16" s="214"/>
      <c r="F16" s="11"/>
      <c r="G16" s="11"/>
      <c r="H16" s="11"/>
      <c r="I16" s="11"/>
      <c r="J16" s="11"/>
      <c r="K16" s="199" t="s">
        <v>3</v>
      </c>
      <c r="L16" s="199"/>
      <c r="M16" s="199"/>
      <c r="N16" s="199"/>
      <c r="O16" s="293">
        <v>1</v>
      </c>
      <c r="P16" s="577">
        <v>2</v>
      </c>
      <c r="Q16" s="277"/>
      <c r="R16" s="294">
        <f t="shared" si="1"/>
        <v>0</v>
      </c>
    </row>
    <row r="17" spans="1:18" s="14" customFormat="1" ht="15" customHeight="1" thickTop="1" thickBot="1" x14ac:dyDescent="0.3">
      <c r="A17" s="544"/>
      <c r="B17" s="8"/>
      <c r="C17" s="8"/>
      <c r="D17" s="8"/>
      <c r="E17" s="544"/>
      <c r="F17" s="544"/>
      <c r="G17" s="544"/>
      <c r="H17" s="544"/>
      <c r="I17" s="544"/>
      <c r="J17" s="544"/>
      <c r="K17" s="544"/>
      <c r="L17" s="544"/>
      <c r="M17" s="544"/>
      <c r="N17" s="544"/>
      <c r="O17" s="544"/>
      <c r="P17" s="544"/>
      <c r="Q17" s="241" t="s">
        <v>4</v>
      </c>
      <c r="R17" s="242">
        <f>SUM(R8:R16)</f>
        <v>0</v>
      </c>
    </row>
    <row r="18" spans="1:18" s="14" customFormat="1" ht="15" customHeight="1" thickTop="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29" customFormat="1" x14ac:dyDescent="0.25">
      <c r="A62" s="544"/>
      <c r="B62" s="8"/>
      <c r="C62" s="8"/>
      <c r="D62" s="8"/>
      <c r="E62" s="544"/>
      <c r="F62" s="544"/>
      <c r="G62" s="544"/>
      <c r="H62" s="544"/>
      <c r="I62" s="544"/>
      <c r="J62" s="544"/>
      <c r="K62" s="544"/>
      <c r="L62" s="544"/>
      <c r="M62" s="544"/>
      <c r="N62" s="544"/>
      <c r="O62" s="544"/>
      <c r="P62" s="544"/>
      <c r="Q62" s="8"/>
      <c r="R62" s="8"/>
    </row>
    <row r="63" spans="1:18" s="29" customFormat="1" x14ac:dyDescent="0.25">
      <c r="A63" s="544"/>
      <c r="B63" s="8"/>
      <c r="C63" s="8"/>
      <c r="D63" s="8"/>
      <c r="E63" s="544"/>
      <c r="F63" s="544"/>
      <c r="G63" s="544"/>
      <c r="H63" s="544"/>
      <c r="I63" s="544"/>
      <c r="J63" s="544"/>
      <c r="K63" s="544"/>
      <c r="L63" s="544"/>
      <c r="M63" s="544"/>
      <c r="N63" s="544"/>
      <c r="O63" s="544"/>
      <c r="P63" s="544"/>
      <c r="Q63" s="8"/>
      <c r="R63" s="8"/>
    </row>
    <row r="64" spans="1:18" s="29" customFormat="1" x14ac:dyDescent="0.25">
      <c r="A64" s="544"/>
      <c r="B64" s="8"/>
      <c r="C64" s="8"/>
      <c r="D64" s="8"/>
      <c r="E64" s="544"/>
      <c r="F64" s="544"/>
      <c r="G64" s="544"/>
      <c r="H64" s="544"/>
      <c r="I64" s="544"/>
      <c r="J64" s="544"/>
      <c r="K64" s="544"/>
      <c r="L64" s="544"/>
      <c r="M64" s="544"/>
      <c r="N64" s="544"/>
      <c r="O64" s="544"/>
      <c r="P64" s="544"/>
      <c r="Q64" s="8"/>
      <c r="R64" s="8"/>
    </row>
    <row r="65" spans="1:18" s="29" customFormat="1" x14ac:dyDescent="0.25">
      <c r="A65" s="544"/>
      <c r="B65" s="8"/>
      <c r="C65" s="8"/>
      <c r="D65" s="8"/>
      <c r="E65" s="544"/>
      <c r="F65" s="544"/>
      <c r="G65" s="544"/>
      <c r="H65" s="544"/>
      <c r="I65" s="544"/>
      <c r="J65" s="544"/>
      <c r="K65" s="544"/>
      <c r="L65" s="544"/>
      <c r="M65" s="544"/>
      <c r="N65" s="544"/>
      <c r="O65" s="544"/>
      <c r="P65" s="544"/>
      <c r="Q65" s="8"/>
      <c r="R65" s="8"/>
    </row>
    <row r="66" spans="1:18" s="29" customFormat="1" x14ac:dyDescent="0.25">
      <c r="A66" s="544"/>
      <c r="B66" s="8"/>
      <c r="C66" s="8"/>
      <c r="D66" s="8"/>
      <c r="E66" s="544"/>
      <c r="F66" s="544"/>
      <c r="G66" s="544"/>
      <c r="H66" s="544"/>
      <c r="I66" s="544"/>
      <c r="J66" s="544"/>
      <c r="K66" s="544"/>
      <c r="L66" s="544"/>
      <c r="M66" s="544"/>
      <c r="N66" s="544"/>
      <c r="O66" s="544"/>
      <c r="P66" s="544"/>
      <c r="Q66" s="8"/>
      <c r="R66" s="8"/>
    </row>
    <row r="67" spans="1:18" s="29" customFormat="1" x14ac:dyDescent="0.25">
      <c r="A67" s="544"/>
      <c r="B67" s="8"/>
      <c r="C67" s="8"/>
      <c r="D67" s="8"/>
      <c r="E67" s="544"/>
      <c r="F67" s="544"/>
      <c r="G67" s="544"/>
      <c r="H67" s="544"/>
      <c r="I67" s="544"/>
      <c r="J67" s="544"/>
      <c r="K67" s="544"/>
      <c r="L67" s="544"/>
      <c r="M67" s="544"/>
      <c r="N67" s="544"/>
      <c r="O67" s="544"/>
      <c r="P67" s="544"/>
      <c r="Q67" s="8"/>
      <c r="R67" s="8"/>
    </row>
  </sheetData>
  <sheetProtection algorithmName="SHA-512" hashValue="C1ARbZgTk6Q/aoS5aym1uAsxfgGJi/zZ03Fzv3DBgDI1X0SlzdvG/QZQ5atZ6UsMZy+n/kYcr7Nt6w22H2qFNw==" saltValue="DrelVJjGZFqmtOAcbdA4FA==" spinCount="100000" sheet="1" objects="1" scenarios="1"/>
  <mergeCells count="15">
    <mergeCell ref="A1:E1"/>
    <mergeCell ref="F1:R1"/>
    <mergeCell ref="A2:R2"/>
    <mergeCell ref="A3:R3"/>
    <mergeCell ref="A5:A7"/>
    <mergeCell ref="B5:B7"/>
    <mergeCell ref="C5:C7"/>
    <mergeCell ref="D5:D7"/>
    <mergeCell ref="E5:J6"/>
    <mergeCell ref="K5:K7"/>
    <mergeCell ref="C8:C16"/>
    <mergeCell ref="B8:B16"/>
    <mergeCell ref="L5:P6"/>
    <mergeCell ref="Q5:Q7"/>
    <mergeCell ref="R5:R7"/>
  </mergeCells>
  <conditionalFormatting sqref="A8:A16">
    <cfRule type="containsText" dxfId="19"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R66"/>
  <sheetViews>
    <sheetView view="pageLayout" topLeftCell="F1"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1377</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1242</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15" customHeight="1" thickTop="1" x14ac:dyDescent="0.25">
      <c r="A8" s="220">
        <f t="shared" ref="A8:A15" si="0">ROW(A1)</f>
        <v>1</v>
      </c>
      <c r="B8" s="912" t="s">
        <v>1243</v>
      </c>
      <c r="C8" s="920" t="s">
        <v>1244</v>
      </c>
      <c r="D8" s="317" t="s">
        <v>1245</v>
      </c>
      <c r="E8" s="213" t="s">
        <v>3</v>
      </c>
      <c r="F8" s="213"/>
      <c r="G8" s="213"/>
      <c r="H8" s="251"/>
      <c r="I8" s="251"/>
      <c r="J8" s="251"/>
      <c r="K8" s="546"/>
      <c r="L8" s="546" t="s">
        <v>3</v>
      </c>
      <c r="M8" s="546" t="s">
        <v>3</v>
      </c>
      <c r="N8" s="546"/>
      <c r="O8" s="213">
        <v>2</v>
      </c>
      <c r="P8" s="213">
        <v>4</v>
      </c>
      <c r="Q8" s="280"/>
      <c r="R8" s="318">
        <f t="shared" ref="R8:R9" si="1">O8*P8*ROUND(Q8,2)</f>
        <v>0</v>
      </c>
    </row>
    <row r="9" spans="1:18" s="14" customFormat="1" ht="15" customHeight="1" x14ac:dyDescent="0.25">
      <c r="A9" s="6">
        <f t="shared" si="0"/>
        <v>2</v>
      </c>
      <c r="B9" s="910"/>
      <c r="C9" s="855"/>
      <c r="D9" s="222" t="s">
        <v>1246</v>
      </c>
      <c r="E9" s="211"/>
      <c r="F9" s="211" t="s">
        <v>3</v>
      </c>
      <c r="G9" s="211"/>
      <c r="H9" s="2"/>
      <c r="I9" s="2"/>
      <c r="J9" s="2"/>
      <c r="K9" s="545"/>
      <c r="L9" s="545" t="s">
        <v>3</v>
      </c>
      <c r="M9" s="545" t="s">
        <v>3</v>
      </c>
      <c r="N9" s="545"/>
      <c r="O9" s="211">
        <v>2</v>
      </c>
      <c r="P9" s="211">
        <v>4</v>
      </c>
      <c r="Q9" s="277"/>
      <c r="R9" s="287">
        <f t="shared" si="1"/>
        <v>0</v>
      </c>
    </row>
    <row r="10" spans="1:18" s="14" customFormat="1" ht="15" customHeight="1" x14ac:dyDescent="0.25">
      <c r="A10" s="6">
        <f t="shared" si="0"/>
        <v>3</v>
      </c>
      <c r="B10" s="910"/>
      <c r="C10" s="855"/>
      <c r="D10" s="222" t="s">
        <v>1247</v>
      </c>
      <c r="E10" s="211"/>
      <c r="F10" s="211"/>
      <c r="G10" s="211" t="s">
        <v>3</v>
      </c>
      <c r="H10" s="2"/>
      <c r="I10" s="2"/>
      <c r="J10" s="2"/>
      <c r="K10" s="545"/>
      <c r="L10" s="545" t="s">
        <v>3</v>
      </c>
      <c r="M10" s="545" t="s">
        <v>3</v>
      </c>
      <c r="N10" s="545"/>
      <c r="O10" s="211">
        <v>2</v>
      </c>
      <c r="P10" s="211">
        <v>4</v>
      </c>
      <c r="Q10" s="277"/>
      <c r="R10" s="287">
        <f t="shared" ref="R10:R11" si="2">O10*P10*ROUND(Q10,2)</f>
        <v>0</v>
      </c>
    </row>
    <row r="11" spans="1:18" s="14" customFormat="1" ht="15" customHeight="1" x14ac:dyDescent="0.25">
      <c r="A11" s="6">
        <f t="shared" si="0"/>
        <v>4</v>
      </c>
      <c r="B11" s="910"/>
      <c r="C11" s="855"/>
      <c r="D11" s="222" t="s">
        <v>1322</v>
      </c>
      <c r="E11" s="211"/>
      <c r="F11" s="211"/>
      <c r="G11" s="211" t="s">
        <v>3</v>
      </c>
      <c r="H11" s="2"/>
      <c r="I11" s="2"/>
      <c r="J11" s="2"/>
      <c r="K11" s="545"/>
      <c r="L11" s="545" t="s">
        <v>3</v>
      </c>
      <c r="M11" s="545" t="s">
        <v>3</v>
      </c>
      <c r="N11" s="545"/>
      <c r="O11" s="211">
        <v>2</v>
      </c>
      <c r="P11" s="211">
        <v>4</v>
      </c>
      <c r="Q11" s="277"/>
      <c r="R11" s="287">
        <f t="shared" si="2"/>
        <v>0</v>
      </c>
    </row>
    <row r="12" spans="1:18" s="14" customFormat="1" ht="15" customHeight="1" x14ac:dyDescent="0.25">
      <c r="A12" s="6">
        <f t="shared" si="0"/>
        <v>5</v>
      </c>
      <c r="B12" s="910"/>
      <c r="C12" s="855"/>
      <c r="D12" s="222" t="s">
        <v>1248</v>
      </c>
      <c r="E12" s="211"/>
      <c r="F12" s="211"/>
      <c r="G12" s="211"/>
      <c r="H12" s="2"/>
      <c r="I12" s="2"/>
      <c r="J12" s="2"/>
      <c r="K12" s="545"/>
      <c r="L12" s="545" t="s">
        <v>3</v>
      </c>
      <c r="M12" s="545" t="s">
        <v>3</v>
      </c>
      <c r="N12" s="545"/>
      <c r="O12" s="211">
        <v>2</v>
      </c>
      <c r="P12" s="211">
        <v>4</v>
      </c>
      <c r="Q12" s="277"/>
      <c r="R12" s="287">
        <f t="shared" ref="R12:R15" si="3">O12*P12*ROUND(Q12,2)</f>
        <v>0</v>
      </c>
    </row>
    <row r="13" spans="1:18" s="14" customFormat="1" ht="15" customHeight="1" x14ac:dyDescent="0.25">
      <c r="A13" s="6">
        <f t="shared" si="0"/>
        <v>6</v>
      </c>
      <c r="B13" s="910"/>
      <c r="C13" s="855"/>
      <c r="D13" s="222" t="s">
        <v>1191</v>
      </c>
      <c r="E13" s="211"/>
      <c r="F13" s="211"/>
      <c r="G13" s="211"/>
      <c r="H13" s="2"/>
      <c r="I13" s="2"/>
      <c r="J13" s="2"/>
      <c r="K13" s="545"/>
      <c r="L13" s="545" t="s">
        <v>3</v>
      </c>
      <c r="M13" s="545" t="s">
        <v>3</v>
      </c>
      <c r="N13" s="545"/>
      <c r="O13" s="211">
        <v>2</v>
      </c>
      <c r="P13" s="211">
        <v>4</v>
      </c>
      <c r="Q13" s="277"/>
      <c r="R13" s="287">
        <f t="shared" si="3"/>
        <v>0</v>
      </c>
    </row>
    <row r="14" spans="1:18" s="14" customFormat="1" ht="15" customHeight="1" x14ac:dyDescent="0.25">
      <c r="A14" s="6">
        <f t="shared" si="0"/>
        <v>7</v>
      </c>
      <c r="B14" s="910"/>
      <c r="C14" s="855"/>
      <c r="D14" s="222" t="s">
        <v>1249</v>
      </c>
      <c r="E14" s="211"/>
      <c r="F14" s="211"/>
      <c r="G14" s="211"/>
      <c r="H14" s="2"/>
      <c r="I14" s="2"/>
      <c r="J14" s="2"/>
      <c r="K14" s="545"/>
      <c r="L14" s="545" t="s">
        <v>3</v>
      </c>
      <c r="M14" s="545" t="s">
        <v>3</v>
      </c>
      <c r="N14" s="545"/>
      <c r="O14" s="211">
        <v>2</v>
      </c>
      <c r="P14" s="211">
        <v>4</v>
      </c>
      <c r="Q14" s="277"/>
      <c r="R14" s="287">
        <f t="shared" si="3"/>
        <v>0</v>
      </c>
    </row>
    <row r="15" spans="1:18" s="14" customFormat="1" ht="15" customHeight="1" thickBot="1" x14ac:dyDescent="0.3">
      <c r="A15" s="56">
        <f t="shared" si="0"/>
        <v>8</v>
      </c>
      <c r="B15" s="922"/>
      <c r="C15" s="921"/>
      <c r="D15" s="221" t="s">
        <v>1127</v>
      </c>
      <c r="E15" s="214"/>
      <c r="F15" s="214"/>
      <c r="G15" s="214"/>
      <c r="H15" s="11"/>
      <c r="I15" s="11"/>
      <c r="J15" s="11"/>
      <c r="K15" s="199" t="s">
        <v>3</v>
      </c>
      <c r="L15" s="199"/>
      <c r="M15" s="199"/>
      <c r="N15" s="199"/>
      <c r="O15" s="197">
        <v>1</v>
      </c>
      <c r="P15" s="214">
        <v>4</v>
      </c>
      <c r="Q15" s="277"/>
      <c r="R15" s="294">
        <f t="shared" si="3"/>
        <v>0</v>
      </c>
    </row>
    <row r="16" spans="1:18" s="14" customFormat="1" ht="15" customHeight="1" thickTop="1" thickBot="1" x14ac:dyDescent="0.3">
      <c r="A16" s="544"/>
      <c r="B16" s="8"/>
      <c r="C16" s="8"/>
      <c r="D16" s="8"/>
      <c r="E16" s="544"/>
      <c r="F16" s="544"/>
      <c r="G16" s="544"/>
      <c r="H16" s="544"/>
      <c r="I16" s="544"/>
      <c r="J16" s="544"/>
      <c r="K16" s="544"/>
      <c r="L16" s="544"/>
      <c r="M16" s="544"/>
      <c r="N16" s="544"/>
      <c r="O16" s="544"/>
      <c r="P16" s="544"/>
      <c r="Q16" s="241" t="s">
        <v>4</v>
      </c>
      <c r="R16" s="242">
        <f>SUM(R8:R15)</f>
        <v>0</v>
      </c>
    </row>
    <row r="17" spans="1:18" s="14" customFormat="1" ht="15" customHeight="1" thickTop="1" x14ac:dyDescent="0.25">
      <c r="A17" s="544"/>
      <c r="B17" s="8"/>
      <c r="C17" s="8"/>
      <c r="D17" s="8"/>
      <c r="E17" s="544"/>
      <c r="F17" s="544"/>
      <c r="G17" s="544"/>
      <c r="H17" s="544"/>
      <c r="I17" s="544"/>
      <c r="J17" s="544"/>
      <c r="K17" s="544"/>
      <c r="L17" s="544"/>
      <c r="M17" s="544"/>
      <c r="N17" s="544"/>
      <c r="O17" s="544"/>
      <c r="P17" s="544"/>
      <c r="Q17" s="8"/>
      <c r="R17" s="8"/>
    </row>
    <row r="18" spans="1:18" s="14" customFormat="1" ht="15" customHeight="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14"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29"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29"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29"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29"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29"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29"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29"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29" customFormat="1" x14ac:dyDescent="0.25">
      <c r="A61" s="544"/>
      <c r="B61" s="8"/>
      <c r="C61" s="8"/>
      <c r="D61" s="8"/>
      <c r="E61" s="544"/>
      <c r="F61" s="544"/>
      <c r="G61" s="544"/>
      <c r="H61" s="544"/>
      <c r="I61" s="544"/>
      <c r="J61" s="544"/>
      <c r="K61" s="544"/>
      <c r="L61" s="544"/>
      <c r="M61" s="544"/>
      <c r="N61" s="544"/>
      <c r="O61" s="544"/>
      <c r="P61" s="544"/>
      <c r="Q61" s="8"/>
      <c r="R61" s="8"/>
    </row>
    <row r="62" spans="1:18" s="29" customFormat="1" x14ac:dyDescent="0.25">
      <c r="A62" s="544"/>
      <c r="B62" s="8"/>
      <c r="C62" s="8"/>
      <c r="D62" s="8"/>
      <c r="E62" s="544"/>
      <c r="F62" s="544"/>
      <c r="G62" s="544"/>
      <c r="H62" s="544"/>
      <c r="I62" s="544"/>
      <c r="J62" s="544"/>
      <c r="K62" s="544"/>
      <c r="L62" s="544"/>
      <c r="M62" s="544"/>
      <c r="N62" s="544"/>
      <c r="O62" s="544"/>
      <c r="P62" s="544"/>
      <c r="Q62" s="8"/>
      <c r="R62" s="8"/>
    </row>
    <row r="63" spans="1:18" s="29" customFormat="1" x14ac:dyDescent="0.25">
      <c r="A63" s="544"/>
      <c r="B63" s="8"/>
      <c r="C63" s="8"/>
      <c r="D63" s="8"/>
      <c r="E63" s="544"/>
      <c r="F63" s="544"/>
      <c r="G63" s="544"/>
      <c r="H63" s="544"/>
      <c r="I63" s="544"/>
      <c r="J63" s="544"/>
      <c r="K63" s="544"/>
      <c r="L63" s="544"/>
      <c r="M63" s="544"/>
      <c r="N63" s="544"/>
      <c r="O63" s="544"/>
      <c r="P63" s="544"/>
      <c r="Q63" s="8"/>
      <c r="R63" s="8"/>
    </row>
    <row r="64" spans="1:18" s="29" customFormat="1" x14ac:dyDescent="0.25">
      <c r="A64" s="544"/>
      <c r="B64" s="8"/>
      <c r="C64" s="8"/>
      <c r="D64" s="8"/>
      <c r="E64" s="544"/>
      <c r="F64" s="544"/>
      <c r="G64" s="544"/>
      <c r="H64" s="544"/>
      <c r="I64" s="544"/>
      <c r="J64" s="544"/>
      <c r="K64" s="544"/>
      <c r="L64" s="544"/>
      <c r="M64" s="544"/>
      <c r="N64" s="544"/>
      <c r="O64" s="544"/>
      <c r="P64" s="544"/>
      <c r="Q64" s="8"/>
      <c r="R64" s="8"/>
    </row>
    <row r="65" spans="1:18" s="29" customFormat="1" x14ac:dyDescent="0.25">
      <c r="A65" s="544"/>
      <c r="B65" s="8"/>
      <c r="C65" s="8"/>
      <c r="D65" s="8"/>
      <c r="E65" s="544"/>
      <c r="F65" s="544"/>
      <c r="G65" s="544"/>
      <c r="H65" s="544"/>
      <c r="I65" s="544"/>
      <c r="J65" s="544"/>
      <c r="K65" s="544"/>
      <c r="L65" s="544"/>
      <c r="M65" s="544"/>
      <c r="N65" s="544"/>
      <c r="O65" s="544"/>
      <c r="P65" s="544"/>
      <c r="Q65" s="8"/>
      <c r="R65" s="8"/>
    </row>
    <row r="66" spans="1:18" s="29" customFormat="1" x14ac:dyDescent="0.25">
      <c r="A66" s="544"/>
      <c r="B66" s="8"/>
      <c r="C66" s="8"/>
      <c r="D66" s="8"/>
      <c r="E66" s="544"/>
      <c r="F66" s="544"/>
      <c r="G66" s="544"/>
      <c r="H66" s="544"/>
      <c r="I66" s="544"/>
      <c r="J66" s="544"/>
      <c r="K66" s="544"/>
      <c r="L66" s="544"/>
      <c r="M66" s="544"/>
      <c r="N66" s="544"/>
      <c r="O66" s="544"/>
      <c r="P66" s="544"/>
      <c r="Q66" s="8"/>
      <c r="R66" s="8"/>
    </row>
  </sheetData>
  <sheetProtection algorithmName="SHA-512" hashValue="U/i7VNkGCql1kUEhN5QA8rt+RG6qSvhHeRoCweYpmbY2294l3pWFgxvQLpQ/7qVkiRwIZlxrg72QOV5mXOKtJQ==" saltValue="5wRWpknEiqAPN9ElTN1LfA==" spinCount="100000" sheet="1" objects="1" scenarios="1"/>
  <mergeCells count="15">
    <mergeCell ref="B8:B15"/>
    <mergeCell ref="C8:C15"/>
    <mergeCell ref="A1:E1"/>
    <mergeCell ref="F1:R1"/>
    <mergeCell ref="A2:R2"/>
    <mergeCell ref="A3:R3"/>
    <mergeCell ref="A5:A7"/>
    <mergeCell ref="B5:B7"/>
    <mergeCell ref="C5:C7"/>
    <mergeCell ref="D5:D7"/>
    <mergeCell ref="E5:J6"/>
    <mergeCell ref="K5:K7"/>
    <mergeCell ref="L5:P6"/>
    <mergeCell ref="Q5:Q7"/>
    <mergeCell ref="R5:R7"/>
  </mergeCells>
  <conditionalFormatting sqref="A8:A15">
    <cfRule type="containsText" dxfId="18"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R59"/>
  <sheetViews>
    <sheetView view="pageLayout" zoomScaleNormal="90" workbookViewId="0">
      <selection activeCell="Q8" sqref="Q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1379</v>
      </c>
      <c r="G1" s="766"/>
      <c r="H1" s="766"/>
      <c r="I1" s="766"/>
      <c r="J1" s="766"/>
      <c r="K1" s="766"/>
      <c r="L1" s="766"/>
      <c r="M1" s="766"/>
      <c r="N1" s="766"/>
      <c r="O1" s="766"/>
      <c r="P1" s="766"/>
      <c r="Q1" s="766"/>
      <c r="R1" s="766"/>
    </row>
    <row r="2" spans="1:18" s="29" customFormat="1" ht="15.75" customHeight="1" x14ac:dyDescent="0.25">
      <c r="A2" s="774" t="s">
        <v>331</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1252</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7" t="s">
        <v>48</v>
      </c>
      <c r="M7" s="387" t="s">
        <v>47</v>
      </c>
      <c r="N7" s="387" t="s">
        <v>64</v>
      </c>
      <c r="O7" s="387" t="s">
        <v>2</v>
      </c>
      <c r="P7" s="387" t="s">
        <v>9</v>
      </c>
      <c r="Q7" s="826"/>
      <c r="R7" s="827"/>
    </row>
    <row r="8" spans="1:18" s="14" customFormat="1" ht="26.25" customHeight="1" thickTop="1" thickBot="1" x14ac:dyDescent="0.3">
      <c r="A8" s="225">
        <f t="shared" ref="A8" si="0">ROW(A1)</f>
        <v>1</v>
      </c>
      <c r="B8" s="228"/>
      <c r="C8" s="229" t="s">
        <v>1253</v>
      </c>
      <c r="D8" s="227" t="s">
        <v>1254</v>
      </c>
      <c r="E8" s="233"/>
      <c r="F8" s="233"/>
      <c r="G8" s="233"/>
      <c r="H8" s="254"/>
      <c r="I8" s="254"/>
      <c r="J8" s="254"/>
      <c r="K8" s="226" t="s">
        <v>3</v>
      </c>
      <c r="L8" s="226"/>
      <c r="M8" s="226"/>
      <c r="N8" s="226"/>
      <c r="O8" s="233">
        <v>1</v>
      </c>
      <c r="P8" s="233">
        <v>8</v>
      </c>
      <c r="Q8" s="315"/>
      <c r="R8" s="497">
        <f t="shared" ref="R8" si="1">O8*P8*ROUND(Q8,2)</f>
        <v>0</v>
      </c>
    </row>
    <row r="9" spans="1:18" s="14" customFormat="1" ht="15" customHeight="1" thickTop="1" thickBot="1" x14ac:dyDescent="0.3">
      <c r="A9" s="544"/>
      <c r="B9" s="8"/>
      <c r="C9" s="8"/>
      <c r="D9" s="8"/>
      <c r="E9" s="544"/>
      <c r="F9" s="544"/>
      <c r="G9" s="544"/>
      <c r="H9" s="544"/>
      <c r="I9" s="544"/>
      <c r="J9" s="544"/>
      <c r="K9" s="544"/>
      <c r="L9" s="544"/>
      <c r="M9" s="544"/>
      <c r="N9" s="544"/>
      <c r="O9" s="544"/>
      <c r="P9" s="544"/>
      <c r="Q9" s="241" t="s">
        <v>4</v>
      </c>
      <c r="R9" s="242">
        <f>SUM(R8)</f>
        <v>0</v>
      </c>
    </row>
    <row r="10" spans="1:18" s="14" customFormat="1" ht="15" customHeight="1" thickTop="1" x14ac:dyDescent="0.25">
      <c r="A10" s="544"/>
      <c r="B10" s="8"/>
      <c r="C10" s="8"/>
      <c r="D10" s="8"/>
      <c r="E10" s="544"/>
      <c r="F10" s="544"/>
      <c r="G10" s="544"/>
      <c r="H10" s="544"/>
      <c r="I10" s="544"/>
      <c r="J10" s="544"/>
      <c r="K10" s="544"/>
      <c r="L10" s="544"/>
      <c r="M10" s="544"/>
      <c r="N10" s="544"/>
      <c r="O10" s="544"/>
      <c r="P10" s="544"/>
      <c r="Q10" s="8"/>
      <c r="R10" s="8"/>
    </row>
    <row r="11" spans="1:18" s="14" customFormat="1" ht="15" customHeight="1" x14ac:dyDescent="0.25">
      <c r="A11" s="544"/>
      <c r="B11" s="8"/>
      <c r="C11" s="8"/>
      <c r="D11" s="8"/>
      <c r="E11" s="544"/>
      <c r="F11" s="544"/>
      <c r="G11" s="544"/>
      <c r="H11" s="544"/>
      <c r="I11" s="544"/>
      <c r="J11" s="544"/>
      <c r="K11" s="544"/>
      <c r="L11" s="544"/>
      <c r="M11" s="544"/>
      <c r="N11" s="544"/>
      <c r="O11" s="544"/>
      <c r="P11" s="544"/>
      <c r="Q11" s="8"/>
      <c r="R11" s="8"/>
    </row>
    <row r="12" spans="1:18" s="14" customFormat="1" ht="15" customHeight="1" x14ac:dyDescent="0.25">
      <c r="A12" s="544"/>
      <c r="B12" s="8"/>
      <c r="C12" s="8"/>
      <c r="D12" s="8"/>
      <c r="E12" s="544"/>
      <c r="F12" s="544"/>
      <c r="G12" s="544"/>
      <c r="H12" s="544"/>
      <c r="I12" s="544"/>
      <c r="J12" s="544"/>
      <c r="K12" s="544"/>
      <c r="L12" s="544"/>
      <c r="M12" s="544"/>
      <c r="N12" s="544"/>
      <c r="O12" s="544"/>
      <c r="P12" s="544"/>
      <c r="Q12" s="8"/>
      <c r="R12" s="8"/>
    </row>
    <row r="13" spans="1:18" s="14" customFormat="1" ht="15" customHeight="1" x14ac:dyDescent="0.25">
      <c r="A13" s="544"/>
      <c r="B13" s="8"/>
      <c r="C13" s="8"/>
      <c r="D13" s="8"/>
      <c r="E13" s="544"/>
      <c r="F13" s="544"/>
      <c r="G13" s="544"/>
      <c r="H13" s="544"/>
      <c r="I13" s="544"/>
      <c r="J13" s="544"/>
      <c r="K13" s="544"/>
      <c r="L13" s="544"/>
      <c r="M13" s="544"/>
      <c r="N13" s="544"/>
      <c r="O13" s="544"/>
      <c r="P13" s="544"/>
      <c r="Q13" s="8"/>
      <c r="R13" s="8"/>
    </row>
    <row r="14" spans="1:18" s="14" customFormat="1" ht="15" customHeight="1" x14ac:dyDescent="0.25">
      <c r="A14" s="544"/>
      <c r="B14" s="8"/>
      <c r="C14" s="8"/>
      <c r="D14" s="8"/>
      <c r="E14" s="544"/>
      <c r="F14" s="544"/>
      <c r="G14" s="544"/>
      <c r="H14" s="544"/>
      <c r="I14" s="544"/>
      <c r="J14" s="544"/>
      <c r="K14" s="544"/>
      <c r="L14" s="544"/>
      <c r="M14" s="544"/>
      <c r="N14" s="544"/>
      <c r="O14" s="544"/>
      <c r="P14" s="544"/>
      <c r="Q14" s="8"/>
      <c r="R14" s="8"/>
    </row>
    <row r="15" spans="1:18" s="14" customFormat="1" ht="15" customHeight="1" x14ac:dyDescent="0.25">
      <c r="A15" s="544"/>
      <c r="B15" s="8"/>
      <c r="C15" s="8"/>
      <c r="D15" s="8"/>
      <c r="E15" s="544"/>
      <c r="F15" s="544"/>
      <c r="G15" s="544"/>
      <c r="H15" s="544"/>
      <c r="I15" s="544"/>
      <c r="J15" s="544"/>
      <c r="K15" s="544"/>
      <c r="L15" s="544"/>
      <c r="M15" s="544"/>
      <c r="N15" s="544"/>
      <c r="O15" s="544"/>
      <c r="P15" s="544"/>
      <c r="Q15" s="8"/>
      <c r="R15" s="8"/>
    </row>
    <row r="16" spans="1:18" s="14" customFormat="1" ht="15" customHeight="1" x14ac:dyDescent="0.25">
      <c r="A16" s="544"/>
      <c r="B16" s="8"/>
      <c r="C16" s="8"/>
      <c r="D16" s="8"/>
      <c r="E16" s="544"/>
      <c r="F16" s="544"/>
      <c r="G16" s="544"/>
      <c r="H16" s="544"/>
      <c r="I16" s="544"/>
      <c r="J16" s="544"/>
      <c r="K16" s="544"/>
      <c r="L16" s="544"/>
      <c r="M16" s="544"/>
      <c r="N16" s="544"/>
      <c r="O16" s="544"/>
      <c r="P16" s="544"/>
      <c r="Q16" s="8"/>
      <c r="R16" s="8"/>
    </row>
    <row r="17" spans="1:18" s="14" customFormat="1" ht="15" customHeight="1" x14ac:dyDescent="0.25">
      <c r="A17" s="544"/>
      <c r="B17" s="8"/>
      <c r="C17" s="8"/>
      <c r="D17" s="8"/>
      <c r="E17" s="544"/>
      <c r="F17" s="544"/>
      <c r="G17" s="544"/>
      <c r="H17" s="544"/>
      <c r="I17" s="544"/>
      <c r="J17" s="544"/>
      <c r="K17" s="544"/>
      <c r="L17" s="544"/>
      <c r="M17" s="544"/>
      <c r="N17" s="544"/>
      <c r="O17" s="544"/>
      <c r="P17" s="544"/>
      <c r="Q17" s="8"/>
      <c r="R17" s="8"/>
    </row>
    <row r="18" spans="1:18" s="14" customFormat="1" ht="15" customHeight="1" x14ac:dyDescent="0.25">
      <c r="A18" s="544"/>
      <c r="B18" s="8"/>
      <c r="C18" s="8"/>
      <c r="D18" s="8"/>
      <c r="E18" s="544"/>
      <c r="F18" s="544"/>
      <c r="G18" s="544"/>
      <c r="H18" s="544"/>
      <c r="I18" s="544"/>
      <c r="J18" s="544"/>
      <c r="K18" s="544"/>
      <c r="L18" s="544"/>
      <c r="M18" s="544"/>
      <c r="N18" s="544"/>
      <c r="O18" s="544"/>
      <c r="P18" s="544"/>
      <c r="Q18" s="8"/>
      <c r="R18" s="8"/>
    </row>
    <row r="19" spans="1:18" s="14" customFormat="1" ht="15" customHeight="1" x14ac:dyDescent="0.25">
      <c r="A19" s="544"/>
      <c r="B19" s="8"/>
      <c r="C19" s="8"/>
      <c r="D19" s="8"/>
      <c r="E19" s="544"/>
      <c r="F19" s="544"/>
      <c r="G19" s="544"/>
      <c r="H19" s="544"/>
      <c r="I19" s="544"/>
      <c r="J19" s="544"/>
      <c r="K19" s="544"/>
      <c r="L19" s="544"/>
      <c r="M19" s="544"/>
      <c r="N19" s="544"/>
      <c r="O19" s="544"/>
      <c r="P19" s="544"/>
      <c r="Q19" s="8"/>
      <c r="R19" s="8"/>
    </row>
    <row r="20" spans="1:18" s="14" customFormat="1" ht="15" customHeight="1" x14ac:dyDescent="0.25">
      <c r="A20" s="544"/>
      <c r="B20" s="8"/>
      <c r="C20" s="8"/>
      <c r="D20" s="8"/>
      <c r="E20" s="544"/>
      <c r="F20" s="544"/>
      <c r="G20" s="544"/>
      <c r="H20" s="544"/>
      <c r="I20" s="544"/>
      <c r="J20" s="544"/>
      <c r="K20" s="544"/>
      <c r="L20" s="544"/>
      <c r="M20" s="544"/>
      <c r="N20" s="544"/>
      <c r="O20" s="544"/>
      <c r="P20" s="544"/>
      <c r="Q20" s="8"/>
      <c r="R20" s="8"/>
    </row>
    <row r="21" spans="1:18" s="14" customFormat="1" ht="15" customHeight="1" x14ac:dyDescent="0.25">
      <c r="A21" s="544"/>
      <c r="B21" s="8"/>
      <c r="C21" s="8"/>
      <c r="D21" s="8"/>
      <c r="E21" s="544"/>
      <c r="F21" s="544"/>
      <c r="G21" s="544"/>
      <c r="H21" s="544"/>
      <c r="I21" s="544"/>
      <c r="J21" s="544"/>
      <c r="K21" s="544"/>
      <c r="L21" s="544"/>
      <c r="M21" s="544"/>
      <c r="N21" s="544"/>
      <c r="O21" s="544"/>
      <c r="P21" s="544"/>
      <c r="Q21" s="8"/>
      <c r="R21" s="8"/>
    </row>
    <row r="22" spans="1:18" s="14" customFormat="1" ht="15" customHeight="1" x14ac:dyDescent="0.25">
      <c r="A22" s="544"/>
      <c r="B22" s="8"/>
      <c r="C22" s="8"/>
      <c r="D22" s="8"/>
      <c r="E22" s="544"/>
      <c r="F22" s="544"/>
      <c r="G22" s="544"/>
      <c r="H22" s="544"/>
      <c r="I22" s="544"/>
      <c r="J22" s="544"/>
      <c r="K22" s="544"/>
      <c r="L22" s="544"/>
      <c r="M22" s="544"/>
      <c r="N22" s="544"/>
      <c r="O22" s="544"/>
      <c r="P22" s="544"/>
      <c r="Q22" s="8"/>
      <c r="R22" s="8"/>
    </row>
    <row r="23" spans="1:18" s="14" customFormat="1" ht="15" customHeight="1" x14ac:dyDescent="0.25">
      <c r="A23" s="544"/>
      <c r="B23" s="8"/>
      <c r="C23" s="8"/>
      <c r="D23" s="8"/>
      <c r="E23" s="544"/>
      <c r="F23" s="544"/>
      <c r="G23" s="544"/>
      <c r="H23" s="544"/>
      <c r="I23" s="544"/>
      <c r="J23" s="544"/>
      <c r="K23" s="544"/>
      <c r="L23" s="544"/>
      <c r="M23" s="544"/>
      <c r="N23" s="544"/>
      <c r="O23" s="544"/>
      <c r="P23" s="544"/>
      <c r="Q23" s="8"/>
      <c r="R23" s="8"/>
    </row>
    <row r="24" spans="1:18" s="14" customFormat="1" ht="15" customHeight="1" x14ac:dyDescent="0.25">
      <c r="A24" s="544"/>
      <c r="B24" s="8"/>
      <c r="C24" s="8"/>
      <c r="D24" s="8"/>
      <c r="E24" s="544"/>
      <c r="F24" s="544"/>
      <c r="G24" s="544"/>
      <c r="H24" s="544"/>
      <c r="I24" s="544"/>
      <c r="J24" s="544"/>
      <c r="K24" s="544"/>
      <c r="L24" s="544"/>
      <c r="M24" s="544"/>
      <c r="N24" s="544"/>
      <c r="O24" s="544"/>
      <c r="P24" s="544"/>
      <c r="Q24" s="8"/>
      <c r="R24" s="8"/>
    </row>
    <row r="25" spans="1:18" s="14" customFormat="1" ht="15" customHeight="1" x14ac:dyDescent="0.25">
      <c r="A25" s="544"/>
      <c r="B25" s="8"/>
      <c r="C25" s="8"/>
      <c r="D25" s="8"/>
      <c r="E25" s="544"/>
      <c r="F25" s="544"/>
      <c r="G25" s="544"/>
      <c r="H25" s="544"/>
      <c r="I25" s="544"/>
      <c r="J25" s="544"/>
      <c r="K25" s="544"/>
      <c r="L25" s="544"/>
      <c r="M25" s="544"/>
      <c r="N25" s="544"/>
      <c r="O25" s="544"/>
      <c r="P25" s="544"/>
      <c r="Q25" s="8"/>
      <c r="R25" s="8"/>
    </row>
    <row r="26" spans="1:18" s="14" customFormat="1" ht="15" customHeight="1" x14ac:dyDescent="0.25">
      <c r="A26" s="544"/>
      <c r="B26" s="8"/>
      <c r="C26" s="8"/>
      <c r="D26" s="8"/>
      <c r="E26" s="544"/>
      <c r="F26" s="544"/>
      <c r="G26" s="544"/>
      <c r="H26" s="544"/>
      <c r="I26" s="544"/>
      <c r="J26" s="544"/>
      <c r="K26" s="544"/>
      <c r="L26" s="544"/>
      <c r="M26" s="544"/>
      <c r="N26" s="544"/>
      <c r="O26" s="544"/>
      <c r="P26" s="544"/>
      <c r="Q26" s="8"/>
      <c r="R26" s="8"/>
    </row>
    <row r="27" spans="1:18" s="14" customFormat="1" ht="15" customHeight="1" x14ac:dyDescent="0.25">
      <c r="A27" s="544"/>
      <c r="B27" s="8"/>
      <c r="C27" s="8"/>
      <c r="D27" s="8"/>
      <c r="E27" s="544"/>
      <c r="F27" s="544"/>
      <c r="G27" s="544"/>
      <c r="H27" s="544"/>
      <c r="I27" s="544"/>
      <c r="J27" s="544"/>
      <c r="K27" s="544"/>
      <c r="L27" s="544"/>
      <c r="M27" s="544"/>
      <c r="N27" s="544"/>
      <c r="O27" s="544"/>
      <c r="P27" s="544"/>
      <c r="Q27" s="8"/>
      <c r="R27" s="8"/>
    </row>
    <row r="28" spans="1:18" s="14" customFormat="1" ht="15" customHeight="1" x14ac:dyDescent="0.25">
      <c r="A28" s="544"/>
      <c r="B28" s="8"/>
      <c r="C28" s="8"/>
      <c r="D28" s="8"/>
      <c r="E28" s="544"/>
      <c r="F28" s="544"/>
      <c r="G28" s="544"/>
      <c r="H28" s="544"/>
      <c r="I28" s="544"/>
      <c r="J28" s="544"/>
      <c r="K28" s="544"/>
      <c r="L28" s="544"/>
      <c r="M28" s="544"/>
      <c r="N28" s="544"/>
      <c r="O28" s="544"/>
      <c r="P28" s="544"/>
      <c r="Q28" s="8"/>
      <c r="R28" s="8"/>
    </row>
    <row r="29" spans="1:18" s="14" customFormat="1" ht="15" customHeight="1" x14ac:dyDescent="0.25">
      <c r="A29" s="544"/>
      <c r="B29" s="8"/>
      <c r="C29" s="8"/>
      <c r="D29" s="8"/>
      <c r="E29" s="544"/>
      <c r="F29" s="544"/>
      <c r="G29" s="544"/>
      <c r="H29" s="544"/>
      <c r="I29" s="544"/>
      <c r="J29" s="544"/>
      <c r="K29" s="544"/>
      <c r="L29" s="544"/>
      <c r="M29" s="544"/>
      <c r="N29" s="544"/>
      <c r="O29" s="544"/>
      <c r="P29" s="544"/>
      <c r="Q29" s="8"/>
      <c r="R29" s="8"/>
    </row>
    <row r="30" spans="1:18" s="14" customFormat="1" ht="15" customHeight="1" x14ac:dyDescent="0.25">
      <c r="A30" s="544"/>
      <c r="B30" s="8"/>
      <c r="C30" s="8"/>
      <c r="D30" s="8"/>
      <c r="E30" s="544"/>
      <c r="F30" s="544"/>
      <c r="G30" s="544"/>
      <c r="H30" s="544"/>
      <c r="I30" s="544"/>
      <c r="J30" s="544"/>
      <c r="K30" s="544"/>
      <c r="L30" s="544"/>
      <c r="M30" s="544"/>
      <c r="N30" s="544"/>
      <c r="O30" s="544"/>
      <c r="P30" s="544"/>
      <c r="Q30" s="8"/>
      <c r="R30" s="8"/>
    </row>
    <row r="31" spans="1:18" s="14" customFormat="1" ht="15" customHeight="1" x14ac:dyDescent="0.25">
      <c r="A31" s="544"/>
      <c r="B31" s="8"/>
      <c r="C31" s="8"/>
      <c r="D31" s="8"/>
      <c r="E31" s="544"/>
      <c r="F31" s="544"/>
      <c r="G31" s="544"/>
      <c r="H31" s="544"/>
      <c r="I31" s="544"/>
      <c r="J31" s="544"/>
      <c r="K31" s="544"/>
      <c r="L31" s="544"/>
      <c r="M31" s="544"/>
      <c r="N31" s="544"/>
      <c r="O31" s="544"/>
      <c r="P31" s="544"/>
      <c r="Q31" s="8"/>
      <c r="R31" s="8"/>
    </row>
    <row r="32" spans="1:18" s="14" customFormat="1" ht="15" customHeight="1" x14ac:dyDescent="0.25">
      <c r="A32" s="544"/>
      <c r="B32" s="8"/>
      <c r="C32" s="8"/>
      <c r="D32" s="8"/>
      <c r="E32" s="544"/>
      <c r="F32" s="544"/>
      <c r="G32" s="544"/>
      <c r="H32" s="544"/>
      <c r="I32" s="544"/>
      <c r="J32" s="544"/>
      <c r="K32" s="544"/>
      <c r="L32" s="544"/>
      <c r="M32" s="544"/>
      <c r="N32" s="544"/>
      <c r="O32" s="544"/>
      <c r="P32" s="544"/>
      <c r="Q32" s="8"/>
      <c r="R32" s="8"/>
    </row>
    <row r="33" spans="1:18" s="14" customFormat="1" ht="15" customHeight="1" x14ac:dyDescent="0.25">
      <c r="A33" s="544"/>
      <c r="B33" s="8"/>
      <c r="C33" s="8"/>
      <c r="D33" s="8"/>
      <c r="E33" s="544"/>
      <c r="F33" s="544"/>
      <c r="G33" s="544"/>
      <c r="H33" s="544"/>
      <c r="I33" s="544"/>
      <c r="J33" s="544"/>
      <c r="K33" s="544"/>
      <c r="L33" s="544"/>
      <c r="M33" s="544"/>
      <c r="N33" s="544"/>
      <c r="O33" s="544"/>
      <c r="P33" s="544"/>
      <c r="Q33" s="8"/>
      <c r="R33" s="8"/>
    </row>
    <row r="34" spans="1:18" s="14" customFormat="1" ht="15" customHeight="1" x14ac:dyDescent="0.25">
      <c r="A34" s="544"/>
      <c r="B34" s="8"/>
      <c r="C34" s="8"/>
      <c r="D34" s="8"/>
      <c r="E34" s="544"/>
      <c r="F34" s="544"/>
      <c r="G34" s="544"/>
      <c r="H34" s="544"/>
      <c r="I34" s="544"/>
      <c r="J34" s="544"/>
      <c r="K34" s="544"/>
      <c r="L34" s="544"/>
      <c r="M34" s="544"/>
      <c r="N34" s="544"/>
      <c r="O34" s="544"/>
      <c r="P34" s="544"/>
      <c r="Q34" s="8"/>
      <c r="R34" s="8"/>
    </row>
    <row r="35" spans="1:18" s="14" customFormat="1" ht="15" customHeight="1" x14ac:dyDescent="0.25">
      <c r="A35" s="544"/>
      <c r="B35" s="8"/>
      <c r="C35" s="8"/>
      <c r="D35" s="8"/>
      <c r="E35" s="544"/>
      <c r="F35" s="544"/>
      <c r="G35" s="544"/>
      <c r="H35" s="544"/>
      <c r="I35" s="544"/>
      <c r="J35" s="544"/>
      <c r="K35" s="544"/>
      <c r="L35" s="544"/>
      <c r="M35" s="544"/>
      <c r="N35" s="544"/>
      <c r="O35" s="544"/>
      <c r="P35" s="544"/>
      <c r="Q35" s="8"/>
      <c r="R35" s="8"/>
    </row>
    <row r="36" spans="1:18" s="14" customFormat="1" ht="15" customHeight="1" x14ac:dyDescent="0.25">
      <c r="A36" s="544"/>
      <c r="B36" s="8"/>
      <c r="C36" s="8"/>
      <c r="D36" s="8"/>
      <c r="E36" s="544"/>
      <c r="F36" s="544"/>
      <c r="G36" s="544"/>
      <c r="H36" s="544"/>
      <c r="I36" s="544"/>
      <c r="J36" s="544"/>
      <c r="K36" s="544"/>
      <c r="L36" s="544"/>
      <c r="M36" s="544"/>
      <c r="N36" s="544"/>
      <c r="O36" s="544"/>
      <c r="P36" s="544"/>
      <c r="Q36" s="8"/>
      <c r="R36" s="8"/>
    </row>
    <row r="37" spans="1:18" s="29" customFormat="1" ht="15" customHeight="1" x14ac:dyDescent="0.25">
      <c r="A37" s="544"/>
      <c r="B37" s="8"/>
      <c r="C37" s="8"/>
      <c r="D37" s="8"/>
      <c r="E37" s="544"/>
      <c r="F37" s="544"/>
      <c r="G37" s="544"/>
      <c r="H37" s="544"/>
      <c r="I37" s="544"/>
      <c r="J37" s="544"/>
      <c r="K37" s="544"/>
      <c r="L37" s="544"/>
      <c r="M37" s="544"/>
      <c r="N37" s="544"/>
      <c r="O37" s="544"/>
      <c r="P37" s="544"/>
      <c r="Q37" s="8"/>
      <c r="R37" s="8"/>
    </row>
    <row r="38" spans="1:18" s="29"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29"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29"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29"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29"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29"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29"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29"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29"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29"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29"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29"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29"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29"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29"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29"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29" customFormat="1" x14ac:dyDescent="0.25">
      <c r="A54" s="544"/>
      <c r="B54" s="8"/>
      <c r="C54" s="8"/>
      <c r="D54" s="8"/>
      <c r="E54" s="544"/>
      <c r="F54" s="544"/>
      <c r="G54" s="544"/>
      <c r="H54" s="544"/>
      <c r="I54" s="544"/>
      <c r="J54" s="544"/>
      <c r="K54" s="544"/>
      <c r="L54" s="544"/>
      <c r="M54" s="544"/>
      <c r="N54" s="544"/>
      <c r="O54" s="544"/>
      <c r="P54" s="544"/>
      <c r="Q54" s="8"/>
      <c r="R54" s="8"/>
    </row>
    <row r="55" spans="1:18" s="29" customFormat="1" x14ac:dyDescent="0.25">
      <c r="A55" s="544"/>
      <c r="B55" s="8"/>
      <c r="C55" s="8"/>
      <c r="D55" s="8"/>
      <c r="E55" s="544"/>
      <c r="F55" s="544"/>
      <c r="G55" s="544"/>
      <c r="H55" s="544"/>
      <c r="I55" s="544"/>
      <c r="J55" s="544"/>
      <c r="K55" s="544"/>
      <c r="L55" s="544"/>
      <c r="M55" s="544"/>
      <c r="N55" s="544"/>
      <c r="O55" s="544"/>
      <c r="P55" s="544"/>
      <c r="Q55" s="8"/>
      <c r="R55" s="8"/>
    </row>
    <row r="56" spans="1:18" s="29" customFormat="1" x14ac:dyDescent="0.25">
      <c r="A56" s="544"/>
      <c r="B56" s="8"/>
      <c r="C56" s="8"/>
      <c r="D56" s="8"/>
      <c r="E56" s="544"/>
      <c r="F56" s="544"/>
      <c r="G56" s="544"/>
      <c r="H56" s="544"/>
      <c r="I56" s="544"/>
      <c r="J56" s="544"/>
      <c r="K56" s="544"/>
      <c r="L56" s="544"/>
      <c r="M56" s="544"/>
      <c r="N56" s="544"/>
      <c r="O56" s="544"/>
      <c r="P56" s="544"/>
      <c r="Q56" s="8"/>
      <c r="R56" s="8"/>
    </row>
    <row r="57" spans="1:18" s="29" customFormat="1" x14ac:dyDescent="0.25">
      <c r="A57" s="544"/>
      <c r="B57" s="8"/>
      <c r="C57" s="8"/>
      <c r="D57" s="8"/>
      <c r="E57" s="544"/>
      <c r="F57" s="544"/>
      <c r="G57" s="544"/>
      <c r="H57" s="544"/>
      <c r="I57" s="544"/>
      <c r="J57" s="544"/>
      <c r="K57" s="544"/>
      <c r="L57" s="544"/>
      <c r="M57" s="544"/>
      <c r="N57" s="544"/>
      <c r="O57" s="544"/>
      <c r="P57" s="544"/>
      <c r="Q57" s="8"/>
      <c r="R57" s="8"/>
    </row>
    <row r="58" spans="1:18" s="29" customFormat="1" x14ac:dyDescent="0.25">
      <c r="A58" s="544"/>
      <c r="B58" s="8"/>
      <c r="C58" s="8"/>
      <c r="D58" s="8"/>
      <c r="E58" s="544"/>
      <c r="F58" s="544"/>
      <c r="G58" s="544"/>
      <c r="H58" s="544"/>
      <c r="I58" s="544"/>
      <c r="J58" s="544"/>
      <c r="K58" s="544"/>
      <c r="L58" s="544"/>
      <c r="M58" s="544"/>
      <c r="N58" s="544"/>
      <c r="O58" s="544"/>
      <c r="P58" s="544"/>
      <c r="Q58" s="8"/>
      <c r="R58" s="8"/>
    </row>
    <row r="59" spans="1:18" s="29" customFormat="1" x14ac:dyDescent="0.25">
      <c r="A59" s="544"/>
      <c r="B59" s="8"/>
      <c r="C59" s="8"/>
      <c r="D59" s="8"/>
      <c r="E59" s="544"/>
      <c r="F59" s="544"/>
      <c r="G59" s="544"/>
      <c r="H59" s="544"/>
      <c r="I59" s="544"/>
      <c r="J59" s="544"/>
      <c r="K59" s="544"/>
      <c r="L59" s="544"/>
      <c r="M59" s="544"/>
      <c r="N59" s="544"/>
      <c r="O59" s="544"/>
      <c r="P59" s="544"/>
      <c r="Q59" s="8"/>
      <c r="R59" s="8"/>
    </row>
  </sheetData>
  <sheetProtection algorithmName="SHA-512" hashValue="hiUBQw+Tzp1BOW/p6XpuWuqXJA/k3KP990vRaTciLIepjJokKo7WikWLm5RZqcNaaIDrBlYKaphGYJ30qJXxSg==" saltValue="iz640ZDM/dH0RZYPJuAjhQ==" spinCount="100000" sheet="1" objects="1" scenarios="1"/>
  <mergeCells count="13">
    <mergeCell ref="L5:P6"/>
    <mergeCell ref="Q5:Q7"/>
    <mergeCell ref="R5:R7"/>
    <mergeCell ref="A1:E1"/>
    <mergeCell ref="F1:R1"/>
    <mergeCell ref="A2:R2"/>
    <mergeCell ref="A3:R3"/>
    <mergeCell ref="A5:A7"/>
    <mergeCell ref="B5:B7"/>
    <mergeCell ref="C5:C7"/>
    <mergeCell ref="D5:D7"/>
    <mergeCell ref="E5:J6"/>
    <mergeCell ref="K5:K7"/>
  </mergeCells>
  <conditionalFormatting sqref="A8">
    <cfRule type="containsText" dxfId="17"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árok29">
    <tabColor rgb="FFC00000"/>
  </sheetPr>
  <dimension ref="A1:F28"/>
  <sheetViews>
    <sheetView view="pageLayout" topLeftCell="A7" zoomScaleNormal="90" workbookViewId="0">
      <selection activeCell="C25" sqref="C25:C26"/>
    </sheetView>
  </sheetViews>
  <sheetFormatPr defaultColWidth="9.140625" defaultRowHeight="15" x14ac:dyDescent="0.25"/>
  <cols>
    <col min="1" max="1" width="8.7109375" style="498" customWidth="1"/>
    <col min="2" max="2" width="75.7109375" style="498" customWidth="1"/>
    <col min="3" max="3" width="20.7109375" style="498" customWidth="1"/>
    <col min="4" max="5" width="9.140625" style="500"/>
    <col min="6" max="6" width="11" style="500" customWidth="1"/>
    <col min="7" max="16384" width="9.140625" style="500"/>
  </cols>
  <sheetData>
    <row r="1" spans="1:6" ht="54" customHeight="1" x14ac:dyDescent="0.25"/>
    <row r="2" spans="1:6" ht="15.75" customHeight="1" x14ac:dyDescent="0.25">
      <c r="A2" s="944" t="s">
        <v>331</v>
      </c>
      <c r="B2" s="944"/>
      <c r="C2" s="944"/>
    </row>
    <row r="3" spans="1:6" ht="15.75" customHeight="1" x14ac:dyDescent="0.25"/>
    <row r="4" spans="1:6" ht="15.75" customHeight="1" x14ac:dyDescent="0.25">
      <c r="A4" s="945" t="s">
        <v>1692</v>
      </c>
      <c r="B4" s="945"/>
      <c r="C4" s="945"/>
      <c r="D4" s="499"/>
      <c r="E4" s="499"/>
      <c r="F4" s="499"/>
    </row>
    <row r="5" spans="1:6" ht="15.75" customHeight="1" thickBot="1" x14ac:dyDescent="0.3"/>
    <row r="6" spans="1:6" ht="15" customHeight="1" thickTop="1" thickBot="1" x14ac:dyDescent="0.3">
      <c r="A6" s="501"/>
      <c r="B6" s="501"/>
      <c r="C6" s="501"/>
    </row>
    <row r="7" spans="1:6" ht="39.950000000000003" customHeight="1" thickTop="1" thickBot="1" x14ac:dyDescent="0.3">
      <c r="C7" s="502" t="s">
        <v>1119</v>
      </c>
    </row>
    <row r="8" spans="1:6" s="578" customFormat="1" ht="39.950000000000003" customHeight="1" thickTop="1" x14ac:dyDescent="0.25">
      <c r="A8" s="503" t="s">
        <v>27</v>
      </c>
      <c r="B8" s="504" t="s">
        <v>1118</v>
      </c>
      <c r="C8" s="505">
        <f>SUM(C9:C20)</f>
        <v>0</v>
      </c>
    </row>
    <row r="9" spans="1:6" s="578" customFormat="1" ht="15" customHeight="1" x14ac:dyDescent="0.25">
      <c r="A9" s="506" t="s">
        <v>298</v>
      </c>
      <c r="B9" s="510" t="s">
        <v>1122</v>
      </c>
      <c r="C9" s="507">
        <f>'Príloha č.5.1 - SO 655-00_1'!R44</f>
        <v>0</v>
      </c>
    </row>
    <row r="10" spans="1:6" s="578" customFormat="1" ht="15" customHeight="1" x14ac:dyDescent="0.25">
      <c r="A10" s="506" t="s">
        <v>300</v>
      </c>
      <c r="B10" s="510" t="s">
        <v>1138</v>
      </c>
      <c r="C10" s="507">
        <f>'Príloha č.5.2 - SO 655-00_2'!R41</f>
        <v>0</v>
      </c>
    </row>
    <row r="11" spans="1:6" s="578" customFormat="1" ht="15" customHeight="1" x14ac:dyDescent="0.25">
      <c r="A11" s="506" t="s">
        <v>302</v>
      </c>
      <c r="B11" s="510" t="s">
        <v>1137</v>
      </c>
      <c r="C11" s="507">
        <f>'Príloha č.5.3 - SO 655-00_3'!R17</f>
        <v>0</v>
      </c>
    </row>
    <row r="12" spans="1:6" s="578" customFormat="1" ht="15" customHeight="1" x14ac:dyDescent="0.25">
      <c r="A12" s="508" t="s">
        <v>304</v>
      </c>
      <c r="B12" s="510" t="s">
        <v>1157</v>
      </c>
      <c r="C12" s="509">
        <f>'Príloha č.5.4 - SO 655-11_1'!R15</f>
        <v>0</v>
      </c>
    </row>
    <row r="13" spans="1:6" s="578" customFormat="1" ht="15" customHeight="1" x14ac:dyDescent="0.25">
      <c r="A13" s="508" t="s">
        <v>306</v>
      </c>
      <c r="B13" s="510" t="s">
        <v>1154</v>
      </c>
      <c r="C13" s="509">
        <f>'Príloha č.5.5 - SO 655-11_2'!R26</f>
        <v>0</v>
      </c>
    </row>
    <row r="14" spans="1:6" s="578" customFormat="1" x14ac:dyDescent="0.25">
      <c r="A14" s="508" t="s">
        <v>308</v>
      </c>
      <c r="B14" s="579" t="s">
        <v>1155</v>
      </c>
      <c r="C14" s="509">
        <f>'Príloha č.5.6 - SO 655-11_3'!R16</f>
        <v>0</v>
      </c>
    </row>
    <row r="15" spans="1:6" s="578" customFormat="1" ht="15" customHeight="1" x14ac:dyDescent="0.25">
      <c r="A15" s="508" t="s">
        <v>310</v>
      </c>
      <c r="B15" s="510" t="s">
        <v>1156</v>
      </c>
      <c r="C15" s="509">
        <f>'Príloha č.5.7 - SO 655-11_4'!R17</f>
        <v>0</v>
      </c>
    </row>
    <row r="16" spans="1:6" s="578" customFormat="1" ht="15" customHeight="1" x14ac:dyDescent="0.25">
      <c r="A16" s="508" t="s">
        <v>312</v>
      </c>
      <c r="B16" s="510" t="s">
        <v>1201</v>
      </c>
      <c r="C16" s="509">
        <f>'Príloha č.5.8 - SO 655-11_5'!R31</f>
        <v>0</v>
      </c>
    </row>
    <row r="17" spans="1:3" s="578" customFormat="1" ht="15" customHeight="1" x14ac:dyDescent="0.25">
      <c r="A17" s="543" t="s">
        <v>314</v>
      </c>
      <c r="B17" s="580" t="s">
        <v>1210</v>
      </c>
      <c r="C17" s="511">
        <f>'Príloha č.5.9 - SO 655-11_6'!R32</f>
        <v>0</v>
      </c>
    </row>
    <row r="18" spans="1:3" s="578" customFormat="1" ht="15" customHeight="1" x14ac:dyDescent="0.25">
      <c r="A18" s="543" t="s">
        <v>316</v>
      </c>
      <c r="B18" s="580" t="s">
        <v>1241</v>
      </c>
      <c r="C18" s="511">
        <f>'Príloha č.5.10 - SO 655-11_7'!R17</f>
        <v>0</v>
      </c>
    </row>
    <row r="19" spans="1:3" s="578" customFormat="1" ht="15" customHeight="1" x14ac:dyDescent="0.25">
      <c r="A19" s="543" t="s">
        <v>2098</v>
      </c>
      <c r="B19" s="580" t="s">
        <v>1242</v>
      </c>
      <c r="C19" s="511">
        <f>'Príloha č.5.11 - SO 655-11_8'!R16</f>
        <v>0</v>
      </c>
    </row>
    <row r="20" spans="1:3" s="578" customFormat="1" ht="15" customHeight="1" thickBot="1" x14ac:dyDescent="0.3">
      <c r="A20" s="512" t="s">
        <v>2099</v>
      </c>
      <c r="B20" s="513" t="s">
        <v>1252</v>
      </c>
      <c r="C20" s="514">
        <f>'Príloha č.5.12 - SO 655-11'!R9</f>
        <v>0</v>
      </c>
    </row>
    <row r="21" spans="1:3" ht="16.5" thickTop="1" thickBot="1" x14ac:dyDescent="0.3">
      <c r="B21" s="515"/>
    </row>
    <row r="22" spans="1:3" ht="16.5" thickTop="1" thickBot="1" x14ac:dyDescent="0.3">
      <c r="A22" s="516"/>
      <c r="B22" s="516"/>
      <c r="C22" s="516"/>
    </row>
    <row r="23" spans="1:3" ht="16.5" thickTop="1" thickBot="1" x14ac:dyDescent="0.3">
      <c r="A23" s="936" t="s">
        <v>79</v>
      </c>
      <c r="B23" s="937"/>
      <c r="C23" s="517">
        <f>C8</f>
        <v>0</v>
      </c>
    </row>
    <row r="24" spans="1:3" ht="16.5" thickTop="1" thickBot="1" x14ac:dyDescent="0.3"/>
    <row r="25" spans="1:3" ht="17.25" thickTop="1" thickBot="1" x14ac:dyDescent="0.3">
      <c r="A25" s="938" t="s">
        <v>213</v>
      </c>
      <c r="B25" s="939"/>
      <c r="C25" s="518">
        <f>C23*4</f>
        <v>0</v>
      </c>
    </row>
    <row r="26" spans="1:3" ht="16.5" thickTop="1" thickBot="1" x14ac:dyDescent="0.3">
      <c r="A26" s="940" t="s">
        <v>2422</v>
      </c>
      <c r="B26" s="941"/>
      <c r="C26" s="517">
        <f>ROUND(C25*0.23, 2)</f>
        <v>0</v>
      </c>
    </row>
    <row r="27" spans="1:3" ht="16.5" thickTop="1" thickBot="1" x14ac:dyDescent="0.3">
      <c r="A27" s="942" t="s">
        <v>214</v>
      </c>
      <c r="B27" s="943"/>
      <c r="C27" s="517">
        <f>SUM(C25,C26)</f>
        <v>0</v>
      </c>
    </row>
    <row r="28" spans="1:3" ht="15.75" thickTop="1" x14ac:dyDescent="0.25"/>
  </sheetData>
  <sheetProtection algorithmName="SHA-512" hashValue="rwCM1X1sVgrazbgKi8849h/EDgUTGNxYsnZhsVy7hYTGlNnJ1zn1VFopFNSvEyGJpXcyJu1iW8U+UVMN/PAVMw==" saltValue="Lwmscsi1gm+JL1/muv2sGQ==" spinCount="100000" sheet="1" objects="1" scenarios="1"/>
  <mergeCells count="6">
    <mergeCell ref="A23:B23"/>
    <mergeCell ref="A25:B25"/>
    <mergeCell ref="A26:B26"/>
    <mergeCell ref="A27:B27"/>
    <mergeCell ref="A2:C2"/>
    <mergeCell ref="A4:C4"/>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39997558519241921"/>
  </sheetPr>
  <dimension ref="A1:R86"/>
  <sheetViews>
    <sheetView view="pageLayout" topLeftCell="A2" zoomScaleNormal="90" workbookViewId="0">
      <selection activeCell="Q18" sqref="Q9:Q18"/>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1933</v>
      </c>
      <c r="G1" s="766"/>
      <c r="H1" s="766"/>
      <c r="I1" s="766"/>
      <c r="J1" s="766"/>
      <c r="K1" s="766"/>
      <c r="L1" s="766"/>
      <c r="M1" s="766"/>
      <c r="N1" s="766"/>
      <c r="O1" s="766"/>
      <c r="P1" s="766"/>
      <c r="Q1" s="766"/>
      <c r="R1" s="766"/>
    </row>
    <row r="2" spans="1:18" s="29" customFormat="1" ht="15.75" customHeight="1" x14ac:dyDescent="0.25">
      <c r="A2" s="774" t="s">
        <v>1736</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2312</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581"/>
      <c r="B8" s="916" t="s">
        <v>1904</v>
      </c>
      <c r="C8" s="917"/>
      <c r="D8" s="917"/>
      <c r="E8" s="567"/>
      <c r="F8" s="567"/>
      <c r="G8" s="567"/>
      <c r="H8" s="567"/>
      <c r="I8" s="567"/>
      <c r="J8" s="567"/>
      <c r="K8" s="567"/>
      <c r="L8" s="567"/>
      <c r="M8" s="567"/>
      <c r="N8" s="567"/>
      <c r="O8" s="567"/>
      <c r="P8" s="567"/>
      <c r="Q8" s="567"/>
      <c r="R8" s="568"/>
    </row>
    <row r="9" spans="1:18" s="14" customFormat="1" ht="15" customHeight="1" x14ac:dyDescent="0.25">
      <c r="A9" s="6">
        <v>1</v>
      </c>
      <c r="B9" s="538"/>
      <c r="C9" s="814" t="s">
        <v>1940</v>
      </c>
      <c r="D9" s="215" t="s">
        <v>1918</v>
      </c>
      <c r="E9" s="211"/>
      <c r="F9" s="211"/>
      <c r="G9" s="211"/>
      <c r="H9" s="545"/>
      <c r="I9" s="545"/>
      <c r="J9" s="545"/>
      <c r="K9" s="545"/>
      <c r="L9" s="545" t="s">
        <v>3</v>
      </c>
      <c r="M9" s="545" t="s">
        <v>3</v>
      </c>
      <c r="N9" s="545"/>
      <c r="O9" s="10">
        <v>2</v>
      </c>
      <c r="P9" s="10">
        <v>25</v>
      </c>
      <c r="Q9" s="277"/>
      <c r="R9" s="287">
        <f t="shared" ref="R9:R35" si="0">O9*P9*ROUND(Q9,2)</f>
        <v>0</v>
      </c>
    </row>
    <row r="10" spans="1:18" s="14" customFormat="1" ht="15" customHeight="1" x14ac:dyDescent="0.25">
      <c r="A10" s="6">
        <v>2</v>
      </c>
      <c r="B10" s="538"/>
      <c r="C10" s="798"/>
      <c r="D10" s="215" t="s">
        <v>1919</v>
      </c>
      <c r="E10" s="211"/>
      <c r="F10" s="211"/>
      <c r="G10" s="211"/>
      <c r="H10" s="545"/>
      <c r="I10" s="545"/>
      <c r="J10" s="545"/>
      <c r="K10" s="545"/>
      <c r="L10" s="545" t="s">
        <v>3</v>
      </c>
      <c r="M10" s="545" t="s">
        <v>3</v>
      </c>
      <c r="N10" s="545"/>
      <c r="O10" s="10">
        <v>2</v>
      </c>
      <c r="P10" s="10">
        <f>P9</f>
        <v>25</v>
      </c>
      <c r="Q10" s="277"/>
      <c r="R10" s="287">
        <f t="shared" si="0"/>
        <v>0</v>
      </c>
    </row>
    <row r="11" spans="1:18" s="14" customFormat="1" ht="15" customHeight="1" x14ac:dyDescent="0.25">
      <c r="A11" s="6">
        <v>3</v>
      </c>
      <c r="B11" s="538"/>
      <c r="C11" s="798"/>
      <c r="D11" s="215" t="s">
        <v>1920</v>
      </c>
      <c r="E11" s="211"/>
      <c r="F11" s="211"/>
      <c r="G11" s="211"/>
      <c r="H11" s="545"/>
      <c r="I11" s="545"/>
      <c r="J11" s="545"/>
      <c r="K11" s="545"/>
      <c r="L11" s="545" t="s">
        <v>3</v>
      </c>
      <c r="M11" s="545" t="s">
        <v>3</v>
      </c>
      <c r="N11" s="545"/>
      <c r="O11" s="10">
        <v>2</v>
      </c>
      <c r="P11" s="10">
        <f t="shared" ref="P11:P18" si="1">P10</f>
        <v>25</v>
      </c>
      <c r="Q11" s="277"/>
      <c r="R11" s="287">
        <f t="shared" si="0"/>
        <v>0</v>
      </c>
    </row>
    <row r="12" spans="1:18" s="14" customFormat="1" ht="15" customHeight="1" x14ac:dyDescent="0.25">
      <c r="A12" s="6">
        <v>4</v>
      </c>
      <c r="B12" s="538"/>
      <c r="C12" s="798"/>
      <c r="D12" s="215" t="s">
        <v>1921</v>
      </c>
      <c r="E12" s="211"/>
      <c r="F12" s="211"/>
      <c r="G12" s="211"/>
      <c r="H12" s="545"/>
      <c r="I12" s="545"/>
      <c r="J12" s="545"/>
      <c r="K12" s="545"/>
      <c r="L12" s="545" t="s">
        <v>3</v>
      </c>
      <c r="M12" s="545" t="s">
        <v>3</v>
      </c>
      <c r="N12" s="545"/>
      <c r="O12" s="10">
        <v>2</v>
      </c>
      <c r="P12" s="10">
        <f t="shared" si="1"/>
        <v>25</v>
      </c>
      <c r="Q12" s="277"/>
      <c r="R12" s="287">
        <f t="shared" si="0"/>
        <v>0</v>
      </c>
    </row>
    <row r="13" spans="1:18" s="14" customFormat="1" ht="15" customHeight="1" x14ac:dyDescent="0.25">
      <c r="A13" s="6">
        <v>5</v>
      </c>
      <c r="B13" s="538"/>
      <c r="C13" s="798"/>
      <c r="D13" s="215" t="s">
        <v>1922</v>
      </c>
      <c r="E13" s="211"/>
      <c r="F13" s="211"/>
      <c r="G13" s="211"/>
      <c r="H13" s="545"/>
      <c r="I13" s="545"/>
      <c r="J13" s="545"/>
      <c r="K13" s="545"/>
      <c r="L13" s="545" t="s">
        <v>3</v>
      </c>
      <c r="M13" s="545" t="s">
        <v>3</v>
      </c>
      <c r="N13" s="545"/>
      <c r="O13" s="10">
        <v>2</v>
      </c>
      <c r="P13" s="10">
        <f t="shared" si="1"/>
        <v>25</v>
      </c>
      <c r="Q13" s="277"/>
      <c r="R13" s="287">
        <f t="shared" si="0"/>
        <v>0</v>
      </c>
    </row>
    <row r="14" spans="1:18" s="14" customFormat="1" ht="15" customHeight="1" x14ac:dyDescent="0.25">
      <c r="A14" s="6">
        <v>6</v>
      </c>
      <c r="B14" s="538"/>
      <c r="C14" s="798"/>
      <c r="D14" s="215" t="s">
        <v>1923</v>
      </c>
      <c r="E14" s="211"/>
      <c r="F14" s="211"/>
      <c r="G14" s="211"/>
      <c r="H14" s="545"/>
      <c r="I14" s="545"/>
      <c r="J14" s="545"/>
      <c r="K14" s="545"/>
      <c r="L14" s="545" t="s">
        <v>3</v>
      </c>
      <c r="M14" s="545" t="s">
        <v>3</v>
      </c>
      <c r="N14" s="545"/>
      <c r="O14" s="10">
        <v>2</v>
      </c>
      <c r="P14" s="10">
        <f t="shared" si="1"/>
        <v>25</v>
      </c>
      <c r="Q14" s="277"/>
      <c r="R14" s="287">
        <f t="shared" si="0"/>
        <v>0</v>
      </c>
    </row>
    <row r="15" spans="1:18" s="14" customFormat="1" ht="15" customHeight="1" x14ac:dyDescent="0.25">
      <c r="A15" s="6">
        <v>7</v>
      </c>
      <c r="B15" s="538"/>
      <c r="C15" s="798"/>
      <c r="D15" s="215" t="s">
        <v>1924</v>
      </c>
      <c r="E15" s="211"/>
      <c r="F15" s="211"/>
      <c r="G15" s="211"/>
      <c r="H15" s="545"/>
      <c r="I15" s="545"/>
      <c r="J15" s="545"/>
      <c r="K15" s="545"/>
      <c r="L15" s="545" t="s">
        <v>3</v>
      </c>
      <c r="M15" s="545" t="s">
        <v>3</v>
      </c>
      <c r="N15" s="545"/>
      <c r="O15" s="10">
        <v>2</v>
      </c>
      <c r="P15" s="10">
        <f t="shared" si="1"/>
        <v>25</v>
      </c>
      <c r="Q15" s="277"/>
      <c r="R15" s="287">
        <f t="shared" si="0"/>
        <v>0</v>
      </c>
    </row>
    <row r="16" spans="1:18" s="14" customFormat="1" ht="15" customHeight="1" x14ac:dyDescent="0.25">
      <c r="A16" s="6">
        <v>8</v>
      </c>
      <c r="B16" s="538"/>
      <c r="C16" s="798"/>
      <c r="D16" s="215" t="s">
        <v>1915</v>
      </c>
      <c r="E16" s="211"/>
      <c r="F16" s="211"/>
      <c r="G16" s="211"/>
      <c r="H16" s="545"/>
      <c r="I16" s="545"/>
      <c r="J16" s="545"/>
      <c r="K16" s="545"/>
      <c r="L16" s="545" t="s">
        <v>3</v>
      </c>
      <c r="M16" s="545" t="s">
        <v>3</v>
      </c>
      <c r="N16" s="545"/>
      <c r="O16" s="10">
        <v>2</v>
      </c>
      <c r="P16" s="10">
        <f t="shared" si="1"/>
        <v>25</v>
      </c>
      <c r="Q16" s="277"/>
      <c r="R16" s="287">
        <f t="shared" si="0"/>
        <v>0</v>
      </c>
    </row>
    <row r="17" spans="1:18" s="14" customFormat="1" ht="15" customHeight="1" x14ac:dyDescent="0.25">
      <c r="A17" s="6">
        <v>9</v>
      </c>
      <c r="B17" s="538"/>
      <c r="C17" s="798"/>
      <c r="D17" s="215" t="s">
        <v>1926</v>
      </c>
      <c r="E17" s="211"/>
      <c r="F17" s="211"/>
      <c r="G17" s="211"/>
      <c r="H17" s="545"/>
      <c r="I17" s="545"/>
      <c r="J17" s="545"/>
      <c r="K17" s="545" t="s">
        <v>3</v>
      </c>
      <c r="L17" s="545"/>
      <c r="M17" s="545"/>
      <c r="N17" s="545"/>
      <c r="O17" s="10">
        <v>0.25</v>
      </c>
      <c r="P17" s="10">
        <f t="shared" si="1"/>
        <v>25</v>
      </c>
      <c r="Q17" s="277"/>
      <c r="R17" s="287">
        <f t="shared" si="0"/>
        <v>0</v>
      </c>
    </row>
    <row r="18" spans="1:18" s="14" customFormat="1" ht="15" customHeight="1" thickBot="1" x14ac:dyDescent="0.3">
      <c r="A18" s="56">
        <v>10</v>
      </c>
      <c r="B18" s="537"/>
      <c r="C18" s="887"/>
      <c r="D18" s="219" t="s">
        <v>1925</v>
      </c>
      <c r="E18" s="214"/>
      <c r="F18" s="214"/>
      <c r="G18" s="214"/>
      <c r="H18" s="199"/>
      <c r="I18" s="199"/>
      <c r="J18" s="199"/>
      <c r="K18" s="199"/>
      <c r="L18" s="199" t="s">
        <v>3</v>
      </c>
      <c r="M18" s="199" t="s">
        <v>3</v>
      </c>
      <c r="N18" s="199"/>
      <c r="O18" s="297">
        <v>2</v>
      </c>
      <c r="P18" s="297">
        <f t="shared" si="1"/>
        <v>25</v>
      </c>
      <c r="Q18" s="277"/>
      <c r="R18" s="294">
        <f t="shared" si="0"/>
        <v>0</v>
      </c>
    </row>
    <row r="19" spans="1:18" s="14" customFormat="1" ht="15" customHeight="1" thickTop="1" x14ac:dyDescent="0.25">
      <c r="A19" s="581"/>
      <c r="B19" s="916" t="s">
        <v>6</v>
      </c>
      <c r="C19" s="917"/>
      <c r="D19" s="917"/>
      <c r="E19" s="567"/>
      <c r="F19" s="567"/>
      <c r="G19" s="567"/>
      <c r="H19" s="567"/>
      <c r="I19" s="567"/>
      <c r="J19" s="567"/>
      <c r="K19" s="567"/>
      <c r="L19" s="567"/>
      <c r="M19" s="567"/>
      <c r="N19" s="567"/>
      <c r="O19" s="567"/>
      <c r="P19" s="567"/>
      <c r="Q19" s="567"/>
      <c r="R19" s="568"/>
    </row>
    <row r="20" spans="1:18" s="14" customFormat="1" ht="15" customHeight="1" x14ac:dyDescent="0.25">
      <c r="A20" s="6">
        <v>11</v>
      </c>
      <c r="B20" s="538"/>
      <c r="C20" s="946" t="s">
        <v>6</v>
      </c>
      <c r="D20" s="215" t="s">
        <v>1908</v>
      </c>
      <c r="E20" s="211"/>
      <c r="F20" s="211"/>
      <c r="G20" s="211"/>
      <c r="H20" s="2"/>
      <c r="I20" s="2"/>
      <c r="J20" s="2"/>
      <c r="K20" s="545"/>
      <c r="L20" s="545" t="s">
        <v>3</v>
      </c>
      <c r="M20" s="545"/>
      <c r="N20" s="545"/>
      <c r="O20" s="10">
        <v>1</v>
      </c>
      <c r="P20" s="10">
        <v>1</v>
      </c>
      <c r="Q20" s="277"/>
      <c r="R20" s="287">
        <f t="shared" ref="R20" si="2">O20*P20*ROUND(Q20,2)</f>
        <v>0</v>
      </c>
    </row>
    <row r="21" spans="1:18" s="14" customFormat="1" ht="15" customHeight="1" x14ac:dyDescent="0.25">
      <c r="A21" s="6">
        <v>12</v>
      </c>
      <c r="B21" s="538"/>
      <c r="C21" s="903"/>
      <c r="D21" s="215" t="s">
        <v>1909</v>
      </c>
      <c r="E21" s="211"/>
      <c r="F21" s="2"/>
      <c r="G21" s="2"/>
      <c r="H21" s="2"/>
      <c r="I21" s="2"/>
      <c r="J21" s="2"/>
      <c r="K21" s="545"/>
      <c r="L21" s="545" t="s">
        <v>3</v>
      </c>
      <c r="M21" s="545"/>
      <c r="N21" s="545"/>
      <c r="O21" s="10">
        <v>1</v>
      </c>
      <c r="P21" s="10">
        <v>1</v>
      </c>
      <c r="Q21" s="277"/>
      <c r="R21" s="287">
        <f t="shared" si="0"/>
        <v>0</v>
      </c>
    </row>
    <row r="22" spans="1:18" s="14" customFormat="1" ht="15" customHeight="1" x14ac:dyDescent="0.25">
      <c r="A22" s="6">
        <v>13</v>
      </c>
      <c r="B22" s="538"/>
      <c r="C22" s="903"/>
      <c r="D22" s="215" t="s">
        <v>1916</v>
      </c>
      <c r="E22" s="211"/>
      <c r="F22" s="2"/>
      <c r="G22" s="2"/>
      <c r="H22" s="2"/>
      <c r="I22" s="2"/>
      <c r="J22" s="2"/>
      <c r="K22" s="545"/>
      <c r="L22" s="545" t="s">
        <v>3</v>
      </c>
      <c r="M22" s="545"/>
      <c r="N22" s="545"/>
      <c r="O22" s="10">
        <v>1</v>
      </c>
      <c r="P22" s="10">
        <v>1</v>
      </c>
      <c r="Q22" s="277"/>
      <c r="R22" s="287">
        <f t="shared" si="0"/>
        <v>0</v>
      </c>
    </row>
    <row r="23" spans="1:18" s="14" customFormat="1" ht="15" customHeight="1" thickBot="1" x14ac:dyDescent="0.3">
      <c r="A23" s="56">
        <v>14</v>
      </c>
      <c r="B23" s="539"/>
      <c r="C23" s="904"/>
      <c r="D23" s="219" t="s">
        <v>1917</v>
      </c>
      <c r="E23" s="214"/>
      <c r="F23" s="11"/>
      <c r="G23" s="11"/>
      <c r="H23" s="11"/>
      <c r="I23" s="11"/>
      <c r="J23" s="11"/>
      <c r="K23" s="199"/>
      <c r="L23" s="199" t="s">
        <v>3</v>
      </c>
      <c r="M23" s="199"/>
      <c r="N23" s="199"/>
      <c r="O23" s="297">
        <v>1</v>
      </c>
      <c r="P23" s="297">
        <v>1</v>
      </c>
      <c r="Q23" s="277"/>
      <c r="R23" s="287">
        <f t="shared" si="0"/>
        <v>0</v>
      </c>
    </row>
    <row r="24" spans="1:18" s="14" customFormat="1" ht="15" customHeight="1" thickTop="1" x14ac:dyDescent="0.25">
      <c r="A24" s="581"/>
      <c r="B24" s="916" t="s">
        <v>1905</v>
      </c>
      <c r="C24" s="917"/>
      <c r="D24" s="917"/>
      <c r="E24" s="567"/>
      <c r="F24" s="567"/>
      <c r="G24" s="567"/>
      <c r="H24" s="567"/>
      <c r="I24" s="567"/>
      <c r="J24" s="567"/>
      <c r="K24" s="567"/>
      <c r="L24" s="567"/>
      <c r="M24" s="567"/>
      <c r="N24" s="567"/>
      <c r="O24" s="567"/>
      <c r="P24" s="567"/>
      <c r="Q24" s="567"/>
      <c r="R24" s="568"/>
    </row>
    <row r="25" spans="1:18" s="14" customFormat="1" ht="26.25" customHeight="1" x14ac:dyDescent="0.25">
      <c r="A25" s="6">
        <v>15</v>
      </c>
      <c r="B25" s="274"/>
      <c r="C25" s="946" t="s">
        <v>1914</v>
      </c>
      <c r="D25" s="216" t="s">
        <v>1937</v>
      </c>
      <c r="E25" s="211"/>
      <c r="F25" s="2"/>
      <c r="G25" s="2"/>
      <c r="H25" s="2"/>
      <c r="I25" s="2"/>
      <c r="J25" s="2"/>
      <c r="K25" s="545"/>
      <c r="L25" s="545" t="s">
        <v>3</v>
      </c>
      <c r="M25" s="545"/>
      <c r="N25" s="545"/>
      <c r="O25" s="10">
        <v>1</v>
      </c>
      <c r="P25" s="10">
        <f>16*5</f>
        <v>80</v>
      </c>
      <c r="Q25" s="277"/>
      <c r="R25" s="287">
        <f t="shared" si="0"/>
        <v>0</v>
      </c>
    </row>
    <row r="26" spans="1:18" s="14" customFormat="1" ht="39.200000000000003" customHeight="1" x14ac:dyDescent="0.25">
      <c r="A26" s="6">
        <v>16</v>
      </c>
      <c r="B26" s="274"/>
      <c r="C26" s="903"/>
      <c r="D26" s="216" t="s">
        <v>1938</v>
      </c>
      <c r="E26" s="211"/>
      <c r="F26" s="2"/>
      <c r="G26" s="2"/>
      <c r="H26" s="2"/>
      <c r="I26" s="2"/>
      <c r="J26" s="2"/>
      <c r="K26" s="545"/>
      <c r="L26" s="545" t="s">
        <v>3</v>
      </c>
      <c r="M26" s="545"/>
      <c r="N26" s="545"/>
      <c r="O26" s="10">
        <v>1</v>
      </c>
      <c r="P26" s="10">
        <f>11*5+11*3+22*3</f>
        <v>154</v>
      </c>
      <c r="Q26" s="277"/>
      <c r="R26" s="287">
        <f t="shared" si="0"/>
        <v>0</v>
      </c>
    </row>
    <row r="27" spans="1:18" s="14" customFormat="1" ht="15" customHeight="1" thickBot="1" x14ac:dyDescent="0.3">
      <c r="A27" s="56">
        <v>17</v>
      </c>
      <c r="B27" s="275"/>
      <c r="C27" s="904"/>
      <c r="D27" s="219" t="s">
        <v>1915</v>
      </c>
      <c r="E27" s="214"/>
      <c r="F27" s="11"/>
      <c r="G27" s="11"/>
      <c r="H27" s="11"/>
      <c r="I27" s="11"/>
      <c r="J27" s="11"/>
      <c r="K27" s="199"/>
      <c r="L27" s="199" t="s">
        <v>3</v>
      </c>
      <c r="M27" s="199"/>
      <c r="N27" s="199"/>
      <c r="O27" s="297">
        <v>1</v>
      </c>
      <c r="P27" s="297">
        <f>SUM(P25:P26)</f>
        <v>234</v>
      </c>
      <c r="Q27" s="278"/>
      <c r="R27" s="294">
        <f t="shared" si="0"/>
        <v>0</v>
      </c>
    </row>
    <row r="28" spans="1:18" s="14" customFormat="1" ht="15" customHeight="1" thickTop="1" x14ac:dyDescent="0.25">
      <c r="A28" s="566"/>
      <c r="B28" s="916" t="s">
        <v>1906</v>
      </c>
      <c r="C28" s="917"/>
      <c r="D28" s="917"/>
      <c r="E28" s="567"/>
      <c r="F28" s="567"/>
      <c r="G28" s="567"/>
      <c r="H28" s="567"/>
      <c r="I28" s="567"/>
      <c r="J28" s="567"/>
      <c r="K28" s="567"/>
      <c r="L28" s="567"/>
      <c r="M28" s="567"/>
      <c r="N28" s="567"/>
      <c r="O28" s="567"/>
      <c r="P28" s="567"/>
      <c r="Q28" s="567"/>
      <c r="R28" s="568"/>
    </row>
    <row r="29" spans="1:18" s="14" customFormat="1" ht="15" customHeight="1" x14ac:dyDescent="0.25">
      <c r="A29" s="6">
        <v>18</v>
      </c>
      <c r="B29" s="538"/>
      <c r="C29" s="814" t="s">
        <v>1939</v>
      </c>
      <c r="D29" s="215" t="s">
        <v>1907</v>
      </c>
      <c r="E29" s="211"/>
      <c r="F29" s="2"/>
      <c r="G29" s="2"/>
      <c r="H29" s="2"/>
      <c r="I29" s="2"/>
      <c r="J29" s="2"/>
      <c r="K29" s="545"/>
      <c r="L29" s="545" t="s">
        <v>3</v>
      </c>
      <c r="M29" s="545" t="s">
        <v>3</v>
      </c>
      <c r="N29" s="545"/>
      <c r="O29" s="10">
        <v>2</v>
      </c>
      <c r="P29" s="10">
        <v>21</v>
      </c>
      <c r="Q29" s="277"/>
      <c r="R29" s="287">
        <f t="shared" si="0"/>
        <v>0</v>
      </c>
    </row>
    <row r="30" spans="1:18" s="14" customFormat="1" ht="15" customHeight="1" x14ac:dyDescent="0.25">
      <c r="A30" s="6">
        <v>19</v>
      </c>
      <c r="B30" s="538"/>
      <c r="C30" s="798"/>
      <c r="D30" s="215" t="s">
        <v>1908</v>
      </c>
      <c r="E30" s="211"/>
      <c r="F30" s="2"/>
      <c r="G30" s="2"/>
      <c r="H30" s="2"/>
      <c r="I30" s="2"/>
      <c r="J30" s="2"/>
      <c r="K30" s="545"/>
      <c r="L30" s="545" t="s">
        <v>3</v>
      </c>
      <c r="M30" s="545" t="s">
        <v>3</v>
      </c>
      <c r="N30" s="545"/>
      <c r="O30" s="10">
        <v>2</v>
      </c>
      <c r="P30" s="10">
        <f>P29</f>
        <v>21</v>
      </c>
      <c r="Q30" s="277"/>
      <c r="R30" s="287">
        <f t="shared" si="0"/>
        <v>0</v>
      </c>
    </row>
    <row r="31" spans="1:18" s="14" customFormat="1" ht="15" customHeight="1" x14ac:dyDescent="0.25">
      <c r="A31" s="6">
        <v>20</v>
      </c>
      <c r="B31" s="538"/>
      <c r="C31" s="798"/>
      <c r="D31" s="215" t="s">
        <v>1909</v>
      </c>
      <c r="E31" s="211"/>
      <c r="F31" s="2"/>
      <c r="G31" s="2"/>
      <c r="H31" s="2"/>
      <c r="I31" s="2"/>
      <c r="J31" s="2"/>
      <c r="K31" s="545"/>
      <c r="L31" s="545" t="s">
        <v>3</v>
      </c>
      <c r="M31" s="545" t="s">
        <v>3</v>
      </c>
      <c r="N31" s="545"/>
      <c r="O31" s="10">
        <v>2</v>
      </c>
      <c r="P31" s="10">
        <f>P30</f>
        <v>21</v>
      </c>
      <c r="Q31" s="277"/>
      <c r="R31" s="287">
        <f t="shared" si="0"/>
        <v>0</v>
      </c>
    </row>
    <row r="32" spans="1:18" s="14" customFormat="1" ht="15" customHeight="1" x14ac:dyDescent="0.25">
      <c r="A32" s="6">
        <v>21</v>
      </c>
      <c r="B32" s="538"/>
      <c r="C32" s="798"/>
      <c r="D32" s="215" t="s">
        <v>1910</v>
      </c>
      <c r="E32" s="211"/>
      <c r="F32" s="2"/>
      <c r="G32" s="2"/>
      <c r="H32" s="2"/>
      <c r="I32" s="2"/>
      <c r="J32" s="2"/>
      <c r="K32" s="545"/>
      <c r="L32" s="545" t="s">
        <v>3</v>
      </c>
      <c r="M32" s="545" t="s">
        <v>3</v>
      </c>
      <c r="N32" s="545"/>
      <c r="O32" s="10">
        <v>2</v>
      </c>
      <c r="P32" s="10">
        <f>P31</f>
        <v>21</v>
      </c>
      <c r="Q32" s="277"/>
      <c r="R32" s="287">
        <f t="shared" si="0"/>
        <v>0</v>
      </c>
    </row>
    <row r="33" spans="1:18" s="14" customFormat="1" ht="15" customHeight="1" x14ac:dyDescent="0.25">
      <c r="A33" s="6">
        <v>22</v>
      </c>
      <c r="B33" s="538"/>
      <c r="C33" s="798"/>
      <c r="D33" s="215" t="s">
        <v>1911</v>
      </c>
      <c r="E33" s="211"/>
      <c r="F33" s="2"/>
      <c r="G33" s="2"/>
      <c r="H33" s="2"/>
      <c r="I33" s="2"/>
      <c r="J33" s="2"/>
      <c r="K33" s="545"/>
      <c r="L33" s="545" t="s">
        <v>3</v>
      </c>
      <c r="M33" s="545" t="s">
        <v>3</v>
      </c>
      <c r="N33" s="545"/>
      <c r="O33" s="10">
        <v>2</v>
      </c>
      <c r="P33" s="10">
        <f>P32</f>
        <v>21</v>
      </c>
      <c r="Q33" s="277"/>
      <c r="R33" s="287">
        <f t="shared" si="0"/>
        <v>0</v>
      </c>
    </row>
    <row r="34" spans="1:18" s="14" customFormat="1" ht="15" customHeight="1" x14ac:dyDescent="0.25">
      <c r="A34" s="6">
        <v>23</v>
      </c>
      <c r="B34" s="538"/>
      <c r="C34" s="795"/>
      <c r="D34" s="215" t="s">
        <v>1912</v>
      </c>
      <c r="E34" s="211"/>
      <c r="F34" s="2"/>
      <c r="G34" s="2"/>
      <c r="H34" s="2"/>
      <c r="I34" s="2"/>
      <c r="J34" s="2"/>
      <c r="K34" s="545"/>
      <c r="L34" s="545" t="s">
        <v>3</v>
      </c>
      <c r="M34" s="545"/>
      <c r="N34" s="545"/>
      <c r="O34" s="10">
        <v>1</v>
      </c>
      <c r="P34" s="10">
        <f>P33</f>
        <v>21</v>
      </c>
      <c r="Q34" s="277"/>
      <c r="R34" s="287">
        <f t="shared" si="0"/>
        <v>0</v>
      </c>
    </row>
    <row r="35" spans="1:18" s="14" customFormat="1" ht="15" customHeight="1" thickBot="1" x14ac:dyDescent="0.3">
      <c r="A35" s="56">
        <v>24</v>
      </c>
      <c r="B35" s="539"/>
      <c r="C35" s="542" t="s">
        <v>1936</v>
      </c>
      <c r="D35" s="219" t="s">
        <v>1913</v>
      </c>
      <c r="E35" s="214"/>
      <c r="F35" s="11"/>
      <c r="G35" s="11"/>
      <c r="H35" s="11"/>
      <c r="I35" s="11"/>
      <c r="J35" s="11"/>
      <c r="K35" s="199"/>
      <c r="L35" s="199" t="s">
        <v>3</v>
      </c>
      <c r="M35" s="199"/>
      <c r="N35" s="199"/>
      <c r="O35" s="297">
        <v>1</v>
      </c>
      <c r="P35" s="297">
        <v>1</v>
      </c>
      <c r="Q35" s="277"/>
      <c r="R35" s="294">
        <f t="shared" si="0"/>
        <v>0</v>
      </c>
    </row>
    <row r="36" spans="1:18" s="14" customFormat="1" ht="15" customHeight="1" thickTop="1" thickBot="1" x14ac:dyDescent="0.3">
      <c r="A36" s="544"/>
      <c r="B36" s="8"/>
      <c r="C36" s="8"/>
      <c r="D36" s="8"/>
      <c r="E36" s="544"/>
      <c r="F36" s="544"/>
      <c r="G36" s="544"/>
      <c r="H36" s="544"/>
      <c r="I36" s="544"/>
      <c r="J36" s="544"/>
      <c r="K36" s="544"/>
      <c r="L36" s="544"/>
      <c r="M36" s="544"/>
      <c r="N36" s="544"/>
      <c r="O36" s="544"/>
      <c r="P36" s="544"/>
      <c r="Q36" s="241" t="s">
        <v>4</v>
      </c>
      <c r="R36" s="242">
        <f>SUM(R9:R18,R20:R23,R25:R27,R29:R35)</f>
        <v>0</v>
      </c>
    </row>
    <row r="37" spans="1:18" s="14" customFormat="1" ht="15" customHeight="1" thickTop="1" x14ac:dyDescent="0.25">
      <c r="A37" s="544"/>
      <c r="B37" s="8"/>
      <c r="C37" s="8"/>
      <c r="D37" s="8"/>
      <c r="E37" s="544"/>
      <c r="F37" s="544"/>
      <c r="G37" s="544"/>
      <c r="H37" s="544"/>
      <c r="I37" s="544"/>
      <c r="J37" s="544"/>
      <c r="K37" s="544"/>
      <c r="L37" s="544"/>
      <c r="M37" s="544"/>
      <c r="N37" s="544"/>
      <c r="O37" s="544"/>
      <c r="P37" s="544"/>
      <c r="Q37" s="8"/>
      <c r="R37" s="8"/>
    </row>
    <row r="38" spans="1:18" s="14" customFormat="1" ht="15" customHeight="1" x14ac:dyDescent="0.25">
      <c r="A38" s="544"/>
      <c r="B38" s="8"/>
      <c r="C38" s="8"/>
      <c r="D38" s="8"/>
      <c r="E38" s="544"/>
      <c r="F38" s="544"/>
      <c r="G38" s="544"/>
      <c r="H38" s="544"/>
      <c r="I38" s="544"/>
      <c r="J38" s="544"/>
      <c r="K38" s="544"/>
      <c r="L38" s="544"/>
      <c r="M38" s="544"/>
      <c r="N38" s="544"/>
      <c r="O38" s="544"/>
      <c r="P38" s="544"/>
      <c r="Q38" s="8"/>
      <c r="R38" s="8"/>
    </row>
    <row r="39" spans="1:18" s="14" customFormat="1" ht="15" customHeight="1" x14ac:dyDescent="0.25">
      <c r="A39" s="544"/>
      <c r="B39" s="8"/>
      <c r="C39" s="8"/>
      <c r="D39" s="8"/>
      <c r="E39" s="544"/>
      <c r="F39" s="544"/>
      <c r="G39" s="544"/>
      <c r="H39" s="544"/>
      <c r="I39" s="544"/>
      <c r="J39" s="544"/>
      <c r="K39" s="544"/>
      <c r="L39" s="544"/>
      <c r="M39" s="544"/>
      <c r="N39" s="544"/>
      <c r="O39" s="544"/>
      <c r="P39" s="544"/>
      <c r="Q39" s="8"/>
      <c r="R39" s="8"/>
    </row>
    <row r="40" spans="1:18" s="14" customFormat="1" ht="15" customHeight="1" x14ac:dyDescent="0.25">
      <c r="A40" s="544"/>
      <c r="B40" s="8"/>
      <c r="C40" s="8"/>
      <c r="D40" s="8"/>
      <c r="E40" s="544"/>
      <c r="F40" s="544"/>
      <c r="G40" s="544"/>
      <c r="H40" s="544"/>
      <c r="I40" s="544"/>
      <c r="J40" s="544"/>
      <c r="K40" s="544"/>
      <c r="L40" s="544"/>
      <c r="M40" s="544"/>
      <c r="N40" s="544"/>
      <c r="O40" s="544"/>
      <c r="P40" s="544"/>
      <c r="Q40" s="8"/>
      <c r="R40" s="8"/>
    </row>
    <row r="41" spans="1:18" s="14" customFormat="1" ht="15" customHeight="1" x14ac:dyDescent="0.25">
      <c r="A41" s="544"/>
      <c r="B41" s="8"/>
      <c r="C41" s="8"/>
      <c r="D41" s="8"/>
      <c r="E41" s="544"/>
      <c r="F41" s="544"/>
      <c r="G41" s="544"/>
      <c r="H41" s="544"/>
      <c r="I41" s="544"/>
      <c r="J41" s="544"/>
      <c r="K41" s="544"/>
      <c r="L41" s="544"/>
      <c r="M41" s="544"/>
      <c r="N41" s="544"/>
      <c r="O41" s="544"/>
      <c r="P41" s="544"/>
      <c r="Q41" s="8"/>
      <c r="R41" s="8"/>
    </row>
    <row r="42" spans="1:18" s="14" customFormat="1" ht="15" customHeight="1" x14ac:dyDescent="0.25">
      <c r="A42" s="544"/>
      <c r="B42" s="8"/>
      <c r="C42" s="8"/>
      <c r="D42" s="8"/>
      <c r="E42" s="544"/>
      <c r="F42" s="544"/>
      <c r="G42" s="544"/>
      <c r="H42" s="544"/>
      <c r="I42" s="544"/>
      <c r="J42" s="544"/>
      <c r="K42" s="544"/>
      <c r="L42" s="544"/>
      <c r="M42" s="544"/>
      <c r="N42" s="544"/>
      <c r="O42" s="544"/>
      <c r="P42" s="544"/>
      <c r="Q42" s="8"/>
      <c r="R42" s="8"/>
    </row>
    <row r="43" spans="1:18" s="14" customFormat="1" ht="15" customHeight="1" x14ac:dyDescent="0.25">
      <c r="A43" s="544"/>
      <c r="B43" s="8"/>
      <c r="C43" s="8"/>
      <c r="D43" s="8"/>
      <c r="E43" s="544"/>
      <c r="F43" s="544"/>
      <c r="G43" s="544"/>
      <c r="H43" s="544"/>
      <c r="I43" s="544"/>
      <c r="J43" s="544"/>
      <c r="K43" s="544"/>
      <c r="L43" s="544"/>
      <c r="M43" s="544"/>
      <c r="N43" s="544"/>
      <c r="O43" s="544"/>
      <c r="P43" s="544"/>
      <c r="Q43" s="8"/>
      <c r="R43" s="8"/>
    </row>
    <row r="44" spans="1:18" s="14" customFormat="1" ht="15" customHeight="1" x14ac:dyDescent="0.25">
      <c r="A44" s="544"/>
      <c r="B44" s="8"/>
      <c r="C44" s="8"/>
      <c r="D44" s="8"/>
      <c r="E44" s="544"/>
      <c r="F44" s="544"/>
      <c r="G44" s="544"/>
      <c r="H44" s="544"/>
      <c r="I44" s="544"/>
      <c r="J44" s="544"/>
      <c r="K44" s="544"/>
      <c r="L44" s="544"/>
      <c r="M44" s="544"/>
      <c r="N44" s="544"/>
      <c r="O44" s="544"/>
      <c r="P44" s="544"/>
      <c r="Q44" s="8"/>
      <c r="R44" s="8"/>
    </row>
    <row r="45" spans="1:18" s="14" customFormat="1" ht="15" customHeight="1" x14ac:dyDescent="0.25">
      <c r="A45" s="544"/>
      <c r="B45" s="8"/>
      <c r="C45" s="8"/>
      <c r="D45" s="8"/>
      <c r="E45" s="544"/>
      <c r="F45" s="544"/>
      <c r="G45" s="544"/>
      <c r="H45" s="544"/>
      <c r="I45" s="544"/>
      <c r="J45" s="544"/>
      <c r="K45" s="544"/>
      <c r="L45" s="544"/>
      <c r="M45" s="544"/>
      <c r="N45" s="544"/>
      <c r="O45" s="544"/>
      <c r="P45" s="544"/>
      <c r="Q45" s="8"/>
      <c r="R45" s="8"/>
    </row>
    <row r="46" spans="1:18" s="14" customFormat="1" ht="15" customHeight="1" x14ac:dyDescent="0.25">
      <c r="A46" s="544"/>
      <c r="B46" s="8"/>
      <c r="C46" s="8"/>
      <c r="D46" s="8"/>
      <c r="E46" s="544"/>
      <c r="F46" s="544"/>
      <c r="G46" s="544"/>
      <c r="H46" s="544"/>
      <c r="I46" s="544"/>
      <c r="J46" s="544"/>
      <c r="K46" s="544"/>
      <c r="L46" s="544"/>
      <c r="M46" s="544"/>
      <c r="N46" s="544"/>
      <c r="O46" s="544"/>
      <c r="P46" s="544"/>
      <c r="Q46" s="8"/>
      <c r="R46" s="8"/>
    </row>
    <row r="47" spans="1:18" s="14" customFormat="1" ht="15" customHeight="1" x14ac:dyDescent="0.25">
      <c r="A47" s="544"/>
      <c r="B47" s="8"/>
      <c r="C47" s="8"/>
      <c r="D47" s="8"/>
      <c r="E47" s="544"/>
      <c r="F47" s="544"/>
      <c r="G47" s="544"/>
      <c r="H47" s="544"/>
      <c r="I47" s="544"/>
      <c r="J47" s="544"/>
      <c r="K47" s="544"/>
      <c r="L47" s="544"/>
      <c r="M47" s="544"/>
      <c r="N47" s="544"/>
      <c r="O47" s="544"/>
      <c r="P47" s="544"/>
      <c r="Q47" s="8"/>
      <c r="R47" s="8"/>
    </row>
    <row r="48" spans="1:18" s="14" customFormat="1" ht="15" customHeight="1" x14ac:dyDescent="0.25">
      <c r="A48" s="544"/>
      <c r="B48" s="8"/>
      <c r="C48" s="8"/>
      <c r="D48" s="8"/>
      <c r="E48" s="544"/>
      <c r="F48" s="544"/>
      <c r="G48" s="544"/>
      <c r="H48" s="544"/>
      <c r="I48" s="544"/>
      <c r="J48" s="544"/>
      <c r="K48" s="544"/>
      <c r="L48" s="544"/>
      <c r="M48" s="544"/>
      <c r="N48" s="544"/>
      <c r="O48" s="544"/>
      <c r="P48" s="544"/>
      <c r="Q48" s="8"/>
      <c r="R48" s="8"/>
    </row>
    <row r="49" spans="1:18" s="14" customFormat="1" ht="15" customHeight="1" x14ac:dyDescent="0.25">
      <c r="A49" s="544"/>
      <c r="B49" s="8"/>
      <c r="C49" s="8"/>
      <c r="D49" s="8"/>
      <c r="E49" s="544"/>
      <c r="F49" s="544"/>
      <c r="G49" s="544"/>
      <c r="H49" s="544"/>
      <c r="I49" s="544"/>
      <c r="J49" s="544"/>
      <c r="K49" s="544"/>
      <c r="L49" s="544"/>
      <c r="M49" s="544"/>
      <c r="N49" s="544"/>
      <c r="O49" s="544"/>
      <c r="P49" s="544"/>
      <c r="Q49" s="8"/>
      <c r="R49" s="8"/>
    </row>
    <row r="50" spans="1:18" s="14" customFormat="1" ht="15" customHeight="1" x14ac:dyDescent="0.25">
      <c r="A50" s="544"/>
      <c r="B50" s="8"/>
      <c r="C50" s="8"/>
      <c r="D50" s="8"/>
      <c r="E50" s="544"/>
      <c r="F50" s="544"/>
      <c r="G50" s="544"/>
      <c r="H50" s="544"/>
      <c r="I50" s="544"/>
      <c r="J50" s="544"/>
      <c r="K50" s="544"/>
      <c r="L50" s="544"/>
      <c r="M50" s="544"/>
      <c r="N50" s="544"/>
      <c r="O50" s="544"/>
      <c r="P50" s="544"/>
      <c r="Q50" s="8"/>
      <c r="R50" s="8"/>
    </row>
    <row r="51" spans="1:18" s="14" customFormat="1" ht="15" customHeight="1" x14ac:dyDescent="0.25">
      <c r="A51" s="544"/>
      <c r="B51" s="8"/>
      <c r="C51" s="8"/>
      <c r="D51" s="8"/>
      <c r="E51" s="544"/>
      <c r="F51" s="544"/>
      <c r="G51" s="544"/>
      <c r="H51" s="544"/>
      <c r="I51" s="544"/>
      <c r="J51" s="544"/>
      <c r="K51" s="544"/>
      <c r="L51" s="544"/>
      <c r="M51" s="544"/>
      <c r="N51" s="544"/>
      <c r="O51" s="544"/>
      <c r="P51" s="544"/>
      <c r="Q51" s="8"/>
      <c r="R51" s="8"/>
    </row>
    <row r="52" spans="1:18" s="14" customFormat="1" ht="15" customHeight="1" x14ac:dyDescent="0.25">
      <c r="A52" s="544"/>
      <c r="B52" s="8"/>
      <c r="C52" s="8"/>
      <c r="D52" s="8"/>
      <c r="E52" s="544"/>
      <c r="F52" s="544"/>
      <c r="G52" s="544"/>
      <c r="H52" s="544"/>
      <c r="I52" s="544"/>
      <c r="J52" s="544"/>
      <c r="K52" s="544"/>
      <c r="L52" s="544"/>
      <c r="M52" s="544"/>
      <c r="N52" s="544"/>
      <c r="O52" s="544"/>
      <c r="P52" s="544"/>
      <c r="Q52" s="8"/>
      <c r="R52" s="8"/>
    </row>
    <row r="53" spans="1:18" s="14" customFormat="1" ht="15" customHeight="1" x14ac:dyDescent="0.25">
      <c r="A53" s="544"/>
      <c r="B53" s="8"/>
      <c r="C53" s="8"/>
      <c r="D53" s="8"/>
      <c r="E53" s="544"/>
      <c r="F53" s="544"/>
      <c r="G53" s="544"/>
      <c r="H53" s="544"/>
      <c r="I53" s="544"/>
      <c r="J53" s="544"/>
      <c r="K53" s="544"/>
      <c r="L53" s="544"/>
      <c r="M53" s="544"/>
      <c r="N53" s="544"/>
      <c r="O53" s="544"/>
      <c r="P53" s="544"/>
      <c r="Q53" s="8"/>
      <c r="R53" s="8"/>
    </row>
    <row r="54" spans="1:18" s="14" customFormat="1" ht="15" customHeight="1" x14ac:dyDescent="0.25">
      <c r="A54" s="544"/>
      <c r="B54" s="8"/>
      <c r="C54" s="8"/>
      <c r="D54" s="8"/>
      <c r="E54" s="544"/>
      <c r="F54" s="544"/>
      <c r="G54" s="544"/>
      <c r="H54" s="544"/>
      <c r="I54" s="544"/>
      <c r="J54" s="544"/>
      <c r="K54" s="544"/>
      <c r="L54" s="544"/>
      <c r="M54" s="544"/>
      <c r="N54" s="544"/>
      <c r="O54" s="544"/>
      <c r="P54" s="544"/>
      <c r="Q54" s="8"/>
      <c r="R54" s="8"/>
    </row>
    <row r="55" spans="1:18" s="14" customFormat="1" ht="15" customHeight="1" x14ac:dyDescent="0.25">
      <c r="A55" s="544"/>
      <c r="B55" s="8"/>
      <c r="C55" s="8"/>
      <c r="D55" s="8"/>
      <c r="E55" s="544"/>
      <c r="F55" s="544"/>
      <c r="G55" s="544"/>
      <c r="H55" s="544"/>
      <c r="I55" s="544"/>
      <c r="J55" s="544"/>
      <c r="K55" s="544"/>
      <c r="L55" s="544"/>
      <c r="M55" s="544"/>
      <c r="N55" s="544"/>
      <c r="O55" s="544"/>
      <c r="P55" s="544"/>
      <c r="Q55" s="8"/>
      <c r="R55" s="8"/>
    </row>
    <row r="56" spans="1:18" s="14" customFormat="1" ht="15" customHeight="1" x14ac:dyDescent="0.25">
      <c r="A56" s="544"/>
      <c r="B56" s="8"/>
      <c r="C56" s="8"/>
      <c r="D56" s="8"/>
      <c r="E56" s="544"/>
      <c r="F56" s="544"/>
      <c r="G56" s="544"/>
      <c r="H56" s="544"/>
      <c r="I56" s="544"/>
      <c r="J56" s="544"/>
      <c r="K56" s="544"/>
      <c r="L56" s="544"/>
      <c r="M56" s="544"/>
      <c r="N56" s="544"/>
      <c r="O56" s="544"/>
      <c r="P56" s="544"/>
      <c r="Q56" s="8"/>
      <c r="R56" s="8"/>
    </row>
    <row r="57" spans="1:18" s="14" customFormat="1" ht="15" customHeight="1" x14ac:dyDescent="0.25">
      <c r="A57" s="544"/>
      <c r="B57" s="8"/>
      <c r="C57" s="8"/>
      <c r="D57" s="8"/>
      <c r="E57" s="544"/>
      <c r="F57" s="544"/>
      <c r="G57" s="544"/>
      <c r="H57" s="544"/>
      <c r="I57" s="544"/>
      <c r="J57" s="544"/>
      <c r="K57" s="544"/>
      <c r="L57" s="544"/>
      <c r="M57" s="544"/>
      <c r="N57" s="544"/>
      <c r="O57" s="544"/>
      <c r="P57" s="544"/>
      <c r="Q57" s="8"/>
      <c r="R57" s="8"/>
    </row>
    <row r="58" spans="1:18" s="14" customFormat="1" ht="15" customHeight="1" x14ac:dyDescent="0.25">
      <c r="A58" s="544"/>
      <c r="B58" s="8"/>
      <c r="C58" s="8"/>
      <c r="D58" s="8"/>
      <c r="E58" s="544"/>
      <c r="F58" s="544"/>
      <c r="G58" s="544"/>
      <c r="H58" s="544"/>
      <c r="I58" s="544"/>
      <c r="J58" s="544"/>
      <c r="K58" s="544"/>
      <c r="L58" s="544"/>
      <c r="M58" s="544"/>
      <c r="N58" s="544"/>
      <c r="O58" s="544"/>
      <c r="P58" s="544"/>
      <c r="Q58" s="8"/>
      <c r="R58" s="8"/>
    </row>
    <row r="59" spans="1:18" s="14" customFormat="1" ht="15" customHeight="1" x14ac:dyDescent="0.25">
      <c r="A59" s="544"/>
      <c r="B59" s="8"/>
      <c r="C59" s="8"/>
      <c r="D59" s="8"/>
      <c r="E59" s="544"/>
      <c r="F59" s="544"/>
      <c r="G59" s="544"/>
      <c r="H59" s="544"/>
      <c r="I59" s="544"/>
      <c r="J59" s="544"/>
      <c r="K59" s="544"/>
      <c r="L59" s="544"/>
      <c r="M59" s="544"/>
      <c r="N59" s="544"/>
      <c r="O59" s="544"/>
      <c r="P59" s="544"/>
      <c r="Q59" s="8"/>
      <c r="R59" s="8"/>
    </row>
    <row r="60" spans="1:18" s="14" customFormat="1" ht="15" customHeight="1" x14ac:dyDescent="0.25">
      <c r="A60" s="544"/>
      <c r="B60" s="8"/>
      <c r="C60" s="8"/>
      <c r="D60" s="8"/>
      <c r="E60" s="544"/>
      <c r="F60" s="544"/>
      <c r="G60" s="544"/>
      <c r="H60" s="544"/>
      <c r="I60" s="544"/>
      <c r="J60" s="544"/>
      <c r="K60" s="544"/>
      <c r="L60" s="544"/>
      <c r="M60" s="544"/>
      <c r="N60" s="544"/>
      <c r="O60" s="544"/>
      <c r="P60" s="544"/>
      <c r="Q60" s="8"/>
      <c r="R60" s="8"/>
    </row>
    <row r="61" spans="1:18" s="14" customFormat="1" ht="15" customHeight="1" x14ac:dyDescent="0.25">
      <c r="A61" s="544"/>
      <c r="B61" s="8"/>
      <c r="C61" s="8"/>
      <c r="D61" s="8"/>
      <c r="E61" s="544"/>
      <c r="F61" s="544"/>
      <c r="G61" s="544"/>
      <c r="H61" s="544"/>
      <c r="I61" s="544"/>
      <c r="J61" s="544"/>
      <c r="K61" s="544"/>
      <c r="L61" s="544"/>
      <c r="M61" s="544"/>
      <c r="N61" s="544"/>
      <c r="O61" s="544"/>
      <c r="P61" s="544"/>
      <c r="Q61" s="8"/>
      <c r="R61" s="8"/>
    </row>
    <row r="62" spans="1:18" s="14" customFormat="1" ht="15" customHeight="1" x14ac:dyDescent="0.25">
      <c r="A62" s="544"/>
      <c r="B62" s="8"/>
      <c r="C62" s="8"/>
      <c r="D62" s="8"/>
      <c r="E62" s="544"/>
      <c r="F62" s="544"/>
      <c r="G62" s="544"/>
      <c r="H62" s="544"/>
      <c r="I62" s="544"/>
      <c r="J62" s="544"/>
      <c r="K62" s="544"/>
      <c r="L62" s="544"/>
      <c r="M62" s="544"/>
      <c r="N62" s="544"/>
      <c r="O62" s="544"/>
      <c r="P62" s="544"/>
      <c r="Q62" s="8"/>
      <c r="R62" s="8"/>
    </row>
    <row r="63" spans="1:18" s="14" customFormat="1" ht="15" customHeight="1" x14ac:dyDescent="0.25">
      <c r="A63" s="544"/>
      <c r="B63" s="8"/>
      <c r="C63" s="8"/>
      <c r="D63" s="8"/>
      <c r="E63" s="544"/>
      <c r="F63" s="544"/>
      <c r="G63" s="544"/>
      <c r="H63" s="544"/>
      <c r="I63" s="544"/>
      <c r="J63" s="544"/>
      <c r="K63" s="544"/>
      <c r="L63" s="544"/>
      <c r="M63" s="544"/>
      <c r="N63" s="544"/>
      <c r="O63" s="544"/>
      <c r="P63" s="544"/>
      <c r="Q63" s="8"/>
      <c r="R63" s="8"/>
    </row>
    <row r="64" spans="1:18" s="29" customFormat="1" ht="15" customHeight="1" x14ac:dyDescent="0.25">
      <c r="A64" s="544"/>
      <c r="B64" s="8"/>
      <c r="C64" s="8"/>
      <c r="D64" s="8"/>
      <c r="E64" s="544"/>
      <c r="F64" s="544"/>
      <c r="G64" s="544"/>
      <c r="H64" s="544"/>
      <c r="I64" s="544"/>
      <c r="J64" s="544"/>
      <c r="K64" s="544"/>
      <c r="L64" s="544"/>
      <c r="M64" s="544"/>
      <c r="N64" s="544"/>
      <c r="O64" s="544"/>
      <c r="P64" s="544"/>
      <c r="Q64" s="8"/>
      <c r="R64" s="8"/>
    </row>
    <row r="65" spans="1:18" s="29" customFormat="1" ht="15" customHeight="1" x14ac:dyDescent="0.25">
      <c r="A65" s="544"/>
      <c r="B65" s="8"/>
      <c r="C65" s="8"/>
      <c r="D65" s="8"/>
      <c r="E65" s="544"/>
      <c r="F65" s="544"/>
      <c r="G65" s="544"/>
      <c r="H65" s="544"/>
      <c r="I65" s="544"/>
      <c r="J65" s="544"/>
      <c r="K65" s="544"/>
      <c r="L65" s="544"/>
      <c r="M65" s="544"/>
      <c r="N65" s="544"/>
      <c r="O65" s="544"/>
      <c r="P65" s="544"/>
      <c r="Q65" s="8"/>
      <c r="R65" s="8"/>
    </row>
    <row r="66" spans="1:18" s="29" customFormat="1" ht="15" customHeight="1" x14ac:dyDescent="0.25">
      <c r="A66" s="544"/>
      <c r="B66" s="8"/>
      <c r="C66" s="8"/>
      <c r="D66" s="8"/>
      <c r="E66" s="544"/>
      <c r="F66" s="544"/>
      <c r="G66" s="544"/>
      <c r="H66" s="544"/>
      <c r="I66" s="544"/>
      <c r="J66" s="544"/>
      <c r="K66" s="544"/>
      <c r="L66" s="544"/>
      <c r="M66" s="544"/>
      <c r="N66" s="544"/>
      <c r="O66" s="544"/>
      <c r="P66" s="544"/>
      <c r="Q66" s="8"/>
      <c r="R66" s="8"/>
    </row>
    <row r="67" spans="1:18" s="29" customFormat="1" ht="15" customHeight="1" x14ac:dyDescent="0.25">
      <c r="A67" s="544"/>
      <c r="B67" s="8"/>
      <c r="C67" s="8"/>
      <c r="D67" s="8"/>
      <c r="E67" s="544"/>
      <c r="F67" s="544"/>
      <c r="G67" s="544"/>
      <c r="H67" s="544"/>
      <c r="I67" s="544"/>
      <c r="J67" s="544"/>
      <c r="K67" s="544"/>
      <c r="L67" s="544"/>
      <c r="M67" s="544"/>
      <c r="N67" s="544"/>
      <c r="O67" s="544"/>
      <c r="P67" s="544"/>
      <c r="Q67" s="8"/>
      <c r="R67" s="8"/>
    </row>
    <row r="68" spans="1:18" s="29" customFormat="1" ht="15" customHeight="1" x14ac:dyDescent="0.25">
      <c r="A68" s="544"/>
      <c r="B68" s="8"/>
      <c r="C68" s="8"/>
      <c r="D68" s="8"/>
      <c r="E68" s="544"/>
      <c r="F68" s="544"/>
      <c r="G68" s="544"/>
      <c r="H68" s="544"/>
      <c r="I68" s="544"/>
      <c r="J68" s="544"/>
      <c r="K68" s="544"/>
      <c r="L68" s="544"/>
      <c r="M68" s="544"/>
      <c r="N68" s="544"/>
      <c r="O68" s="544"/>
      <c r="P68" s="544"/>
      <c r="Q68" s="8"/>
      <c r="R68" s="8"/>
    </row>
    <row r="69" spans="1:18" s="29" customFormat="1" ht="15" customHeight="1" x14ac:dyDescent="0.25">
      <c r="A69" s="544"/>
      <c r="B69" s="8"/>
      <c r="C69" s="8"/>
      <c r="D69" s="8"/>
      <c r="E69" s="544"/>
      <c r="F69" s="544"/>
      <c r="G69" s="544"/>
      <c r="H69" s="544"/>
      <c r="I69" s="544"/>
      <c r="J69" s="544"/>
      <c r="K69" s="544"/>
      <c r="L69" s="544"/>
      <c r="M69" s="544"/>
      <c r="N69" s="544"/>
      <c r="O69" s="544"/>
      <c r="P69" s="544"/>
      <c r="Q69" s="8"/>
      <c r="R69" s="8"/>
    </row>
    <row r="70" spans="1:18" s="29" customFormat="1" ht="15" customHeight="1" x14ac:dyDescent="0.25">
      <c r="A70" s="544"/>
      <c r="B70" s="8"/>
      <c r="C70" s="8"/>
      <c r="D70" s="8"/>
      <c r="E70" s="544"/>
      <c r="F70" s="544"/>
      <c r="G70" s="544"/>
      <c r="H70" s="544"/>
      <c r="I70" s="544"/>
      <c r="J70" s="544"/>
      <c r="K70" s="544"/>
      <c r="L70" s="544"/>
      <c r="M70" s="544"/>
      <c r="N70" s="544"/>
      <c r="O70" s="544"/>
      <c r="P70" s="544"/>
      <c r="Q70" s="8"/>
      <c r="R70" s="8"/>
    </row>
    <row r="71" spans="1:18" s="29" customFormat="1" ht="15" customHeight="1" x14ac:dyDescent="0.25">
      <c r="A71" s="544"/>
      <c r="B71" s="8"/>
      <c r="C71" s="8"/>
      <c r="D71" s="8"/>
      <c r="E71" s="544"/>
      <c r="F71" s="544"/>
      <c r="G71" s="544"/>
      <c r="H71" s="544"/>
      <c r="I71" s="544"/>
      <c r="J71" s="544"/>
      <c r="K71" s="544"/>
      <c r="L71" s="544"/>
      <c r="M71" s="544"/>
      <c r="N71" s="544"/>
      <c r="O71" s="544"/>
      <c r="P71" s="544"/>
      <c r="Q71" s="8"/>
      <c r="R71" s="8"/>
    </row>
    <row r="72" spans="1:18" s="29" customFormat="1" ht="15" customHeight="1" x14ac:dyDescent="0.25">
      <c r="A72" s="544"/>
      <c r="B72" s="8"/>
      <c r="C72" s="8"/>
      <c r="D72" s="8"/>
      <c r="E72" s="544"/>
      <c r="F72" s="544"/>
      <c r="G72" s="544"/>
      <c r="H72" s="544"/>
      <c r="I72" s="544"/>
      <c r="J72" s="544"/>
      <c r="K72" s="544"/>
      <c r="L72" s="544"/>
      <c r="M72" s="544"/>
      <c r="N72" s="544"/>
      <c r="O72" s="544"/>
      <c r="P72" s="544"/>
      <c r="Q72" s="8"/>
      <c r="R72" s="8"/>
    </row>
    <row r="73" spans="1:18" s="29" customFormat="1" ht="15" customHeight="1" x14ac:dyDescent="0.25">
      <c r="A73" s="544"/>
      <c r="B73" s="8"/>
      <c r="C73" s="8"/>
      <c r="D73" s="8"/>
      <c r="E73" s="544"/>
      <c r="F73" s="544"/>
      <c r="G73" s="544"/>
      <c r="H73" s="544"/>
      <c r="I73" s="544"/>
      <c r="J73" s="544"/>
      <c r="K73" s="544"/>
      <c r="L73" s="544"/>
      <c r="M73" s="544"/>
      <c r="N73" s="544"/>
      <c r="O73" s="544"/>
      <c r="P73" s="544"/>
      <c r="Q73" s="8"/>
      <c r="R73" s="8"/>
    </row>
    <row r="74" spans="1:18" s="29" customFormat="1" ht="15" customHeight="1" x14ac:dyDescent="0.25">
      <c r="A74" s="544"/>
      <c r="B74" s="8"/>
      <c r="C74" s="8"/>
      <c r="D74" s="8"/>
      <c r="E74" s="544"/>
      <c r="F74" s="544"/>
      <c r="G74" s="544"/>
      <c r="H74" s="544"/>
      <c r="I74" s="544"/>
      <c r="J74" s="544"/>
      <c r="K74" s="544"/>
      <c r="L74" s="544"/>
      <c r="M74" s="544"/>
      <c r="N74" s="544"/>
      <c r="O74" s="544"/>
      <c r="P74" s="544"/>
      <c r="Q74" s="8"/>
      <c r="R74" s="8"/>
    </row>
    <row r="75" spans="1:18" s="29" customFormat="1" ht="15" customHeight="1" x14ac:dyDescent="0.25">
      <c r="A75" s="544"/>
      <c r="B75" s="8"/>
      <c r="C75" s="8"/>
      <c r="D75" s="8"/>
      <c r="E75" s="544"/>
      <c r="F75" s="544"/>
      <c r="G75" s="544"/>
      <c r="H75" s="544"/>
      <c r="I75" s="544"/>
      <c r="J75" s="544"/>
      <c r="K75" s="544"/>
      <c r="L75" s="544"/>
      <c r="M75" s="544"/>
      <c r="N75" s="544"/>
      <c r="O75" s="544"/>
      <c r="P75" s="544"/>
      <c r="Q75" s="8"/>
      <c r="R75" s="8"/>
    </row>
    <row r="76" spans="1:18" s="29" customFormat="1" ht="15" customHeight="1" x14ac:dyDescent="0.25">
      <c r="A76" s="544"/>
      <c r="B76" s="8"/>
      <c r="C76" s="8"/>
      <c r="D76" s="8"/>
      <c r="E76" s="544"/>
      <c r="F76" s="544"/>
      <c r="G76" s="544"/>
      <c r="H76" s="544"/>
      <c r="I76" s="544"/>
      <c r="J76" s="544"/>
      <c r="K76" s="544"/>
      <c r="L76" s="544"/>
      <c r="M76" s="544"/>
      <c r="N76" s="544"/>
      <c r="O76" s="544"/>
      <c r="P76" s="544"/>
      <c r="Q76" s="8"/>
      <c r="R76" s="8"/>
    </row>
    <row r="77" spans="1:18" s="29" customFormat="1" ht="15" customHeight="1" x14ac:dyDescent="0.25">
      <c r="A77" s="544"/>
      <c r="B77" s="8"/>
      <c r="C77" s="8"/>
      <c r="D77" s="8"/>
      <c r="E77" s="544"/>
      <c r="F77" s="544"/>
      <c r="G77" s="544"/>
      <c r="H77" s="544"/>
      <c r="I77" s="544"/>
      <c r="J77" s="544"/>
      <c r="K77" s="544"/>
      <c r="L77" s="544"/>
      <c r="M77" s="544"/>
      <c r="N77" s="544"/>
      <c r="O77" s="544"/>
      <c r="P77" s="544"/>
      <c r="Q77" s="8"/>
      <c r="R77" s="8"/>
    </row>
    <row r="78" spans="1:18" s="29" customFormat="1" ht="15" customHeight="1" x14ac:dyDescent="0.25">
      <c r="A78" s="544"/>
      <c r="B78" s="8"/>
      <c r="C78" s="8"/>
      <c r="D78" s="8"/>
      <c r="E78" s="544"/>
      <c r="F78" s="544"/>
      <c r="G78" s="544"/>
      <c r="H78" s="544"/>
      <c r="I78" s="544"/>
      <c r="J78" s="544"/>
      <c r="K78" s="544"/>
      <c r="L78" s="544"/>
      <c r="M78" s="544"/>
      <c r="N78" s="544"/>
      <c r="O78" s="544"/>
      <c r="P78" s="544"/>
      <c r="Q78" s="8"/>
      <c r="R78" s="8"/>
    </row>
    <row r="79" spans="1:18" s="29" customFormat="1" ht="15" customHeight="1" x14ac:dyDescent="0.25">
      <c r="A79" s="544"/>
      <c r="B79" s="8"/>
      <c r="C79" s="8"/>
      <c r="D79" s="8"/>
      <c r="E79" s="544"/>
      <c r="F79" s="544"/>
      <c r="G79" s="544"/>
      <c r="H79" s="544"/>
      <c r="I79" s="544"/>
      <c r="J79" s="544"/>
      <c r="K79" s="544"/>
      <c r="L79" s="544"/>
      <c r="M79" s="544"/>
      <c r="N79" s="544"/>
      <c r="O79" s="544"/>
      <c r="P79" s="544"/>
      <c r="Q79" s="8"/>
      <c r="R79" s="8"/>
    </row>
    <row r="80" spans="1:18" s="29" customFormat="1" ht="15" customHeight="1" x14ac:dyDescent="0.25">
      <c r="A80" s="544"/>
      <c r="B80" s="8"/>
      <c r="C80" s="8"/>
      <c r="D80" s="8"/>
      <c r="E80" s="544"/>
      <c r="F80" s="544"/>
      <c r="G80" s="544"/>
      <c r="H80" s="544"/>
      <c r="I80" s="544"/>
      <c r="J80" s="544"/>
      <c r="K80" s="544"/>
      <c r="L80" s="544"/>
      <c r="M80" s="544"/>
      <c r="N80" s="544"/>
      <c r="O80" s="544"/>
      <c r="P80" s="544"/>
      <c r="Q80" s="8"/>
      <c r="R80" s="8"/>
    </row>
    <row r="81" spans="1:18" s="29" customFormat="1" x14ac:dyDescent="0.25">
      <c r="A81" s="544"/>
      <c r="B81" s="8"/>
      <c r="C81" s="8"/>
      <c r="D81" s="8"/>
      <c r="E81" s="544"/>
      <c r="F81" s="544"/>
      <c r="G81" s="544"/>
      <c r="H81" s="544"/>
      <c r="I81" s="544"/>
      <c r="J81" s="544"/>
      <c r="K81" s="544"/>
      <c r="L81" s="544"/>
      <c r="M81" s="544"/>
      <c r="N81" s="544"/>
      <c r="O81" s="544"/>
      <c r="P81" s="544"/>
      <c r="Q81" s="8"/>
      <c r="R81" s="8"/>
    </row>
    <row r="82" spans="1:18" s="29" customFormat="1" x14ac:dyDescent="0.25">
      <c r="A82" s="544"/>
      <c r="B82" s="8"/>
      <c r="C82" s="8"/>
      <c r="D82" s="8"/>
      <c r="E82" s="544"/>
      <c r="F82" s="544"/>
      <c r="G82" s="544"/>
      <c r="H82" s="544"/>
      <c r="I82" s="544"/>
      <c r="J82" s="544"/>
      <c r="K82" s="544"/>
      <c r="L82" s="544"/>
      <c r="M82" s="544"/>
      <c r="N82" s="544"/>
      <c r="O82" s="544"/>
      <c r="P82" s="544"/>
      <c r="Q82" s="8"/>
      <c r="R82" s="8"/>
    </row>
    <row r="83" spans="1:18" s="29" customFormat="1" x14ac:dyDescent="0.25">
      <c r="A83" s="544"/>
      <c r="B83" s="8"/>
      <c r="C83" s="8"/>
      <c r="D83" s="8"/>
      <c r="E83" s="544"/>
      <c r="F83" s="544"/>
      <c r="G83" s="544"/>
      <c r="H83" s="544"/>
      <c r="I83" s="544"/>
      <c r="J83" s="544"/>
      <c r="K83" s="544"/>
      <c r="L83" s="544"/>
      <c r="M83" s="544"/>
      <c r="N83" s="544"/>
      <c r="O83" s="544"/>
      <c r="P83" s="544"/>
      <c r="Q83" s="8"/>
      <c r="R83" s="8"/>
    </row>
    <row r="84" spans="1:18" s="29" customFormat="1" x14ac:dyDescent="0.25">
      <c r="A84" s="544"/>
      <c r="B84" s="8"/>
      <c r="C84" s="8"/>
      <c r="D84" s="8"/>
      <c r="E84" s="544"/>
      <c r="F84" s="544"/>
      <c r="G84" s="544"/>
      <c r="H84" s="544"/>
      <c r="I84" s="544"/>
      <c r="J84" s="544"/>
      <c r="K84" s="544"/>
      <c r="L84" s="544"/>
      <c r="M84" s="544"/>
      <c r="N84" s="544"/>
      <c r="O84" s="544"/>
      <c r="P84" s="544"/>
      <c r="Q84" s="8"/>
      <c r="R84" s="8"/>
    </row>
    <row r="85" spans="1:18" s="29" customFormat="1" x14ac:dyDescent="0.25">
      <c r="A85" s="544"/>
      <c r="B85" s="8"/>
      <c r="C85" s="8"/>
      <c r="D85" s="8"/>
      <c r="E85" s="544"/>
      <c r="F85" s="544"/>
      <c r="G85" s="544"/>
      <c r="H85" s="544"/>
      <c r="I85" s="544"/>
      <c r="J85" s="544"/>
      <c r="K85" s="544"/>
      <c r="L85" s="544"/>
      <c r="M85" s="544"/>
      <c r="N85" s="544"/>
      <c r="O85" s="544"/>
      <c r="P85" s="544"/>
      <c r="Q85" s="8"/>
      <c r="R85" s="8"/>
    </row>
    <row r="86" spans="1:18" s="29" customFormat="1" x14ac:dyDescent="0.25">
      <c r="A86" s="544"/>
      <c r="B86" s="8"/>
      <c r="C86" s="8"/>
      <c r="D86" s="8"/>
      <c r="E86" s="544"/>
      <c r="F86" s="544"/>
      <c r="G86" s="544"/>
      <c r="H86" s="544"/>
      <c r="I86" s="544"/>
      <c r="J86" s="544"/>
      <c r="K86" s="544"/>
      <c r="L86" s="544"/>
      <c r="M86" s="544"/>
      <c r="N86" s="544"/>
      <c r="O86" s="544"/>
      <c r="P86" s="544"/>
      <c r="Q86" s="8"/>
      <c r="R86" s="8"/>
    </row>
  </sheetData>
  <sheetProtection algorithmName="SHA-512" hashValue="VWDlzuae6Kd3SoPcDZXPSnzXiciHkXojPAz/LNaVP9LM+yucL2ydUKkvCwptCdLkj2wHZgAp9eojgPqweKEsPg==" saltValue="UO6tSk+pUywfDgXtyYpAXg==" spinCount="100000" sheet="1" objects="1" scenarios="1"/>
  <mergeCells count="21">
    <mergeCell ref="L5:P6"/>
    <mergeCell ref="Q5:Q7"/>
    <mergeCell ref="R5:R7"/>
    <mergeCell ref="A1:E1"/>
    <mergeCell ref="F1:R1"/>
    <mergeCell ref="A2:R2"/>
    <mergeCell ref="A3:R3"/>
    <mergeCell ref="A5:A7"/>
    <mergeCell ref="B5:B7"/>
    <mergeCell ref="C5:C7"/>
    <mergeCell ref="D5:D7"/>
    <mergeCell ref="E5:J6"/>
    <mergeCell ref="K5:K7"/>
    <mergeCell ref="B8:D8"/>
    <mergeCell ref="C29:C34"/>
    <mergeCell ref="C9:C18"/>
    <mergeCell ref="C20:C23"/>
    <mergeCell ref="C25:C27"/>
    <mergeCell ref="B19:D19"/>
    <mergeCell ref="B24:D24"/>
    <mergeCell ref="B28:D28"/>
  </mergeCells>
  <conditionalFormatting sqref="A9:A18 A20:A23 A25:A27 A29:A35">
    <cfRule type="containsText" dxfId="16"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9" tint="0.39997558519241921"/>
  </sheetPr>
  <dimension ref="A1:R187"/>
  <sheetViews>
    <sheetView view="pageLayout" topLeftCell="A9" zoomScaleNormal="90" workbookViewId="0">
      <selection activeCell="Q9" sqref="Q9"/>
    </sheetView>
  </sheetViews>
  <sheetFormatPr defaultColWidth="9.140625" defaultRowHeight="15" x14ac:dyDescent="0.25"/>
  <cols>
    <col min="1" max="1" width="5.7109375" style="544" customWidth="1"/>
    <col min="2" max="2" width="12.7109375" style="8" customWidth="1"/>
    <col min="3" max="3" width="20.7109375" style="8" customWidth="1"/>
    <col min="4" max="4" width="60.7109375" style="8" customWidth="1"/>
    <col min="5" max="10" width="3.7109375" style="544" customWidth="1"/>
    <col min="11" max="11" width="10.7109375" style="544" customWidth="1"/>
    <col min="12" max="16" width="7.7109375" style="544" customWidth="1"/>
    <col min="17" max="18" width="15.7109375" style="8" customWidth="1"/>
    <col min="19" max="16384" width="9.140625" style="9"/>
  </cols>
  <sheetData>
    <row r="1" spans="1:18" s="29" customFormat="1" ht="54" customHeight="1" x14ac:dyDescent="0.25">
      <c r="A1" s="905"/>
      <c r="B1" s="905"/>
      <c r="C1" s="905"/>
      <c r="D1" s="905"/>
      <c r="E1" s="905"/>
      <c r="F1" s="766" t="s">
        <v>1932</v>
      </c>
      <c r="G1" s="766"/>
      <c r="H1" s="766"/>
      <c r="I1" s="766"/>
      <c r="J1" s="766"/>
      <c r="K1" s="766"/>
      <c r="L1" s="766"/>
      <c r="M1" s="766"/>
      <c r="N1" s="766"/>
      <c r="O1" s="766"/>
      <c r="P1" s="766"/>
      <c r="Q1" s="766"/>
      <c r="R1" s="766"/>
    </row>
    <row r="2" spans="1:18" s="29" customFormat="1" ht="15.75" customHeight="1" x14ac:dyDescent="0.25">
      <c r="A2" s="774" t="s">
        <v>1736</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1737</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44"/>
      <c r="B4" s="8"/>
      <c r="C4" s="8"/>
      <c r="D4" s="8"/>
      <c r="E4" s="544"/>
      <c r="F4" s="544"/>
      <c r="G4" s="544"/>
      <c r="H4" s="544"/>
      <c r="I4" s="544"/>
      <c r="J4" s="544"/>
      <c r="K4" s="544"/>
      <c r="L4" s="544"/>
      <c r="M4" s="544"/>
      <c r="N4" s="544"/>
      <c r="O4" s="544"/>
      <c r="P4" s="544"/>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566"/>
      <c r="B8" s="916" t="s">
        <v>1774</v>
      </c>
      <c r="C8" s="917"/>
      <c r="D8" s="917"/>
      <c r="E8" s="567"/>
      <c r="F8" s="567"/>
      <c r="G8" s="567"/>
      <c r="H8" s="567"/>
      <c r="I8" s="567"/>
      <c r="J8" s="567"/>
      <c r="K8" s="567"/>
      <c r="L8" s="567"/>
      <c r="M8" s="567"/>
      <c r="N8" s="567"/>
      <c r="O8" s="567"/>
      <c r="P8" s="567"/>
      <c r="Q8" s="567"/>
      <c r="R8" s="568"/>
    </row>
    <row r="9" spans="1:18" s="14" customFormat="1" ht="15" customHeight="1" x14ac:dyDescent="0.25">
      <c r="A9" s="6">
        <v>1</v>
      </c>
      <c r="B9" s="959" t="s">
        <v>1941</v>
      </c>
      <c r="C9" s="962" t="s">
        <v>1166</v>
      </c>
      <c r="D9" s="582" t="s">
        <v>62</v>
      </c>
      <c r="E9" s="583"/>
      <c r="F9" s="583" t="s">
        <v>3</v>
      </c>
      <c r="G9" s="211"/>
      <c r="H9" s="211"/>
      <c r="I9" s="211"/>
      <c r="J9" s="211"/>
      <c r="K9" s="211"/>
      <c r="L9" s="211"/>
      <c r="M9" s="211"/>
      <c r="N9" s="211"/>
      <c r="O9" s="10"/>
      <c r="P9" s="10"/>
      <c r="Q9" s="364"/>
      <c r="R9" s="365"/>
    </row>
    <row r="10" spans="1:18" s="14" customFormat="1" ht="26.25" customHeight="1" x14ac:dyDescent="0.25">
      <c r="A10" s="6">
        <v>2</v>
      </c>
      <c r="B10" s="960"/>
      <c r="C10" s="963"/>
      <c r="D10" s="582" t="s">
        <v>1183</v>
      </c>
      <c r="E10" s="583"/>
      <c r="F10" s="583"/>
      <c r="G10" s="211"/>
      <c r="H10" s="211"/>
      <c r="I10" s="211"/>
      <c r="J10" s="211"/>
      <c r="K10" s="211"/>
      <c r="L10" s="584" t="s">
        <v>3</v>
      </c>
      <c r="M10" s="584" t="s">
        <v>3</v>
      </c>
      <c r="N10" s="211"/>
      <c r="O10" s="584">
        <v>2</v>
      </c>
      <c r="P10" s="584">
        <v>1</v>
      </c>
      <c r="Q10" s="277"/>
      <c r="R10" s="287">
        <f t="shared" ref="R10:R115" si="0">O10*P10*ROUND(Q10,2)</f>
        <v>0</v>
      </c>
    </row>
    <row r="11" spans="1:18" s="14" customFormat="1" ht="26.25" customHeight="1" x14ac:dyDescent="0.25">
      <c r="A11" s="6">
        <v>3</v>
      </c>
      <c r="B11" s="960"/>
      <c r="C11" s="963"/>
      <c r="D11" s="582" t="s">
        <v>1168</v>
      </c>
      <c r="E11" s="583"/>
      <c r="F11" s="583"/>
      <c r="G11" s="211"/>
      <c r="H11" s="211"/>
      <c r="I11" s="211"/>
      <c r="J11" s="211"/>
      <c r="K11" s="211"/>
      <c r="L11" s="584" t="s">
        <v>3</v>
      </c>
      <c r="M11" s="584" t="s">
        <v>3</v>
      </c>
      <c r="N11" s="211"/>
      <c r="O11" s="584">
        <v>2</v>
      </c>
      <c r="P11" s="584">
        <f>P10</f>
        <v>1</v>
      </c>
      <c r="Q11" s="277"/>
      <c r="R11" s="287">
        <f t="shared" si="0"/>
        <v>0</v>
      </c>
    </row>
    <row r="12" spans="1:18" s="14" customFormat="1" ht="15" customHeight="1" x14ac:dyDescent="0.25">
      <c r="A12" s="6">
        <v>4</v>
      </c>
      <c r="B12" s="960"/>
      <c r="C12" s="963"/>
      <c r="D12" s="582" t="s">
        <v>1942</v>
      </c>
      <c r="E12" s="583"/>
      <c r="F12" s="583"/>
      <c r="G12" s="211"/>
      <c r="H12" s="211"/>
      <c r="I12" s="211"/>
      <c r="J12" s="211"/>
      <c r="K12" s="211"/>
      <c r="L12" s="584" t="s">
        <v>3</v>
      </c>
      <c r="M12" s="584" t="s">
        <v>3</v>
      </c>
      <c r="N12" s="211"/>
      <c r="O12" s="584">
        <v>2</v>
      </c>
      <c r="P12" s="584">
        <f t="shared" ref="P12:P20" si="1">P11</f>
        <v>1</v>
      </c>
      <c r="Q12" s="277"/>
      <c r="R12" s="287">
        <f t="shared" si="0"/>
        <v>0</v>
      </c>
    </row>
    <row r="13" spans="1:18" s="14" customFormat="1" ht="26.25" customHeight="1" x14ac:dyDescent="0.25">
      <c r="A13" s="6">
        <v>5</v>
      </c>
      <c r="B13" s="960"/>
      <c r="C13" s="963"/>
      <c r="D13" s="582" t="s">
        <v>1943</v>
      </c>
      <c r="E13" s="583"/>
      <c r="F13" s="583"/>
      <c r="G13" s="211"/>
      <c r="H13" s="211"/>
      <c r="I13" s="211"/>
      <c r="J13" s="211"/>
      <c r="K13" s="211"/>
      <c r="L13" s="584" t="s">
        <v>3</v>
      </c>
      <c r="M13" s="584" t="s">
        <v>3</v>
      </c>
      <c r="N13" s="211"/>
      <c r="O13" s="584">
        <v>2</v>
      </c>
      <c r="P13" s="584">
        <v>2</v>
      </c>
      <c r="Q13" s="277"/>
      <c r="R13" s="287">
        <f t="shared" si="0"/>
        <v>0</v>
      </c>
    </row>
    <row r="14" spans="1:18" s="14" customFormat="1" ht="15" customHeight="1" x14ac:dyDescent="0.25">
      <c r="A14" s="6">
        <v>6</v>
      </c>
      <c r="B14" s="960"/>
      <c r="C14" s="963"/>
      <c r="D14" s="582" t="s">
        <v>1944</v>
      </c>
      <c r="E14" s="583"/>
      <c r="F14" s="583"/>
      <c r="G14" s="211"/>
      <c r="H14" s="211"/>
      <c r="I14" s="211"/>
      <c r="J14" s="211"/>
      <c r="K14" s="211"/>
      <c r="L14" s="584" t="s">
        <v>3</v>
      </c>
      <c r="M14" s="584" t="s">
        <v>3</v>
      </c>
      <c r="N14" s="211"/>
      <c r="O14" s="584">
        <v>2</v>
      </c>
      <c r="P14" s="584">
        <f t="shared" si="1"/>
        <v>2</v>
      </c>
      <c r="Q14" s="277"/>
      <c r="R14" s="287">
        <f t="shared" si="0"/>
        <v>0</v>
      </c>
    </row>
    <row r="15" spans="1:18" s="14" customFormat="1" ht="26.25" customHeight="1" x14ac:dyDescent="0.25">
      <c r="A15" s="6">
        <v>7</v>
      </c>
      <c r="B15" s="960"/>
      <c r="C15" s="963"/>
      <c r="D15" s="582" t="s">
        <v>1171</v>
      </c>
      <c r="E15" s="583"/>
      <c r="F15" s="583"/>
      <c r="G15" s="211"/>
      <c r="H15" s="211"/>
      <c r="I15" s="211"/>
      <c r="J15" s="211"/>
      <c r="K15" s="211"/>
      <c r="L15" s="584" t="s">
        <v>3</v>
      </c>
      <c r="M15" s="584" t="s">
        <v>3</v>
      </c>
      <c r="N15" s="211"/>
      <c r="O15" s="584">
        <v>2</v>
      </c>
      <c r="P15" s="584">
        <v>1</v>
      </c>
      <c r="Q15" s="277"/>
      <c r="R15" s="287">
        <f t="shared" si="0"/>
        <v>0</v>
      </c>
    </row>
    <row r="16" spans="1:18" s="14" customFormat="1" ht="15" customHeight="1" x14ac:dyDescent="0.25">
      <c r="A16" s="6">
        <v>8</v>
      </c>
      <c r="B16" s="960"/>
      <c r="C16" s="963"/>
      <c r="D16" s="582" t="s">
        <v>1172</v>
      </c>
      <c r="E16" s="583"/>
      <c r="F16" s="583"/>
      <c r="G16" s="211"/>
      <c r="H16" s="211"/>
      <c r="I16" s="211"/>
      <c r="J16" s="211"/>
      <c r="K16" s="211"/>
      <c r="L16" s="584" t="s">
        <v>3</v>
      </c>
      <c r="M16" s="584" t="s">
        <v>3</v>
      </c>
      <c r="N16" s="211"/>
      <c r="O16" s="584">
        <v>2</v>
      </c>
      <c r="P16" s="584">
        <f t="shared" si="1"/>
        <v>1</v>
      </c>
      <c r="Q16" s="277"/>
      <c r="R16" s="287">
        <f t="shared" si="0"/>
        <v>0</v>
      </c>
    </row>
    <row r="17" spans="1:18" s="14" customFormat="1" ht="26.25" customHeight="1" x14ac:dyDescent="0.25">
      <c r="A17" s="6">
        <v>9</v>
      </c>
      <c r="B17" s="960"/>
      <c r="C17" s="963"/>
      <c r="D17" s="582" t="s">
        <v>1173</v>
      </c>
      <c r="E17" s="583"/>
      <c r="F17" s="583"/>
      <c r="G17" s="211"/>
      <c r="H17" s="211"/>
      <c r="I17" s="211"/>
      <c r="J17" s="211"/>
      <c r="K17" s="211"/>
      <c r="L17" s="584" t="s">
        <v>3</v>
      </c>
      <c r="M17" s="584" t="s">
        <v>3</v>
      </c>
      <c r="N17" s="211"/>
      <c r="O17" s="584">
        <v>2</v>
      </c>
      <c r="P17" s="584">
        <f t="shared" si="1"/>
        <v>1</v>
      </c>
      <c r="Q17" s="277"/>
      <c r="R17" s="287">
        <f t="shared" si="0"/>
        <v>0</v>
      </c>
    </row>
    <row r="18" spans="1:18" s="14" customFormat="1" ht="15" customHeight="1" x14ac:dyDescent="0.25">
      <c r="A18" s="6">
        <v>10</v>
      </c>
      <c r="B18" s="960"/>
      <c r="C18" s="963"/>
      <c r="D18" s="582" t="s">
        <v>1945</v>
      </c>
      <c r="E18" s="583"/>
      <c r="F18" s="583"/>
      <c r="G18" s="211"/>
      <c r="H18" s="211"/>
      <c r="I18" s="211"/>
      <c r="J18" s="211"/>
      <c r="K18" s="211"/>
      <c r="L18" s="584" t="s">
        <v>3</v>
      </c>
      <c r="M18" s="584" t="s">
        <v>3</v>
      </c>
      <c r="N18" s="211"/>
      <c r="O18" s="584">
        <v>2</v>
      </c>
      <c r="P18" s="584">
        <f t="shared" si="1"/>
        <v>1</v>
      </c>
      <c r="Q18" s="277"/>
      <c r="R18" s="287">
        <f t="shared" si="0"/>
        <v>0</v>
      </c>
    </row>
    <row r="19" spans="1:18" s="14" customFormat="1" ht="15" customHeight="1" x14ac:dyDescent="0.25">
      <c r="A19" s="6">
        <v>11</v>
      </c>
      <c r="B19" s="960"/>
      <c r="C19" s="963"/>
      <c r="D19" s="582" t="s">
        <v>1946</v>
      </c>
      <c r="E19" s="583"/>
      <c r="F19" s="583"/>
      <c r="G19" s="211"/>
      <c r="H19" s="211"/>
      <c r="I19" s="211"/>
      <c r="J19" s="211"/>
      <c r="K19" s="211"/>
      <c r="L19" s="584" t="s">
        <v>3</v>
      </c>
      <c r="M19" s="584" t="s">
        <v>3</v>
      </c>
      <c r="N19" s="211"/>
      <c r="O19" s="584">
        <v>2</v>
      </c>
      <c r="P19" s="584">
        <f t="shared" si="1"/>
        <v>1</v>
      </c>
      <c r="Q19" s="277"/>
      <c r="R19" s="287">
        <f t="shared" si="0"/>
        <v>0</v>
      </c>
    </row>
    <row r="20" spans="1:18" s="14" customFormat="1" ht="26.25" customHeight="1" x14ac:dyDescent="0.25">
      <c r="A20" s="6">
        <v>12</v>
      </c>
      <c r="B20" s="960"/>
      <c r="C20" s="963"/>
      <c r="D20" s="582" t="s">
        <v>1177</v>
      </c>
      <c r="E20" s="583"/>
      <c r="F20" s="583"/>
      <c r="G20" s="211"/>
      <c r="H20" s="211"/>
      <c r="I20" s="211"/>
      <c r="J20" s="211"/>
      <c r="K20" s="211"/>
      <c r="L20" s="584" t="s">
        <v>3</v>
      </c>
      <c r="M20" s="584" t="s">
        <v>3</v>
      </c>
      <c r="N20" s="211"/>
      <c r="O20" s="584">
        <v>2</v>
      </c>
      <c r="P20" s="584">
        <f t="shared" si="1"/>
        <v>1</v>
      </c>
      <c r="Q20" s="277"/>
      <c r="R20" s="287">
        <f t="shared" si="0"/>
        <v>0</v>
      </c>
    </row>
    <row r="21" spans="1:18" s="14" customFormat="1" ht="15" customHeight="1" x14ac:dyDescent="0.25">
      <c r="A21" s="6">
        <v>13</v>
      </c>
      <c r="B21" s="960"/>
      <c r="C21" s="963"/>
      <c r="D21" s="582" t="s">
        <v>1178</v>
      </c>
      <c r="E21" s="583"/>
      <c r="F21" s="583"/>
      <c r="G21" s="211"/>
      <c r="H21" s="211"/>
      <c r="I21" s="211"/>
      <c r="J21" s="211"/>
      <c r="K21" s="211"/>
      <c r="L21" s="584" t="s">
        <v>3</v>
      </c>
      <c r="M21" s="584" t="s">
        <v>3</v>
      </c>
      <c r="N21" s="211"/>
      <c r="O21" s="584">
        <v>2</v>
      </c>
      <c r="P21" s="584">
        <v>1</v>
      </c>
      <c r="Q21" s="277"/>
      <c r="R21" s="287">
        <f t="shared" si="0"/>
        <v>0</v>
      </c>
    </row>
    <row r="22" spans="1:18" s="14" customFormat="1" ht="15" customHeight="1" x14ac:dyDescent="0.25">
      <c r="A22" s="6">
        <v>14</v>
      </c>
      <c r="B22" s="960"/>
      <c r="C22" s="963"/>
      <c r="D22" s="582" t="s">
        <v>70</v>
      </c>
      <c r="E22" s="583"/>
      <c r="F22" s="583"/>
      <c r="G22" s="211"/>
      <c r="H22" s="211"/>
      <c r="I22" s="211"/>
      <c r="J22" s="211"/>
      <c r="K22" s="211" t="s">
        <v>3</v>
      </c>
      <c r="L22" s="584"/>
      <c r="M22" s="584"/>
      <c r="N22" s="211"/>
      <c r="O22" s="584">
        <v>0.25</v>
      </c>
      <c r="P22" s="584">
        <v>1</v>
      </c>
      <c r="Q22" s="277"/>
      <c r="R22" s="287">
        <f t="shared" si="0"/>
        <v>0</v>
      </c>
    </row>
    <row r="23" spans="1:18" s="14" customFormat="1" ht="15" customHeight="1" thickBot="1" x14ac:dyDescent="0.3">
      <c r="A23" s="56">
        <v>15</v>
      </c>
      <c r="B23" s="961"/>
      <c r="C23" s="964"/>
      <c r="D23" s="585" t="s">
        <v>1925</v>
      </c>
      <c r="E23" s="586"/>
      <c r="F23" s="586"/>
      <c r="G23" s="214"/>
      <c r="H23" s="214"/>
      <c r="I23" s="214"/>
      <c r="J23" s="214"/>
      <c r="K23" s="214"/>
      <c r="L23" s="587" t="s">
        <v>3</v>
      </c>
      <c r="M23" s="587" t="s">
        <v>3</v>
      </c>
      <c r="N23" s="214"/>
      <c r="O23" s="587">
        <v>2</v>
      </c>
      <c r="P23" s="587">
        <f>P20</f>
        <v>1</v>
      </c>
      <c r="Q23" s="277"/>
      <c r="R23" s="294">
        <f t="shared" si="0"/>
        <v>0</v>
      </c>
    </row>
    <row r="24" spans="1:18" s="14" customFormat="1" ht="15" customHeight="1" thickTop="1" x14ac:dyDescent="0.25">
      <c r="A24" s="566"/>
      <c r="B24" s="916" t="s">
        <v>2296</v>
      </c>
      <c r="C24" s="917"/>
      <c r="D24" s="917"/>
      <c r="E24" s="567"/>
      <c r="F24" s="567"/>
      <c r="G24" s="567"/>
      <c r="H24" s="567"/>
      <c r="I24" s="567"/>
      <c r="J24" s="567"/>
      <c r="K24" s="567"/>
      <c r="L24" s="567"/>
      <c r="M24" s="567"/>
      <c r="N24" s="567"/>
      <c r="O24" s="567"/>
      <c r="P24" s="567"/>
      <c r="Q24" s="567"/>
      <c r="R24" s="568"/>
    </row>
    <row r="25" spans="1:18" s="14" customFormat="1" ht="15" customHeight="1" x14ac:dyDescent="0.25">
      <c r="A25" s="6">
        <v>16</v>
      </c>
      <c r="B25" s="955" t="s">
        <v>1992</v>
      </c>
      <c r="C25" s="953" t="s">
        <v>1993</v>
      </c>
      <c r="D25" s="590" t="s">
        <v>62</v>
      </c>
      <c r="E25" s="591"/>
      <c r="F25" s="591" t="s">
        <v>3</v>
      </c>
      <c r="G25" s="211"/>
      <c r="H25" s="10"/>
      <c r="I25" s="10"/>
      <c r="J25" s="10"/>
      <c r="K25" s="211"/>
      <c r="L25" s="592"/>
      <c r="M25" s="592"/>
      <c r="N25" s="211"/>
      <c r="O25" s="592"/>
      <c r="P25" s="592"/>
      <c r="Q25" s="364"/>
      <c r="R25" s="365"/>
    </row>
    <row r="26" spans="1:18" s="14" customFormat="1" ht="15" customHeight="1" x14ac:dyDescent="0.25">
      <c r="A26" s="6">
        <v>17</v>
      </c>
      <c r="B26" s="955"/>
      <c r="C26" s="953"/>
      <c r="D26" s="590" t="s">
        <v>65</v>
      </c>
      <c r="E26" s="591"/>
      <c r="F26" s="591"/>
      <c r="G26" s="10"/>
      <c r="H26" s="10"/>
      <c r="I26" s="10"/>
      <c r="J26" s="10"/>
      <c r="K26" s="211"/>
      <c r="L26" s="592" t="s">
        <v>3</v>
      </c>
      <c r="M26" s="592" t="s">
        <v>3</v>
      </c>
      <c r="N26" s="211"/>
      <c r="O26" s="592">
        <v>2</v>
      </c>
      <c r="P26" s="592">
        <v>9</v>
      </c>
      <c r="Q26" s="277"/>
      <c r="R26" s="287">
        <f t="shared" si="0"/>
        <v>0</v>
      </c>
    </row>
    <row r="27" spans="1:18" s="14" customFormat="1" ht="26.25" customHeight="1" x14ac:dyDescent="0.25">
      <c r="A27" s="6">
        <v>18</v>
      </c>
      <c r="B27" s="955"/>
      <c r="C27" s="953"/>
      <c r="D27" s="590" t="s">
        <v>1994</v>
      </c>
      <c r="E27" s="591"/>
      <c r="F27" s="591"/>
      <c r="G27" s="10"/>
      <c r="H27" s="10"/>
      <c r="I27" s="10"/>
      <c r="J27" s="10"/>
      <c r="K27" s="211"/>
      <c r="L27" s="592" t="s">
        <v>3</v>
      </c>
      <c r="M27" s="592" t="s">
        <v>3</v>
      </c>
      <c r="N27" s="211"/>
      <c r="O27" s="592">
        <v>2</v>
      </c>
      <c r="P27" s="592">
        <f>P26</f>
        <v>9</v>
      </c>
      <c r="Q27" s="277"/>
      <c r="R27" s="287">
        <f t="shared" si="0"/>
        <v>0</v>
      </c>
    </row>
    <row r="28" spans="1:18" s="14" customFormat="1" ht="15" customHeight="1" x14ac:dyDescent="0.25">
      <c r="A28" s="6">
        <v>19</v>
      </c>
      <c r="B28" s="955"/>
      <c r="C28" s="953"/>
      <c r="D28" s="590" t="s">
        <v>1995</v>
      </c>
      <c r="E28" s="591"/>
      <c r="F28" s="591"/>
      <c r="G28" s="10"/>
      <c r="H28" s="10"/>
      <c r="I28" s="10"/>
      <c r="J28" s="10"/>
      <c r="K28" s="211"/>
      <c r="L28" s="592" t="s">
        <v>3</v>
      </c>
      <c r="M28" s="592" t="s">
        <v>3</v>
      </c>
      <c r="N28" s="211"/>
      <c r="O28" s="592">
        <v>2</v>
      </c>
      <c r="P28" s="592">
        <f t="shared" ref="P28:P44" si="2">P27</f>
        <v>9</v>
      </c>
      <c r="Q28" s="277"/>
      <c r="R28" s="287">
        <f t="shared" si="0"/>
        <v>0</v>
      </c>
    </row>
    <row r="29" spans="1:18" s="14" customFormat="1" ht="39.200000000000003" customHeight="1" x14ac:dyDescent="0.25">
      <c r="A29" s="6">
        <v>20</v>
      </c>
      <c r="B29" s="955"/>
      <c r="C29" s="953"/>
      <c r="D29" s="590" t="s">
        <v>2023</v>
      </c>
      <c r="E29" s="591"/>
      <c r="F29" s="591"/>
      <c r="G29" s="10"/>
      <c r="H29" s="10"/>
      <c r="I29" s="10"/>
      <c r="J29" s="10"/>
      <c r="K29" s="211"/>
      <c r="L29" s="592" t="s">
        <v>3</v>
      </c>
      <c r="M29" s="592" t="s">
        <v>3</v>
      </c>
      <c r="N29" s="211"/>
      <c r="O29" s="592">
        <v>2</v>
      </c>
      <c r="P29" s="592">
        <f t="shared" si="2"/>
        <v>9</v>
      </c>
      <c r="Q29" s="277"/>
      <c r="R29" s="287">
        <f t="shared" si="0"/>
        <v>0</v>
      </c>
    </row>
    <row r="30" spans="1:18" s="14" customFormat="1" ht="15" customHeight="1" x14ac:dyDescent="0.25">
      <c r="A30" s="6">
        <v>21</v>
      </c>
      <c r="B30" s="955"/>
      <c r="C30" s="953"/>
      <c r="D30" s="590" t="s">
        <v>1996</v>
      </c>
      <c r="E30" s="591"/>
      <c r="F30" s="591"/>
      <c r="G30" s="10"/>
      <c r="H30" s="10"/>
      <c r="I30" s="10"/>
      <c r="J30" s="10"/>
      <c r="K30" s="211"/>
      <c r="L30" s="592" t="s">
        <v>3</v>
      </c>
      <c r="M30" s="592" t="s">
        <v>3</v>
      </c>
      <c r="N30" s="211"/>
      <c r="O30" s="592">
        <v>2</v>
      </c>
      <c r="P30" s="592">
        <f t="shared" si="2"/>
        <v>9</v>
      </c>
      <c r="Q30" s="277"/>
      <c r="R30" s="287">
        <f t="shared" si="0"/>
        <v>0</v>
      </c>
    </row>
    <row r="31" spans="1:18" s="14" customFormat="1" ht="15" customHeight="1" x14ac:dyDescent="0.25">
      <c r="A31" s="6">
        <v>22</v>
      </c>
      <c r="B31" s="955"/>
      <c r="C31" s="953"/>
      <c r="D31" s="590" t="s">
        <v>66</v>
      </c>
      <c r="E31" s="591"/>
      <c r="F31" s="591"/>
      <c r="G31" s="10"/>
      <c r="H31" s="10"/>
      <c r="I31" s="10"/>
      <c r="J31" s="10"/>
      <c r="K31" s="211"/>
      <c r="L31" s="592" t="s">
        <v>3</v>
      </c>
      <c r="M31" s="592" t="s">
        <v>3</v>
      </c>
      <c r="N31" s="211"/>
      <c r="O31" s="592">
        <v>2</v>
      </c>
      <c r="P31" s="592">
        <f t="shared" si="2"/>
        <v>9</v>
      </c>
      <c r="Q31" s="277"/>
      <c r="R31" s="287">
        <f t="shared" si="0"/>
        <v>0</v>
      </c>
    </row>
    <row r="32" spans="1:18" s="14" customFormat="1" ht="15" customHeight="1" x14ac:dyDescent="0.25">
      <c r="A32" s="6">
        <v>23</v>
      </c>
      <c r="B32" s="955"/>
      <c r="C32" s="953"/>
      <c r="D32" s="590" t="s">
        <v>1997</v>
      </c>
      <c r="E32" s="591"/>
      <c r="F32" s="591"/>
      <c r="G32" s="10"/>
      <c r="H32" s="10"/>
      <c r="I32" s="10"/>
      <c r="J32" s="10"/>
      <c r="K32" s="211"/>
      <c r="L32" s="592" t="s">
        <v>3</v>
      </c>
      <c r="M32" s="592" t="s">
        <v>3</v>
      </c>
      <c r="N32" s="211"/>
      <c r="O32" s="592">
        <v>2</v>
      </c>
      <c r="P32" s="592">
        <f t="shared" si="2"/>
        <v>9</v>
      </c>
      <c r="Q32" s="277"/>
      <c r="R32" s="287">
        <f t="shared" si="0"/>
        <v>0</v>
      </c>
    </row>
    <row r="33" spans="1:18" s="14" customFormat="1" ht="15" customHeight="1" x14ac:dyDescent="0.25">
      <c r="A33" s="6">
        <v>24</v>
      </c>
      <c r="B33" s="955"/>
      <c r="C33" s="953"/>
      <c r="D33" s="590" t="s">
        <v>32</v>
      </c>
      <c r="E33" s="591"/>
      <c r="F33" s="591"/>
      <c r="G33" s="10"/>
      <c r="H33" s="10"/>
      <c r="I33" s="10"/>
      <c r="J33" s="10"/>
      <c r="K33" s="211"/>
      <c r="L33" s="592" t="s">
        <v>3</v>
      </c>
      <c r="M33" s="592" t="s">
        <v>3</v>
      </c>
      <c r="N33" s="211"/>
      <c r="O33" s="592">
        <v>2</v>
      </c>
      <c r="P33" s="592">
        <f t="shared" si="2"/>
        <v>9</v>
      </c>
      <c r="Q33" s="277"/>
      <c r="R33" s="287">
        <f t="shared" si="0"/>
        <v>0</v>
      </c>
    </row>
    <row r="34" spans="1:18" s="14" customFormat="1" ht="15" customHeight="1" x14ac:dyDescent="0.25">
      <c r="A34" s="6">
        <v>25</v>
      </c>
      <c r="B34" s="955"/>
      <c r="C34" s="953"/>
      <c r="D34" s="590" t="s">
        <v>67</v>
      </c>
      <c r="E34" s="591"/>
      <c r="F34" s="591"/>
      <c r="G34" s="10"/>
      <c r="H34" s="10"/>
      <c r="I34" s="10"/>
      <c r="J34" s="10"/>
      <c r="K34" s="211"/>
      <c r="L34" s="592" t="s">
        <v>3</v>
      </c>
      <c r="M34" s="592" t="s">
        <v>3</v>
      </c>
      <c r="N34" s="211"/>
      <c r="O34" s="592">
        <v>2</v>
      </c>
      <c r="P34" s="592">
        <f t="shared" si="2"/>
        <v>9</v>
      </c>
      <c r="Q34" s="277"/>
      <c r="R34" s="287">
        <f t="shared" si="0"/>
        <v>0</v>
      </c>
    </row>
    <row r="35" spans="1:18" s="14" customFormat="1" ht="26.25" customHeight="1" x14ac:dyDescent="0.25">
      <c r="A35" s="6">
        <v>26</v>
      </c>
      <c r="B35" s="955"/>
      <c r="C35" s="953"/>
      <c r="D35" s="590" t="s">
        <v>1998</v>
      </c>
      <c r="E35" s="591"/>
      <c r="F35" s="591"/>
      <c r="G35" s="10"/>
      <c r="H35" s="10"/>
      <c r="I35" s="10"/>
      <c r="J35" s="10"/>
      <c r="K35" s="211"/>
      <c r="L35" s="592" t="s">
        <v>3</v>
      </c>
      <c r="M35" s="592" t="s">
        <v>3</v>
      </c>
      <c r="N35" s="211"/>
      <c r="O35" s="592">
        <v>2</v>
      </c>
      <c r="P35" s="592">
        <f t="shared" si="2"/>
        <v>9</v>
      </c>
      <c r="Q35" s="277"/>
      <c r="R35" s="287">
        <f t="shared" si="0"/>
        <v>0</v>
      </c>
    </row>
    <row r="36" spans="1:18" s="14" customFormat="1" ht="15" customHeight="1" x14ac:dyDescent="0.25">
      <c r="A36" s="6">
        <v>27</v>
      </c>
      <c r="B36" s="955"/>
      <c r="C36" s="953"/>
      <c r="D36" s="590" t="s">
        <v>1205</v>
      </c>
      <c r="E36" s="591"/>
      <c r="F36" s="591"/>
      <c r="G36" s="10"/>
      <c r="H36" s="10"/>
      <c r="I36" s="10"/>
      <c r="J36" s="10"/>
      <c r="K36" s="211"/>
      <c r="L36" s="592"/>
      <c r="M36" s="592" t="s">
        <v>3</v>
      </c>
      <c r="N36" s="211"/>
      <c r="O36" s="592">
        <v>1</v>
      </c>
      <c r="P36" s="592">
        <f t="shared" si="2"/>
        <v>9</v>
      </c>
      <c r="Q36" s="277"/>
      <c r="R36" s="287">
        <f t="shared" si="0"/>
        <v>0</v>
      </c>
    </row>
    <row r="37" spans="1:18" s="14" customFormat="1" ht="26.25" customHeight="1" x14ac:dyDescent="0.25">
      <c r="A37" s="6">
        <v>28</v>
      </c>
      <c r="B37" s="955"/>
      <c r="C37" s="953"/>
      <c r="D37" s="590" t="s">
        <v>71</v>
      </c>
      <c r="E37" s="591"/>
      <c r="F37" s="591"/>
      <c r="G37" s="10"/>
      <c r="H37" s="10"/>
      <c r="I37" s="10"/>
      <c r="J37" s="10"/>
      <c r="K37" s="211"/>
      <c r="L37" s="592"/>
      <c r="M37" s="592" t="s">
        <v>3</v>
      </c>
      <c r="N37" s="211"/>
      <c r="O37" s="592">
        <v>1</v>
      </c>
      <c r="P37" s="592">
        <f t="shared" si="2"/>
        <v>9</v>
      </c>
      <c r="Q37" s="277"/>
      <c r="R37" s="287">
        <f t="shared" si="0"/>
        <v>0</v>
      </c>
    </row>
    <row r="38" spans="1:18" s="14" customFormat="1" ht="15" customHeight="1" x14ac:dyDescent="0.25">
      <c r="A38" s="6">
        <v>29</v>
      </c>
      <c r="B38" s="955"/>
      <c r="C38" s="953"/>
      <c r="D38" s="590" t="s">
        <v>1999</v>
      </c>
      <c r="E38" s="591"/>
      <c r="F38" s="591"/>
      <c r="G38" s="10"/>
      <c r="H38" s="10"/>
      <c r="I38" s="10"/>
      <c r="J38" s="10"/>
      <c r="K38" s="211"/>
      <c r="L38" s="592"/>
      <c r="M38" s="592" t="s">
        <v>3</v>
      </c>
      <c r="N38" s="211"/>
      <c r="O38" s="592">
        <v>1</v>
      </c>
      <c r="P38" s="592">
        <f t="shared" si="2"/>
        <v>9</v>
      </c>
      <c r="Q38" s="277"/>
      <c r="R38" s="287">
        <f t="shared" si="0"/>
        <v>0</v>
      </c>
    </row>
    <row r="39" spans="1:18" s="14" customFormat="1" ht="15" customHeight="1" x14ac:dyDescent="0.25">
      <c r="A39" s="6">
        <v>30</v>
      </c>
      <c r="B39" s="955"/>
      <c r="C39" s="953"/>
      <c r="D39" s="590" t="s">
        <v>72</v>
      </c>
      <c r="E39" s="591"/>
      <c r="F39" s="591"/>
      <c r="G39" s="10"/>
      <c r="H39" s="10"/>
      <c r="I39" s="10"/>
      <c r="J39" s="10"/>
      <c r="K39" s="211"/>
      <c r="L39" s="592"/>
      <c r="M39" s="592" t="s">
        <v>3</v>
      </c>
      <c r="N39" s="211"/>
      <c r="O39" s="592">
        <v>1</v>
      </c>
      <c r="P39" s="592">
        <f t="shared" si="2"/>
        <v>9</v>
      </c>
      <c r="Q39" s="277"/>
      <c r="R39" s="287">
        <f t="shared" si="0"/>
        <v>0</v>
      </c>
    </row>
    <row r="40" spans="1:18" s="14" customFormat="1" ht="15" customHeight="1" x14ac:dyDescent="0.25">
      <c r="A40" s="6">
        <v>31</v>
      </c>
      <c r="B40" s="955"/>
      <c r="C40" s="953"/>
      <c r="D40" s="590" t="s">
        <v>2000</v>
      </c>
      <c r="E40" s="591"/>
      <c r="F40" s="591"/>
      <c r="G40" s="10"/>
      <c r="H40" s="10"/>
      <c r="I40" s="10"/>
      <c r="J40" s="10"/>
      <c r="K40" s="211"/>
      <c r="L40" s="592" t="s">
        <v>3</v>
      </c>
      <c r="M40" s="592" t="s">
        <v>3</v>
      </c>
      <c r="N40" s="211"/>
      <c r="O40" s="592">
        <v>2</v>
      </c>
      <c r="P40" s="592">
        <f t="shared" si="2"/>
        <v>9</v>
      </c>
      <c r="Q40" s="277"/>
      <c r="R40" s="287">
        <f t="shared" si="0"/>
        <v>0</v>
      </c>
    </row>
    <row r="41" spans="1:18" s="14" customFormat="1" ht="15" customHeight="1" x14ac:dyDescent="0.25">
      <c r="A41" s="6">
        <v>32</v>
      </c>
      <c r="B41" s="955"/>
      <c r="C41" s="953"/>
      <c r="D41" s="590" t="s">
        <v>2001</v>
      </c>
      <c r="E41" s="591"/>
      <c r="F41" s="591"/>
      <c r="G41" s="10"/>
      <c r="H41" s="10"/>
      <c r="I41" s="10"/>
      <c r="J41" s="10"/>
      <c r="K41" s="211"/>
      <c r="L41" s="592" t="s">
        <v>3</v>
      </c>
      <c r="M41" s="592" t="s">
        <v>3</v>
      </c>
      <c r="N41" s="211"/>
      <c r="O41" s="592">
        <v>2</v>
      </c>
      <c r="P41" s="592">
        <f t="shared" si="2"/>
        <v>9</v>
      </c>
      <c r="Q41" s="277"/>
      <c r="R41" s="287">
        <f t="shared" si="0"/>
        <v>0</v>
      </c>
    </row>
    <row r="42" spans="1:18" s="14" customFormat="1" ht="15" customHeight="1" x14ac:dyDescent="0.25">
      <c r="A42" s="6">
        <v>33</v>
      </c>
      <c r="B42" s="955"/>
      <c r="C42" s="953"/>
      <c r="D42" s="590" t="s">
        <v>2002</v>
      </c>
      <c r="E42" s="591"/>
      <c r="F42" s="591"/>
      <c r="G42" s="10"/>
      <c r="H42" s="10"/>
      <c r="I42" s="10"/>
      <c r="J42" s="10"/>
      <c r="K42" s="211"/>
      <c r="L42" s="592" t="s">
        <v>3</v>
      </c>
      <c r="M42" s="592" t="s">
        <v>3</v>
      </c>
      <c r="N42" s="211"/>
      <c r="O42" s="592">
        <v>2</v>
      </c>
      <c r="P42" s="592">
        <f t="shared" si="2"/>
        <v>9</v>
      </c>
      <c r="Q42" s="277"/>
      <c r="R42" s="287">
        <f t="shared" si="0"/>
        <v>0</v>
      </c>
    </row>
    <row r="43" spans="1:18" s="14" customFormat="1" ht="26.25" customHeight="1" x14ac:dyDescent="0.25">
      <c r="A43" s="6">
        <v>34</v>
      </c>
      <c r="B43" s="955"/>
      <c r="C43" s="953"/>
      <c r="D43" s="590" t="s">
        <v>2003</v>
      </c>
      <c r="E43" s="591"/>
      <c r="F43" s="591"/>
      <c r="G43" s="10"/>
      <c r="H43" s="10"/>
      <c r="I43" s="10"/>
      <c r="J43" s="10"/>
      <c r="K43" s="211"/>
      <c r="L43" s="592" t="s">
        <v>3</v>
      </c>
      <c r="M43" s="592" t="s">
        <v>3</v>
      </c>
      <c r="N43" s="211"/>
      <c r="O43" s="592">
        <v>2</v>
      </c>
      <c r="P43" s="592">
        <f t="shared" si="2"/>
        <v>9</v>
      </c>
      <c r="Q43" s="277"/>
      <c r="R43" s="287">
        <f t="shared" si="0"/>
        <v>0</v>
      </c>
    </row>
    <row r="44" spans="1:18" s="14" customFormat="1" ht="15" customHeight="1" x14ac:dyDescent="0.25">
      <c r="A44" s="6">
        <v>35</v>
      </c>
      <c r="B44" s="955"/>
      <c r="C44" s="953"/>
      <c r="D44" s="590" t="s">
        <v>2004</v>
      </c>
      <c r="E44" s="591"/>
      <c r="F44" s="591"/>
      <c r="G44" s="10"/>
      <c r="H44" s="10"/>
      <c r="I44" s="10"/>
      <c r="J44" s="10"/>
      <c r="K44" s="211"/>
      <c r="L44" s="592"/>
      <c r="M44" s="592" t="s">
        <v>3</v>
      </c>
      <c r="N44" s="211"/>
      <c r="O44" s="592">
        <v>1</v>
      </c>
      <c r="P44" s="592">
        <f t="shared" si="2"/>
        <v>9</v>
      </c>
      <c r="Q44" s="277"/>
      <c r="R44" s="287">
        <f t="shared" si="0"/>
        <v>0</v>
      </c>
    </row>
    <row r="45" spans="1:18" s="14" customFormat="1" ht="15" customHeight="1" x14ac:dyDescent="0.25">
      <c r="A45" s="6">
        <v>36</v>
      </c>
      <c r="B45" s="955"/>
      <c r="C45" s="953"/>
      <c r="D45" s="590" t="s">
        <v>70</v>
      </c>
      <c r="E45" s="591"/>
      <c r="F45" s="591"/>
      <c r="G45" s="10"/>
      <c r="H45" s="10"/>
      <c r="I45" s="10"/>
      <c r="J45" s="10"/>
      <c r="K45" s="211" t="s">
        <v>3</v>
      </c>
      <c r="L45" s="592"/>
      <c r="M45" s="592"/>
      <c r="N45" s="211"/>
      <c r="O45" s="592">
        <v>0.25</v>
      </c>
      <c r="P45" s="592">
        <v>9</v>
      </c>
      <c r="Q45" s="277"/>
      <c r="R45" s="287">
        <f t="shared" si="0"/>
        <v>0</v>
      </c>
    </row>
    <row r="46" spans="1:18" s="14" customFormat="1" ht="15" customHeight="1" x14ac:dyDescent="0.25">
      <c r="A46" s="6">
        <v>37</v>
      </c>
      <c r="B46" s="955"/>
      <c r="C46" s="953"/>
      <c r="D46" s="590" t="s">
        <v>1985</v>
      </c>
      <c r="E46" s="591"/>
      <c r="F46" s="591"/>
      <c r="G46" s="10"/>
      <c r="H46" s="10"/>
      <c r="I46" s="10"/>
      <c r="J46" s="10"/>
      <c r="K46" s="211"/>
      <c r="L46" s="592" t="s">
        <v>3</v>
      </c>
      <c r="M46" s="592" t="s">
        <v>3</v>
      </c>
      <c r="N46" s="211"/>
      <c r="O46" s="592">
        <v>2</v>
      </c>
      <c r="P46" s="592">
        <v>9</v>
      </c>
      <c r="Q46" s="277"/>
      <c r="R46" s="287">
        <f t="shared" si="0"/>
        <v>0</v>
      </c>
    </row>
    <row r="47" spans="1:18" s="14" customFormat="1" ht="15" customHeight="1" x14ac:dyDescent="0.25">
      <c r="A47" s="6">
        <v>38</v>
      </c>
      <c r="B47" s="955"/>
      <c r="C47" s="953"/>
      <c r="D47" s="590" t="s">
        <v>2005</v>
      </c>
      <c r="E47" s="591"/>
      <c r="F47" s="591"/>
      <c r="G47" s="10"/>
      <c r="H47" s="10"/>
      <c r="I47" s="10"/>
      <c r="J47" s="10"/>
      <c r="K47" s="211"/>
      <c r="L47" s="592" t="s">
        <v>3</v>
      </c>
      <c r="M47" s="592" t="s">
        <v>3</v>
      </c>
      <c r="N47" s="211"/>
      <c r="O47" s="592">
        <v>2</v>
      </c>
      <c r="P47" s="592">
        <v>1</v>
      </c>
      <c r="Q47" s="277"/>
      <c r="R47" s="287">
        <f t="shared" si="0"/>
        <v>0</v>
      </c>
    </row>
    <row r="48" spans="1:18" s="14" customFormat="1" ht="15" customHeight="1" x14ac:dyDescent="0.25">
      <c r="A48" s="6">
        <v>39</v>
      </c>
      <c r="B48" s="955" t="s">
        <v>2006</v>
      </c>
      <c r="C48" s="953" t="s">
        <v>2007</v>
      </c>
      <c r="D48" s="590" t="s">
        <v>512</v>
      </c>
      <c r="E48" s="591" t="s">
        <v>3</v>
      </c>
      <c r="F48" s="591"/>
      <c r="G48" s="10"/>
      <c r="H48" s="10"/>
      <c r="I48" s="10"/>
      <c r="J48" s="10"/>
      <c r="K48" s="211"/>
      <c r="L48" s="592"/>
      <c r="M48" s="592"/>
      <c r="N48" s="211"/>
      <c r="O48" s="592"/>
      <c r="P48" s="592"/>
      <c r="Q48" s="364"/>
      <c r="R48" s="365"/>
    </row>
    <row r="49" spans="1:18" s="14" customFormat="1" ht="15" customHeight="1" x14ac:dyDescent="0.25">
      <c r="A49" s="6">
        <v>40</v>
      </c>
      <c r="B49" s="955"/>
      <c r="C49" s="953"/>
      <c r="D49" s="590" t="s">
        <v>65</v>
      </c>
      <c r="E49" s="591"/>
      <c r="F49" s="591"/>
      <c r="G49" s="10"/>
      <c r="H49" s="10"/>
      <c r="I49" s="10"/>
      <c r="J49" s="10"/>
      <c r="K49" s="211"/>
      <c r="L49" s="592" t="s">
        <v>3</v>
      </c>
      <c r="M49" s="592" t="s">
        <v>3</v>
      </c>
      <c r="N49" s="211"/>
      <c r="O49" s="592">
        <v>2</v>
      </c>
      <c r="P49" s="592">
        <v>3</v>
      </c>
      <c r="Q49" s="277"/>
      <c r="R49" s="287">
        <f t="shared" si="0"/>
        <v>0</v>
      </c>
    </row>
    <row r="50" spans="1:18" s="14" customFormat="1" ht="15" customHeight="1" x14ac:dyDescent="0.25">
      <c r="A50" s="6">
        <v>41</v>
      </c>
      <c r="B50" s="955"/>
      <c r="C50" s="953"/>
      <c r="D50" s="590" t="s">
        <v>2008</v>
      </c>
      <c r="E50" s="591"/>
      <c r="F50" s="591"/>
      <c r="G50" s="10"/>
      <c r="H50" s="10"/>
      <c r="I50" s="10"/>
      <c r="J50" s="10"/>
      <c r="K50" s="211"/>
      <c r="L50" s="592" t="s">
        <v>3</v>
      </c>
      <c r="M50" s="592" t="s">
        <v>3</v>
      </c>
      <c r="N50" s="211"/>
      <c r="O50" s="592">
        <v>2</v>
      </c>
      <c r="P50" s="592">
        <v>3</v>
      </c>
      <c r="Q50" s="277"/>
      <c r="R50" s="287">
        <f t="shared" si="0"/>
        <v>0</v>
      </c>
    </row>
    <row r="51" spans="1:18" s="14" customFormat="1" ht="26.25" customHeight="1" x14ac:dyDescent="0.25">
      <c r="A51" s="6">
        <v>42</v>
      </c>
      <c r="B51" s="955"/>
      <c r="C51" s="953"/>
      <c r="D51" s="590" t="s">
        <v>537</v>
      </c>
      <c r="E51" s="591"/>
      <c r="F51" s="591"/>
      <c r="G51" s="10"/>
      <c r="H51" s="10"/>
      <c r="I51" s="10"/>
      <c r="J51" s="10"/>
      <c r="K51" s="211"/>
      <c r="L51" s="592" t="s">
        <v>3</v>
      </c>
      <c r="M51" s="592" t="s">
        <v>3</v>
      </c>
      <c r="N51" s="211"/>
      <c r="O51" s="592">
        <v>2</v>
      </c>
      <c r="P51" s="592">
        <v>3</v>
      </c>
      <c r="Q51" s="277"/>
      <c r="R51" s="287">
        <f t="shared" si="0"/>
        <v>0</v>
      </c>
    </row>
    <row r="52" spans="1:18" s="14" customFormat="1" ht="39.200000000000003" customHeight="1" x14ac:dyDescent="0.25">
      <c r="A52" s="6">
        <v>43</v>
      </c>
      <c r="B52" s="955"/>
      <c r="C52" s="953"/>
      <c r="D52" s="590" t="s">
        <v>2009</v>
      </c>
      <c r="E52" s="591"/>
      <c r="F52" s="591"/>
      <c r="G52" s="10"/>
      <c r="H52" s="10"/>
      <c r="I52" s="10"/>
      <c r="J52" s="10"/>
      <c r="K52" s="211"/>
      <c r="L52" s="592" t="s">
        <v>3</v>
      </c>
      <c r="M52" s="592" t="s">
        <v>3</v>
      </c>
      <c r="N52" s="211"/>
      <c r="O52" s="592">
        <v>2</v>
      </c>
      <c r="P52" s="592">
        <v>3</v>
      </c>
      <c r="Q52" s="277"/>
      <c r="R52" s="287">
        <f t="shared" si="0"/>
        <v>0</v>
      </c>
    </row>
    <row r="53" spans="1:18" s="14" customFormat="1" ht="15" customHeight="1" x14ac:dyDescent="0.25">
      <c r="A53" s="6">
        <v>44</v>
      </c>
      <c r="B53" s="955"/>
      <c r="C53" s="953"/>
      <c r="D53" s="590" t="s">
        <v>66</v>
      </c>
      <c r="E53" s="591"/>
      <c r="F53" s="591"/>
      <c r="G53" s="10"/>
      <c r="H53" s="10"/>
      <c r="I53" s="10"/>
      <c r="J53" s="10"/>
      <c r="K53" s="211"/>
      <c r="L53" s="592" t="s">
        <v>3</v>
      </c>
      <c r="M53" s="592" t="s">
        <v>3</v>
      </c>
      <c r="N53" s="211"/>
      <c r="O53" s="592">
        <v>2</v>
      </c>
      <c r="P53" s="592">
        <v>3</v>
      </c>
      <c r="Q53" s="277"/>
      <c r="R53" s="287">
        <f t="shared" si="0"/>
        <v>0</v>
      </c>
    </row>
    <row r="54" spans="1:18" s="14" customFormat="1" ht="15" customHeight="1" x14ac:dyDescent="0.25">
      <c r="A54" s="6">
        <v>45</v>
      </c>
      <c r="B54" s="955"/>
      <c r="C54" s="953"/>
      <c r="D54" s="590" t="s">
        <v>2010</v>
      </c>
      <c r="E54" s="591"/>
      <c r="F54" s="591"/>
      <c r="G54" s="10"/>
      <c r="H54" s="10"/>
      <c r="I54" s="10"/>
      <c r="J54" s="10"/>
      <c r="K54" s="211"/>
      <c r="L54" s="592" t="s">
        <v>3</v>
      </c>
      <c r="M54" s="592" t="s">
        <v>3</v>
      </c>
      <c r="N54" s="211"/>
      <c r="O54" s="592">
        <v>2</v>
      </c>
      <c r="P54" s="592">
        <v>3</v>
      </c>
      <c r="Q54" s="277"/>
      <c r="R54" s="287">
        <f t="shared" si="0"/>
        <v>0</v>
      </c>
    </row>
    <row r="55" spans="1:18" s="14" customFormat="1" ht="15" customHeight="1" x14ac:dyDescent="0.25">
      <c r="A55" s="6">
        <v>46</v>
      </c>
      <c r="B55" s="955"/>
      <c r="C55" s="953"/>
      <c r="D55" s="590" t="s">
        <v>2011</v>
      </c>
      <c r="E55" s="591"/>
      <c r="F55" s="591"/>
      <c r="G55" s="10"/>
      <c r="H55" s="10"/>
      <c r="I55" s="10"/>
      <c r="J55" s="10"/>
      <c r="K55" s="211"/>
      <c r="L55" s="592" t="s">
        <v>3</v>
      </c>
      <c r="M55" s="592" t="s">
        <v>3</v>
      </c>
      <c r="N55" s="211"/>
      <c r="O55" s="592">
        <v>2</v>
      </c>
      <c r="P55" s="592">
        <v>3</v>
      </c>
      <c r="Q55" s="277"/>
      <c r="R55" s="287">
        <f t="shared" si="0"/>
        <v>0</v>
      </c>
    </row>
    <row r="56" spans="1:18" s="14" customFormat="1" ht="26.25" customHeight="1" x14ac:dyDescent="0.25">
      <c r="A56" s="6">
        <v>47</v>
      </c>
      <c r="B56" s="955"/>
      <c r="C56" s="953"/>
      <c r="D56" s="590" t="s">
        <v>2012</v>
      </c>
      <c r="E56" s="591"/>
      <c r="F56" s="591"/>
      <c r="G56" s="10"/>
      <c r="H56" s="10"/>
      <c r="I56" s="10"/>
      <c r="J56" s="10"/>
      <c r="K56" s="211"/>
      <c r="L56" s="592"/>
      <c r="M56" s="592" t="s">
        <v>3</v>
      </c>
      <c r="N56" s="211"/>
      <c r="O56" s="592">
        <v>1</v>
      </c>
      <c r="P56" s="592">
        <v>3</v>
      </c>
      <c r="Q56" s="277"/>
      <c r="R56" s="287">
        <f t="shared" si="0"/>
        <v>0</v>
      </c>
    </row>
    <row r="57" spans="1:18" s="14" customFormat="1" ht="15" customHeight="1" x14ac:dyDescent="0.25">
      <c r="A57" s="6">
        <v>48</v>
      </c>
      <c r="B57" s="955"/>
      <c r="C57" s="953"/>
      <c r="D57" s="590" t="s">
        <v>1999</v>
      </c>
      <c r="E57" s="591"/>
      <c r="F57" s="591"/>
      <c r="G57" s="10"/>
      <c r="H57" s="10"/>
      <c r="I57" s="10"/>
      <c r="J57" s="10"/>
      <c r="K57" s="211"/>
      <c r="L57" s="592"/>
      <c r="M57" s="592" t="s">
        <v>3</v>
      </c>
      <c r="N57" s="211"/>
      <c r="O57" s="592">
        <v>1</v>
      </c>
      <c r="P57" s="592">
        <v>3</v>
      </c>
      <c r="Q57" s="277"/>
      <c r="R57" s="287">
        <f t="shared" si="0"/>
        <v>0</v>
      </c>
    </row>
    <row r="58" spans="1:18" s="14" customFormat="1" ht="15" customHeight="1" x14ac:dyDescent="0.25">
      <c r="A58" s="6">
        <v>49</v>
      </c>
      <c r="B58" s="955"/>
      <c r="C58" s="953"/>
      <c r="D58" s="590" t="s">
        <v>2013</v>
      </c>
      <c r="E58" s="591"/>
      <c r="F58" s="591"/>
      <c r="G58" s="10"/>
      <c r="H58" s="10"/>
      <c r="I58" s="10"/>
      <c r="J58" s="10"/>
      <c r="K58" s="211"/>
      <c r="L58" s="592"/>
      <c r="M58" s="592" t="s">
        <v>3</v>
      </c>
      <c r="N58" s="211"/>
      <c r="O58" s="592">
        <v>1</v>
      </c>
      <c r="P58" s="592">
        <v>3</v>
      </c>
      <c r="Q58" s="277"/>
      <c r="R58" s="287">
        <f t="shared" si="0"/>
        <v>0</v>
      </c>
    </row>
    <row r="59" spans="1:18" s="14" customFormat="1" ht="15" customHeight="1" x14ac:dyDescent="0.25">
      <c r="A59" s="6">
        <v>50</v>
      </c>
      <c r="B59" s="955"/>
      <c r="C59" s="953"/>
      <c r="D59" s="590" t="s">
        <v>70</v>
      </c>
      <c r="E59" s="591"/>
      <c r="F59" s="591"/>
      <c r="G59" s="10"/>
      <c r="H59" s="10"/>
      <c r="I59" s="10"/>
      <c r="J59" s="10"/>
      <c r="K59" s="211" t="s">
        <v>3</v>
      </c>
      <c r="L59" s="592"/>
      <c r="M59" s="592"/>
      <c r="N59" s="211"/>
      <c r="O59" s="592">
        <v>0.25</v>
      </c>
      <c r="P59" s="592">
        <v>3</v>
      </c>
      <c r="Q59" s="277"/>
      <c r="R59" s="287">
        <f t="shared" si="0"/>
        <v>0</v>
      </c>
    </row>
    <row r="60" spans="1:18" s="14" customFormat="1" ht="15" customHeight="1" x14ac:dyDescent="0.25">
      <c r="A60" s="6">
        <v>51</v>
      </c>
      <c r="B60" s="955"/>
      <c r="C60" s="953"/>
      <c r="D60" s="590" t="s">
        <v>1985</v>
      </c>
      <c r="E60" s="591"/>
      <c r="F60" s="591"/>
      <c r="G60" s="10"/>
      <c r="H60" s="10"/>
      <c r="I60" s="10"/>
      <c r="J60" s="10"/>
      <c r="K60" s="211"/>
      <c r="L60" s="592" t="s">
        <v>3</v>
      </c>
      <c r="M60" s="592" t="s">
        <v>3</v>
      </c>
      <c r="N60" s="211"/>
      <c r="O60" s="592">
        <v>2</v>
      </c>
      <c r="P60" s="592">
        <f>P58</f>
        <v>3</v>
      </c>
      <c r="Q60" s="277"/>
      <c r="R60" s="287">
        <f t="shared" si="0"/>
        <v>0</v>
      </c>
    </row>
    <row r="61" spans="1:18" s="14" customFormat="1" ht="15" customHeight="1" x14ac:dyDescent="0.25">
      <c r="A61" s="6">
        <v>52</v>
      </c>
      <c r="B61" s="955"/>
      <c r="C61" s="953"/>
      <c r="D61" s="590" t="s">
        <v>2005</v>
      </c>
      <c r="E61" s="591"/>
      <c r="F61" s="591"/>
      <c r="G61" s="10"/>
      <c r="H61" s="10"/>
      <c r="I61" s="10"/>
      <c r="J61" s="10"/>
      <c r="K61" s="211"/>
      <c r="L61" s="592" t="s">
        <v>3</v>
      </c>
      <c r="M61" s="592" t="s">
        <v>3</v>
      </c>
      <c r="N61" s="211"/>
      <c r="O61" s="592">
        <v>2</v>
      </c>
      <c r="P61" s="592">
        <v>1</v>
      </c>
      <c r="Q61" s="277"/>
      <c r="R61" s="287">
        <f t="shared" si="0"/>
        <v>0</v>
      </c>
    </row>
    <row r="62" spans="1:18" s="14" customFormat="1" ht="15" customHeight="1" x14ac:dyDescent="0.25">
      <c r="A62" s="6">
        <v>53</v>
      </c>
      <c r="B62" s="955" t="s">
        <v>2014</v>
      </c>
      <c r="C62" s="953" t="s">
        <v>2015</v>
      </c>
      <c r="D62" s="590" t="s">
        <v>62</v>
      </c>
      <c r="E62" s="591"/>
      <c r="F62" s="591" t="s">
        <v>3</v>
      </c>
      <c r="G62" s="10"/>
      <c r="H62" s="10"/>
      <c r="I62" s="10"/>
      <c r="J62" s="10"/>
      <c r="K62" s="211"/>
      <c r="L62" s="592"/>
      <c r="M62" s="592"/>
      <c r="N62" s="211"/>
      <c r="O62" s="591"/>
      <c r="P62" s="591"/>
      <c r="Q62" s="364"/>
      <c r="R62" s="365"/>
    </row>
    <row r="63" spans="1:18" s="14" customFormat="1" ht="15" customHeight="1" x14ac:dyDescent="0.25">
      <c r="A63" s="6">
        <v>54</v>
      </c>
      <c r="B63" s="955"/>
      <c r="C63" s="953"/>
      <c r="D63" s="593" t="s">
        <v>2016</v>
      </c>
      <c r="E63" s="591"/>
      <c r="F63" s="591"/>
      <c r="G63" s="10"/>
      <c r="H63" s="10"/>
      <c r="I63" s="10"/>
      <c r="J63" s="10"/>
      <c r="K63" s="211"/>
      <c r="L63" s="592" t="s">
        <v>3</v>
      </c>
      <c r="M63" s="592" t="s">
        <v>3</v>
      </c>
      <c r="N63" s="211"/>
      <c r="O63" s="591">
        <v>2</v>
      </c>
      <c r="P63" s="591">
        <v>9</v>
      </c>
      <c r="Q63" s="277"/>
      <c r="R63" s="287">
        <f t="shared" si="0"/>
        <v>0</v>
      </c>
    </row>
    <row r="64" spans="1:18" s="14" customFormat="1" ht="15" customHeight="1" x14ac:dyDescent="0.25">
      <c r="A64" s="6">
        <v>55</v>
      </c>
      <c r="B64" s="955"/>
      <c r="C64" s="953"/>
      <c r="D64" s="593" t="s">
        <v>2017</v>
      </c>
      <c r="E64" s="591"/>
      <c r="F64" s="591"/>
      <c r="G64" s="10"/>
      <c r="H64" s="10"/>
      <c r="I64" s="10"/>
      <c r="J64" s="10"/>
      <c r="K64" s="211"/>
      <c r="L64" s="592" t="s">
        <v>3</v>
      </c>
      <c r="M64" s="592" t="s">
        <v>3</v>
      </c>
      <c r="N64" s="211"/>
      <c r="O64" s="591">
        <v>2</v>
      </c>
      <c r="P64" s="591">
        <v>9</v>
      </c>
      <c r="Q64" s="277"/>
      <c r="R64" s="287">
        <f t="shared" si="0"/>
        <v>0</v>
      </c>
    </row>
    <row r="65" spans="1:18" s="14" customFormat="1" ht="15" customHeight="1" x14ac:dyDescent="0.25">
      <c r="A65" s="6">
        <v>56</v>
      </c>
      <c r="B65" s="955"/>
      <c r="C65" s="953"/>
      <c r="D65" s="593" t="s">
        <v>2018</v>
      </c>
      <c r="E65" s="591"/>
      <c r="F65" s="591"/>
      <c r="G65" s="10"/>
      <c r="H65" s="10"/>
      <c r="I65" s="10"/>
      <c r="J65" s="10"/>
      <c r="K65" s="211"/>
      <c r="L65" s="592" t="s">
        <v>3</v>
      </c>
      <c r="M65" s="592" t="s">
        <v>3</v>
      </c>
      <c r="N65" s="211"/>
      <c r="O65" s="591">
        <v>2</v>
      </c>
      <c r="P65" s="591">
        <v>9</v>
      </c>
      <c r="Q65" s="277"/>
      <c r="R65" s="287">
        <f t="shared" si="0"/>
        <v>0</v>
      </c>
    </row>
    <row r="66" spans="1:18" s="14" customFormat="1" ht="15" customHeight="1" x14ac:dyDescent="0.25">
      <c r="A66" s="6">
        <v>57</v>
      </c>
      <c r="B66" s="955"/>
      <c r="C66" s="953"/>
      <c r="D66" s="590" t="s">
        <v>1956</v>
      </c>
      <c r="E66" s="591"/>
      <c r="F66" s="591"/>
      <c r="G66" s="10"/>
      <c r="H66" s="10"/>
      <c r="I66" s="10"/>
      <c r="J66" s="10"/>
      <c r="K66" s="211"/>
      <c r="L66" s="592" t="s">
        <v>3</v>
      </c>
      <c r="M66" s="592" t="s">
        <v>3</v>
      </c>
      <c r="N66" s="211"/>
      <c r="O66" s="592">
        <v>2</v>
      </c>
      <c r="P66" s="592">
        <f>P65</f>
        <v>9</v>
      </c>
      <c r="Q66" s="277"/>
      <c r="R66" s="287">
        <f t="shared" si="0"/>
        <v>0</v>
      </c>
    </row>
    <row r="67" spans="1:18" s="14" customFormat="1" ht="15" customHeight="1" x14ac:dyDescent="0.25">
      <c r="A67" s="6">
        <v>58</v>
      </c>
      <c r="B67" s="955"/>
      <c r="C67" s="953"/>
      <c r="D67" s="590" t="s">
        <v>1957</v>
      </c>
      <c r="E67" s="591"/>
      <c r="F67" s="591"/>
      <c r="G67" s="10"/>
      <c r="H67" s="10"/>
      <c r="I67" s="10"/>
      <c r="J67" s="10"/>
      <c r="K67" s="211"/>
      <c r="L67" s="592" t="s">
        <v>3</v>
      </c>
      <c r="M67" s="592" t="s">
        <v>3</v>
      </c>
      <c r="N67" s="211"/>
      <c r="O67" s="592">
        <v>2</v>
      </c>
      <c r="P67" s="592">
        <f>P66</f>
        <v>9</v>
      </c>
      <c r="Q67" s="277"/>
      <c r="R67" s="287">
        <f t="shared" si="0"/>
        <v>0</v>
      </c>
    </row>
    <row r="68" spans="1:18" s="14" customFormat="1" ht="15" customHeight="1" x14ac:dyDescent="0.25">
      <c r="A68" s="6">
        <v>59</v>
      </c>
      <c r="B68" s="955"/>
      <c r="C68" s="953"/>
      <c r="D68" s="594" t="s">
        <v>2019</v>
      </c>
      <c r="E68" s="591"/>
      <c r="F68" s="591"/>
      <c r="G68" s="10"/>
      <c r="H68" s="10"/>
      <c r="I68" s="10"/>
      <c r="J68" s="10"/>
      <c r="K68" s="211"/>
      <c r="L68" s="592" t="s">
        <v>3</v>
      </c>
      <c r="M68" s="592" t="s">
        <v>3</v>
      </c>
      <c r="N68" s="211"/>
      <c r="O68" s="591">
        <v>2</v>
      </c>
      <c r="P68" s="591">
        <v>3</v>
      </c>
      <c r="Q68" s="277"/>
      <c r="R68" s="287">
        <f t="shared" si="0"/>
        <v>0</v>
      </c>
    </row>
    <row r="69" spans="1:18" s="14" customFormat="1" ht="15" customHeight="1" x14ac:dyDescent="0.25">
      <c r="A69" s="6">
        <v>60</v>
      </c>
      <c r="B69" s="955"/>
      <c r="C69" s="953"/>
      <c r="D69" s="590" t="s">
        <v>2020</v>
      </c>
      <c r="E69" s="591"/>
      <c r="F69" s="591"/>
      <c r="G69" s="10"/>
      <c r="H69" s="10"/>
      <c r="I69" s="10"/>
      <c r="J69" s="10"/>
      <c r="K69" s="211"/>
      <c r="L69" s="592" t="s">
        <v>3</v>
      </c>
      <c r="M69" s="592" t="s">
        <v>3</v>
      </c>
      <c r="N69" s="211"/>
      <c r="O69" s="591">
        <v>2</v>
      </c>
      <c r="P69" s="591">
        <v>9</v>
      </c>
      <c r="Q69" s="277"/>
      <c r="R69" s="287">
        <f t="shared" si="0"/>
        <v>0</v>
      </c>
    </row>
    <row r="70" spans="1:18" s="14" customFormat="1" ht="15" customHeight="1" x14ac:dyDescent="0.25">
      <c r="A70" s="6">
        <v>61</v>
      </c>
      <c r="B70" s="955"/>
      <c r="C70" s="953"/>
      <c r="D70" s="590" t="s">
        <v>31</v>
      </c>
      <c r="E70" s="591"/>
      <c r="F70" s="591"/>
      <c r="G70" s="10"/>
      <c r="H70" s="10"/>
      <c r="I70" s="10"/>
      <c r="J70" s="10"/>
      <c r="K70" s="211"/>
      <c r="L70" s="592"/>
      <c r="M70" s="592" t="s">
        <v>3</v>
      </c>
      <c r="N70" s="211"/>
      <c r="O70" s="591">
        <v>1</v>
      </c>
      <c r="P70" s="591">
        <v>9</v>
      </c>
      <c r="Q70" s="277"/>
      <c r="R70" s="287">
        <f t="shared" si="0"/>
        <v>0</v>
      </c>
    </row>
    <row r="71" spans="1:18" s="14" customFormat="1" ht="15" customHeight="1" x14ac:dyDescent="0.25">
      <c r="A71" s="6">
        <v>62</v>
      </c>
      <c r="B71" s="955"/>
      <c r="C71" s="953"/>
      <c r="D71" s="593" t="s">
        <v>2021</v>
      </c>
      <c r="E71" s="591"/>
      <c r="F71" s="591"/>
      <c r="G71" s="10"/>
      <c r="H71" s="10"/>
      <c r="I71" s="10"/>
      <c r="J71" s="10"/>
      <c r="K71" s="211"/>
      <c r="L71" s="592"/>
      <c r="M71" s="592" t="s">
        <v>3</v>
      </c>
      <c r="N71" s="211"/>
      <c r="O71" s="591">
        <v>1</v>
      </c>
      <c r="P71" s="591">
        <v>9</v>
      </c>
      <c r="Q71" s="277"/>
      <c r="R71" s="287">
        <f t="shared" si="0"/>
        <v>0</v>
      </c>
    </row>
    <row r="72" spans="1:18" s="14" customFormat="1" ht="15" customHeight="1" x14ac:dyDescent="0.25">
      <c r="A72" s="6">
        <v>63</v>
      </c>
      <c r="B72" s="955"/>
      <c r="C72" s="953"/>
      <c r="D72" s="593" t="s">
        <v>2022</v>
      </c>
      <c r="E72" s="591"/>
      <c r="F72" s="591"/>
      <c r="G72" s="10"/>
      <c r="H72" s="10"/>
      <c r="I72" s="10"/>
      <c r="J72" s="10"/>
      <c r="K72" s="211"/>
      <c r="L72" s="592"/>
      <c r="M72" s="592" t="s">
        <v>3</v>
      </c>
      <c r="N72" s="211"/>
      <c r="O72" s="591">
        <v>1</v>
      </c>
      <c r="P72" s="591">
        <v>9</v>
      </c>
      <c r="Q72" s="277"/>
      <c r="R72" s="287">
        <f t="shared" si="0"/>
        <v>0</v>
      </c>
    </row>
    <row r="73" spans="1:18" s="14" customFormat="1" ht="15" customHeight="1" x14ac:dyDescent="0.25">
      <c r="A73" s="6">
        <v>64</v>
      </c>
      <c r="B73" s="955"/>
      <c r="C73" s="953"/>
      <c r="D73" s="593" t="s">
        <v>70</v>
      </c>
      <c r="E73" s="591"/>
      <c r="F73" s="591"/>
      <c r="G73" s="10"/>
      <c r="H73" s="10"/>
      <c r="I73" s="10"/>
      <c r="J73" s="10"/>
      <c r="K73" s="211" t="s">
        <v>3</v>
      </c>
      <c r="L73" s="592"/>
      <c r="M73" s="592"/>
      <c r="N73" s="211"/>
      <c r="O73" s="591">
        <v>0.25</v>
      </c>
      <c r="P73" s="591">
        <v>9</v>
      </c>
      <c r="Q73" s="277"/>
      <c r="R73" s="287">
        <f t="shared" si="0"/>
        <v>0</v>
      </c>
    </row>
    <row r="74" spans="1:18" s="14" customFormat="1" ht="15" customHeight="1" thickBot="1" x14ac:dyDescent="0.3">
      <c r="A74" s="56">
        <v>65</v>
      </c>
      <c r="B74" s="956"/>
      <c r="C74" s="954"/>
      <c r="D74" s="595" t="s">
        <v>1925</v>
      </c>
      <c r="E74" s="596"/>
      <c r="F74" s="596"/>
      <c r="G74" s="297"/>
      <c r="H74" s="297"/>
      <c r="I74" s="297"/>
      <c r="J74" s="297"/>
      <c r="K74" s="214"/>
      <c r="L74" s="597" t="s">
        <v>3</v>
      </c>
      <c r="M74" s="597" t="s">
        <v>3</v>
      </c>
      <c r="N74" s="214"/>
      <c r="O74" s="596">
        <v>2</v>
      </c>
      <c r="P74" s="596">
        <v>1</v>
      </c>
      <c r="Q74" s="277"/>
      <c r="R74" s="294">
        <f t="shared" si="0"/>
        <v>0</v>
      </c>
    </row>
    <row r="75" spans="1:18" s="14" customFormat="1" ht="15" customHeight="1" thickTop="1" x14ac:dyDescent="0.25">
      <c r="A75" s="566"/>
      <c r="B75" s="916" t="s">
        <v>1948</v>
      </c>
      <c r="C75" s="917"/>
      <c r="D75" s="917"/>
      <c r="E75" s="567"/>
      <c r="F75" s="567"/>
      <c r="G75" s="567"/>
      <c r="H75" s="567"/>
      <c r="I75" s="567"/>
      <c r="J75" s="567"/>
      <c r="K75" s="567"/>
      <c r="L75" s="567"/>
      <c r="M75" s="567"/>
      <c r="N75" s="567"/>
      <c r="O75" s="567"/>
      <c r="P75" s="567"/>
      <c r="Q75" s="567"/>
      <c r="R75" s="568"/>
    </row>
    <row r="76" spans="1:18" s="14" customFormat="1" ht="15" customHeight="1" x14ac:dyDescent="0.25">
      <c r="A76" s="6">
        <v>66</v>
      </c>
      <c r="B76" s="947" t="s">
        <v>1947</v>
      </c>
      <c r="C76" s="950" t="s">
        <v>1948</v>
      </c>
      <c r="D76" s="590" t="s">
        <v>62</v>
      </c>
      <c r="E76" s="591"/>
      <c r="F76" s="591" t="s">
        <v>3</v>
      </c>
      <c r="G76" s="10"/>
      <c r="H76" s="10"/>
      <c r="I76" s="10"/>
      <c r="J76" s="10"/>
      <c r="K76" s="211"/>
      <c r="L76" s="211"/>
      <c r="M76" s="211"/>
      <c r="N76" s="211"/>
      <c r="O76" s="10"/>
      <c r="P76" s="10"/>
      <c r="Q76" s="364"/>
      <c r="R76" s="365"/>
    </row>
    <row r="77" spans="1:18" s="14" customFormat="1" ht="15" customHeight="1" x14ac:dyDescent="0.25">
      <c r="A77" s="6">
        <v>67</v>
      </c>
      <c r="B77" s="948"/>
      <c r="C77" s="951"/>
      <c r="D77" s="590" t="s">
        <v>1949</v>
      </c>
      <c r="E77" s="591"/>
      <c r="F77" s="591"/>
      <c r="G77" s="10"/>
      <c r="H77" s="10"/>
      <c r="I77" s="10"/>
      <c r="J77" s="10"/>
      <c r="K77" s="211"/>
      <c r="L77" s="592" t="s">
        <v>3</v>
      </c>
      <c r="M77" s="592" t="s">
        <v>3</v>
      </c>
      <c r="N77" s="211"/>
      <c r="O77" s="592">
        <v>2</v>
      </c>
      <c r="P77" s="592">
        <v>11</v>
      </c>
      <c r="Q77" s="277"/>
      <c r="R77" s="287">
        <f t="shared" si="0"/>
        <v>0</v>
      </c>
    </row>
    <row r="78" spans="1:18" s="14" customFormat="1" ht="15" customHeight="1" x14ac:dyDescent="0.25">
      <c r="A78" s="6">
        <v>68</v>
      </c>
      <c r="B78" s="948"/>
      <c r="C78" s="951"/>
      <c r="D78" s="590" t="s">
        <v>1950</v>
      </c>
      <c r="E78" s="591"/>
      <c r="F78" s="591"/>
      <c r="G78" s="10"/>
      <c r="H78" s="10"/>
      <c r="I78" s="10"/>
      <c r="J78" s="10"/>
      <c r="K78" s="211"/>
      <c r="L78" s="592" t="s">
        <v>3</v>
      </c>
      <c r="M78" s="592" t="s">
        <v>3</v>
      </c>
      <c r="N78" s="211"/>
      <c r="O78" s="592">
        <v>2</v>
      </c>
      <c r="P78" s="592">
        <f>P77</f>
        <v>11</v>
      </c>
      <c r="Q78" s="277"/>
      <c r="R78" s="287">
        <f t="shared" si="0"/>
        <v>0</v>
      </c>
    </row>
    <row r="79" spans="1:18" s="14" customFormat="1" ht="15" customHeight="1" x14ac:dyDescent="0.25">
      <c r="A79" s="6">
        <v>69</v>
      </c>
      <c r="B79" s="948"/>
      <c r="C79" s="951"/>
      <c r="D79" s="590" t="s">
        <v>1951</v>
      </c>
      <c r="E79" s="591"/>
      <c r="F79" s="591"/>
      <c r="G79" s="10"/>
      <c r="H79" s="10"/>
      <c r="I79" s="10"/>
      <c r="J79" s="10"/>
      <c r="K79" s="211"/>
      <c r="L79" s="592" t="s">
        <v>3</v>
      </c>
      <c r="M79" s="592" t="s">
        <v>3</v>
      </c>
      <c r="N79" s="211"/>
      <c r="O79" s="592">
        <v>2</v>
      </c>
      <c r="P79" s="592">
        <f t="shared" ref="P79:P91" si="3">P78</f>
        <v>11</v>
      </c>
      <c r="Q79" s="277"/>
      <c r="R79" s="287">
        <f t="shared" si="0"/>
        <v>0</v>
      </c>
    </row>
    <row r="80" spans="1:18" s="14" customFormat="1" ht="15" customHeight="1" x14ac:dyDescent="0.25">
      <c r="A80" s="6">
        <v>70</v>
      </c>
      <c r="B80" s="948"/>
      <c r="C80" s="951"/>
      <c r="D80" s="590" t="s">
        <v>1952</v>
      </c>
      <c r="E80" s="591"/>
      <c r="F80" s="591"/>
      <c r="G80" s="10"/>
      <c r="H80" s="10"/>
      <c r="I80" s="10"/>
      <c r="J80" s="10"/>
      <c r="K80" s="211"/>
      <c r="L80" s="592" t="s">
        <v>3</v>
      </c>
      <c r="M80" s="592" t="s">
        <v>3</v>
      </c>
      <c r="N80" s="211"/>
      <c r="O80" s="592">
        <v>2</v>
      </c>
      <c r="P80" s="592">
        <f t="shared" si="3"/>
        <v>11</v>
      </c>
      <c r="Q80" s="277"/>
      <c r="R80" s="287">
        <f t="shared" si="0"/>
        <v>0</v>
      </c>
    </row>
    <row r="81" spans="1:18" s="14" customFormat="1" ht="15" customHeight="1" x14ac:dyDescent="0.25">
      <c r="A81" s="6">
        <v>71</v>
      </c>
      <c r="B81" s="948"/>
      <c r="C81" s="951"/>
      <c r="D81" s="590" t="s">
        <v>1953</v>
      </c>
      <c r="E81" s="591"/>
      <c r="F81" s="591"/>
      <c r="G81" s="10"/>
      <c r="H81" s="10"/>
      <c r="I81" s="10"/>
      <c r="J81" s="10"/>
      <c r="K81" s="211"/>
      <c r="L81" s="592" t="s">
        <v>3</v>
      </c>
      <c r="M81" s="592" t="s">
        <v>3</v>
      </c>
      <c r="N81" s="211"/>
      <c r="O81" s="592">
        <v>2</v>
      </c>
      <c r="P81" s="592">
        <f t="shared" si="3"/>
        <v>11</v>
      </c>
      <c r="Q81" s="277"/>
      <c r="R81" s="287">
        <f t="shared" si="0"/>
        <v>0</v>
      </c>
    </row>
    <row r="82" spans="1:18" s="14" customFormat="1" ht="15" customHeight="1" x14ac:dyDescent="0.25">
      <c r="A82" s="6">
        <v>72</v>
      </c>
      <c r="B82" s="948"/>
      <c r="C82" s="951"/>
      <c r="D82" s="590" t="s">
        <v>1954</v>
      </c>
      <c r="E82" s="591"/>
      <c r="F82" s="591"/>
      <c r="G82" s="10"/>
      <c r="H82" s="10"/>
      <c r="I82" s="10"/>
      <c r="J82" s="10"/>
      <c r="K82" s="211"/>
      <c r="L82" s="592" t="s">
        <v>3</v>
      </c>
      <c r="M82" s="592" t="s">
        <v>3</v>
      </c>
      <c r="N82" s="211"/>
      <c r="O82" s="592">
        <v>2</v>
      </c>
      <c r="P82" s="592">
        <f t="shared" si="3"/>
        <v>11</v>
      </c>
      <c r="Q82" s="277"/>
      <c r="R82" s="287">
        <f t="shared" si="0"/>
        <v>0</v>
      </c>
    </row>
    <row r="83" spans="1:18" s="14" customFormat="1" ht="15" customHeight="1" x14ac:dyDescent="0.25">
      <c r="A83" s="6">
        <v>73</v>
      </c>
      <c r="B83" s="948"/>
      <c r="C83" s="951"/>
      <c r="D83" s="590" t="s">
        <v>1955</v>
      </c>
      <c r="E83" s="591"/>
      <c r="F83" s="591"/>
      <c r="G83" s="10"/>
      <c r="H83" s="10"/>
      <c r="I83" s="10"/>
      <c r="J83" s="10"/>
      <c r="K83" s="211"/>
      <c r="L83" s="592" t="s">
        <v>3</v>
      </c>
      <c r="M83" s="592" t="s">
        <v>3</v>
      </c>
      <c r="N83" s="211"/>
      <c r="O83" s="592">
        <v>2</v>
      </c>
      <c r="P83" s="592">
        <f t="shared" si="3"/>
        <v>11</v>
      </c>
      <c r="Q83" s="277"/>
      <c r="R83" s="287">
        <f t="shared" si="0"/>
        <v>0</v>
      </c>
    </row>
    <row r="84" spans="1:18" s="14" customFormat="1" ht="15" customHeight="1" x14ac:dyDescent="0.25">
      <c r="A84" s="6">
        <v>74</v>
      </c>
      <c r="B84" s="948"/>
      <c r="C84" s="951"/>
      <c r="D84" s="590" t="s">
        <v>1956</v>
      </c>
      <c r="E84" s="591"/>
      <c r="F84" s="591"/>
      <c r="G84" s="10"/>
      <c r="H84" s="10"/>
      <c r="I84" s="10"/>
      <c r="J84" s="10"/>
      <c r="K84" s="211"/>
      <c r="L84" s="592" t="s">
        <v>3</v>
      </c>
      <c r="M84" s="592" t="s">
        <v>3</v>
      </c>
      <c r="N84" s="211"/>
      <c r="O84" s="592">
        <v>2</v>
      </c>
      <c r="P84" s="592">
        <f t="shared" si="3"/>
        <v>11</v>
      </c>
      <c r="Q84" s="277"/>
      <c r="R84" s="287">
        <f t="shared" si="0"/>
        <v>0</v>
      </c>
    </row>
    <row r="85" spans="1:18" s="14" customFormat="1" ht="15" customHeight="1" x14ac:dyDescent="0.25">
      <c r="A85" s="6">
        <v>75</v>
      </c>
      <c r="B85" s="948"/>
      <c r="C85" s="951"/>
      <c r="D85" s="590" t="s">
        <v>1957</v>
      </c>
      <c r="E85" s="591"/>
      <c r="F85" s="591"/>
      <c r="G85" s="10"/>
      <c r="H85" s="10"/>
      <c r="I85" s="10"/>
      <c r="J85" s="10"/>
      <c r="K85" s="211"/>
      <c r="L85" s="592" t="s">
        <v>3</v>
      </c>
      <c r="M85" s="592" t="s">
        <v>3</v>
      </c>
      <c r="N85" s="211"/>
      <c r="O85" s="592">
        <v>2</v>
      </c>
      <c r="P85" s="592">
        <f t="shared" si="3"/>
        <v>11</v>
      </c>
      <c r="Q85" s="277"/>
      <c r="R85" s="287">
        <f t="shared" si="0"/>
        <v>0</v>
      </c>
    </row>
    <row r="86" spans="1:18" s="14" customFormat="1" ht="15" customHeight="1" x14ac:dyDescent="0.25">
      <c r="A86" s="6">
        <v>76</v>
      </c>
      <c r="B86" s="948"/>
      <c r="C86" s="951"/>
      <c r="D86" s="590" t="s">
        <v>1958</v>
      </c>
      <c r="E86" s="591"/>
      <c r="F86" s="591"/>
      <c r="G86" s="10"/>
      <c r="H86" s="10"/>
      <c r="I86" s="10"/>
      <c r="J86" s="10"/>
      <c r="K86" s="211"/>
      <c r="L86" s="592" t="s">
        <v>3</v>
      </c>
      <c r="M86" s="592" t="s">
        <v>3</v>
      </c>
      <c r="N86" s="211"/>
      <c r="O86" s="592">
        <v>2</v>
      </c>
      <c r="P86" s="592">
        <f t="shared" si="3"/>
        <v>11</v>
      </c>
      <c r="Q86" s="277"/>
      <c r="R86" s="287">
        <f t="shared" si="0"/>
        <v>0</v>
      </c>
    </row>
    <row r="87" spans="1:18" s="14" customFormat="1" ht="15" customHeight="1" x14ac:dyDescent="0.25">
      <c r="A87" s="6">
        <v>77</v>
      </c>
      <c r="B87" s="948"/>
      <c r="C87" s="951"/>
      <c r="D87" s="590" t="s">
        <v>1959</v>
      </c>
      <c r="E87" s="591"/>
      <c r="F87" s="591"/>
      <c r="G87" s="10"/>
      <c r="H87" s="10"/>
      <c r="I87" s="10"/>
      <c r="J87" s="10"/>
      <c r="K87" s="211"/>
      <c r="L87" s="592" t="s">
        <v>3</v>
      </c>
      <c r="M87" s="592" t="s">
        <v>3</v>
      </c>
      <c r="N87" s="211"/>
      <c r="O87" s="592">
        <v>2</v>
      </c>
      <c r="P87" s="592">
        <f t="shared" si="3"/>
        <v>11</v>
      </c>
      <c r="Q87" s="277"/>
      <c r="R87" s="287">
        <f t="shared" si="0"/>
        <v>0</v>
      </c>
    </row>
    <row r="88" spans="1:18" s="14" customFormat="1" ht="15" customHeight="1" x14ac:dyDescent="0.25">
      <c r="A88" s="6">
        <v>78</v>
      </c>
      <c r="B88" s="948"/>
      <c r="C88" s="951"/>
      <c r="D88" s="590" t="s">
        <v>1960</v>
      </c>
      <c r="E88" s="591"/>
      <c r="F88" s="591"/>
      <c r="G88" s="10"/>
      <c r="H88" s="10"/>
      <c r="I88" s="10"/>
      <c r="J88" s="10"/>
      <c r="K88" s="211"/>
      <c r="L88" s="592" t="s">
        <v>3</v>
      </c>
      <c r="M88" s="592" t="s">
        <v>3</v>
      </c>
      <c r="N88" s="211"/>
      <c r="O88" s="592">
        <v>2</v>
      </c>
      <c r="P88" s="592">
        <f t="shared" si="3"/>
        <v>11</v>
      </c>
      <c r="Q88" s="277"/>
      <c r="R88" s="287">
        <f t="shared" si="0"/>
        <v>0</v>
      </c>
    </row>
    <row r="89" spans="1:18" s="14" customFormat="1" ht="15" customHeight="1" x14ac:dyDescent="0.25">
      <c r="A89" s="6">
        <v>79</v>
      </c>
      <c r="B89" s="948"/>
      <c r="C89" s="951"/>
      <c r="D89" s="590" t="s">
        <v>1961</v>
      </c>
      <c r="E89" s="591"/>
      <c r="F89" s="591"/>
      <c r="G89" s="10"/>
      <c r="H89" s="10"/>
      <c r="I89" s="10"/>
      <c r="J89" s="10"/>
      <c r="K89" s="211"/>
      <c r="L89" s="592" t="s">
        <v>3</v>
      </c>
      <c r="M89" s="592" t="s">
        <v>3</v>
      </c>
      <c r="N89" s="211"/>
      <c r="O89" s="592">
        <v>2</v>
      </c>
      <c r="P89" s="592">
        <f t="shared" si="3"/>
        <v>11</v>
      </c>
      <c r="Q89" s="277"/>
      <c r="R89" s="287">
        <f t="shared" si="0"/>
        <v>0</v>
      </c>
    </row>
    <row r="90" spans="1:18" s="14" customFormat="1" ht="15" customHeight="1" x14ac:dyDescent="0.25">
      <c r="A90" s="6">
        <v>80</v>
      </c>
      <c r="B90" s="948"/>
      <c r="C90" s="951"/>
      <c r="D90" s="590" t="s">
        <v>1962</v>
      </c>
      <c r="E90" s="591"/>
      <c r="F90" s="591"/>
      <c r="G90" s="10"/>
      <c r="H90" s="10"/>
      <c r="I90" s="10"/>
      <c r="J90" s="10"/>
      <c r="K90" s="211"/>
      <c r="L90" s="592" t="s">
        <v>3</v>
      </c>
      <c r="M90" s="592" t="s">
        <v>3</v>
      </c>
      <c r="N90" s="211"/>
      <c r="O90" s="592">
        <v>2</v>
      </c>
      <c r="P90" s="592">
        <f t="shared" si="3"/>
        <v>11</v>
      </c>
      <c r="Q90" s="277"/>
      <c r="R90" s="287">
        <f t="shared" si="0"/>
        <v>0</v>
      </c>
    </row>
    <row r="91" spans="1:18" s="14" customFormat="1" ht="15" customHeight="1" x14ac:dyDescent="0.25">
      <c r="A91" s="6">
        <v>81</v>
      </c>
      <c r="B91" s="948"/>
      <c r="C91" s="951"/>
      <c r="D91" s="590" t="s">
        <v>1963</v>
      </c>
      <c r="E91" s="591"/>
      <c r="F91" s="591"/>
      <c r="G91" s="10"/>
      <c r="H91" s="10"/>
      <c r="I91" s="10"/>
      <c r="J91" s="10"/>
      <c r="K91" s="211"/>
      <c r="L91" s="592" t="s">
        <v>3</v>
      </c>
      <c r="M91" s="592" t="s">
        <v>3</v>
      </c>
      <c r="N91" s="211"/>
      <c r="O91" s="592">
        <v>2</v>
      </c>
      <c r="P91" s="592">
        <f t="shared" si="3"/>
        <v>11</v>
      </c>
      <c r="Q91" s="277"/>
      <c r="R91" s="287">
        <f t="shared" si="0"/>
        <v>0</v>
      </c>
    </row>
    <row r="92" spans="1:18" s="14" customFormat="1" ht="15" customHeight="1" x14ac:dyDescent="0.25">
      <c r="A92" s="6">
        <v>82</v>
      </c>
      <c r="B92" s="948"/>
      <c r="C92" s="951"/>
      <c r="D92" s="590" t="s">
        <v>70</v>
      </c>
      <c r="E92" s="591"/>
      <c r="F92" s="591"/>
      <c r="G92" s="10"/>
      <c r="H92" s="10"/>
      <c r="I92" s="10"/>
      <c r="J92" s="10"/>
      <c r="K92" s="211" t="s">
        <v>3</v>
      </c>
      <c r="L92" s="592"/>
      <c r="M92" s="592"/>
      <c r="N92" s="211"/>
      <c r="O92" s="592">
        <v>0.25</v>
      </c>
      <c r="P92" s="592">
        <v>11</v>
      </c>
      <c r="Q92" s="277"/>
      <c r="R92" s="287">
        <f t="shared" si="0"/>
        <v>0</v>
      </c>
    </row>
    <row r="93" spans="1:18" s="14" customFormat="1" ht="15" customHeight="1" thickBot="1" x14ac:dyDescent="0.3">
      <c r="A93" s="56">
        <v>83</v>
      </c>
      <c r="B93" s="949"/>
      <c r="C93" s="952"/>
      <c r="D93" s="598" t="s">
        <v>1925</v>
      </c>
      <c r="E93" s="596"/>
      <c r="F93" s="596"/>
      <c r="G93" s="297"/>
      <c r="H93" s="297"/>
      <c r="I93" s="297"/>
      <c r="J93" s="297"/>
      <c r="K93" s="214"/>
      <c r="L93" s="597" t="s">
        <v>3</v>
      </c>
      <c r="M93" s="597" t="s">
        <v>3</v>
      </c>
      <c r="N93" s="214"/>
      <c r="O93" s="597">
        <v>2</v>
      </c>
      <c r="P93" s="597">
        <f>P86</f>
        <v>11</v>
      </c>
      <c r="Q93" s="277"/>
      <c r="R93" s="294">
        <f t="shared" si="0"/>
        <v>0</v>
      </c>
    </row>
    <row r="94" spans="1:18" s="14" customFormat="1" ht="15" customHeight="1" thickTop="1" x14ac:dyDescent="0.25">
      <c r="A94" s="566"/>
      <c r="B94" s="916" t="s">
        <v>1239</v>
      </c>
      <c r="C94" s="917"/>
      <c r="D94" s="917"/>
      <c r="E94" s="567"/>
      <c r="F94" s="567"/>
      <c r="G94" s="567"/>
      <c r="H94" s="567"/>
      <c r="I94" s="567"/>
      <c r="J94" s="567"/>
      <c r="K94" s="567"/>
      <c r="L94" s="567"/>
      <c r="M94" s="567"/>
      <c r="N94" s="567"/>
      <c r="O94" s="567"/>
      <c r="P94" s="567"/>
      <c r="Q94" s="567"/>
      <c r="R94" s="568"/>
    </row>
    <row r="95" spans="1:18" s="14" customFormat="1" ht="15" customHeight="1" x14ac:dyDescent="0.25">
      <c r="A95" s="6">
        <v>84</v>
      </c>
      <c r="B95" s="947" t="s">
        <v>1964</v>
      </c>
      <c r="C95" s="950" t="s">
        <v>1239</v>
      </c>
      <c r="D95" s="590" t="s">
        <v>62</v>
      </c>
      <c r="E95" s="591"/>
      <c r="F95" s="591" t="s">
        <v>3</v>
      </c>
      <c r="G95" s="10"/>
      <c r="H95" s="10"/>
      <c r="I95" s="10"/>
      <c r="J95" s="10"/>
      <c r="K95" s="211"/>
      <c r="L95" s="211"/>
      <c r="M95" s="211"/>
      <c r="N95" s="211"/>
      <c r="O95" s="10"/>
      <c r="P95" s="10"/>
      <c r="Q95" s="364"/>
      <c r="R95" s="365"/>
    </row>
    <row r="96" spans="1:18" s="14" customFormat="1" ht="15" customHeight="1" x14ac:dyDescent="0.25">
      <c r="A96" s="6">
        <v>85</v>
      </c>
      <c r="B96" s="948"/>
      <c r="C96" s="951"/>
      <c r="D96" s="590" t="s">
        <v>1965</v>
      </c>
      <c r="E96" s="591"/>
      <c r="F96" s="591"/>
      <c r="G96" s="10"/>
      <c r="H96" s="10"/>
      <c r="I96" s="10"/>
      <c r="J96" s="10"/>
      <c r="K96" s="211"/>
      <c r="L96" s="592" t="s">
        <v>3</v>
      </c>
      <c r="M96" s="592" t="s">
        <v>3</v>
      </c>
      <c r="N96" s="211"/>
      <c r="O96" s="592">
        <v>2</v>
      </c>
      <c r="P96" s="592">
        <v>1</v>
      </c>
      <c r="Q96" s="277"/>
      <c r="R96" s="287">
        <f t="shared" si="0"/>
        <v>0</v>
      </c>
    </row>
    <row r="97" spans="1:18" s="14" customFormat="1" ht="26.25" customHeight="1" x14ac:dyDescent="0.25">
      <c r="A97" s="6">
        <v>86</v>
      </c>
      <c r="B97" s="948"/>
      <c r="C97" s="951"/>
      <c r="D97" s="590" t="s">
        <v>1966</v>
      </c>
      <c r="E97" s="591"/>
      <c r="F97" s="591"/>
      <c r="G97" s="10"/>
      <c r="H97" s="10"/>
      <c r="I97" s="10"/>
      <c r="J97" s="10"/>
      <c r="K97" s="211"/>
      <c r="L97" s="592" t="s">
        <v>3</v>
      </c>
      <c r="M97" s="592" t="s">
        <v>3</v>
      </c>
      <c r="N97" s="211"/>
      <c r="O97" s="592">
        <v>2</v>
      </c>
      <c r="P97" s="592">
        <f>P96</f>
        <v>1</v>
      </c>
      <c r="Q97" s="277"/>
      <c r="R97" s="287">
        <f t="shared" si="0"/>
        <v>0</v>
      </c>
    </row>
    <row r="98" spans="1:18" s="14" customFormat="1" ht="15" customHeight="1" x14ac:dyDescent="0.25">
      <c r="A98" s="6">
        <v>87</v>
      </c>
      <c r="B98" s="948"/>
      <c r="C98" s="951"/>
      <c r="D98" s="590" t="s">
        <v>1951</v>
      </c>
      <c r="E98" s="591"/>
      <c r="F98" s="591"/>
      <c r="G98" s="10"/>
      <c r="H98" s="10"/>
      <c r="I98" s="10"/>
      <c r="J98" s="10"/>
      <c r="K98" s="211"/>
      <c r="L98" s="592" t="s">
        <v>3</v>
      </c>
      <c r="M98" s="592" t="s">
        <v>3</v>
      </c>
      <c r="N98" s="211"/>
      <c r="O98" s="592">
        <v>2</v>
      </c>
      <c r="P98" s="592">
        <f t="shared" ref="P98:P113" si="4">P97</f>
        <v>1</v>
      </c>
      <c r="Q98" s="277"/>
      <c r="R98" s="287">
        <f t="shared" si="0"/>
        <v>0</v>
      </c>
    </row>
    <row r="99" spans="1:18" s="14" customFormat="1" ht="15" customHeight="1" x14ac:dyDescent="0.25">
      <c r="A99" s="6">
        <v>88</v>
      </c>
      <c r="B99" s="948"/>
      <c r="C99" s="951"/>
      <c r="D99" s="590" t="s">
        <v>1908</v>
      </c>
      <c r="E99" s="591"/>
      <c r="F99" s="591"/>
      <c r="G99" s="10"/>
      <c r="H99" s="10"/>
      <c r="I99" s="10"/>
      <c r="J99" s="10"/>
      <c r="K99" s="211"/>
      <c r="L99" s="592" t="s">
        <v>3</v>
      </c>
      <c r="M99" s="592" t="s">
        <v>3</v>
      </c>
      <c r="N99" s="211"/>
      <c r="O99" s="592">
        <v>2</v>
      </c>
      <c r="P99" s="592">
        <f t="shared" si="4"/>
        <v>1</v>
      </c>
      <c r="Q99" s="277"/>
      <c r="R99" s="287">
        <f t="shared" si="0"/>
        <v>0</v>
      </c>
    </row>
    <row r="100" spans="1:18" s="14" customFormat="1" ht="15" customHeight="1" x14ac:dyDescent="0.25">
      <c r="A100" s="6">
        <v>89</v>
      </c>
      <c r="B100" s="948"/>
      <c r="C100" s="951"/>
      <c r="D100" s="590" t="s">
        <v>1967</v>
      </c>
      <c r="E100" s="591"/>
      <c r="F100" s="591"/>
      <c r="G100" s="10"/>
      <c r="H100" s="10"/>
      <c r="I100" s="10"/>
      <c r="J100" s="10"/>
      <c r="K100" s="211"/>
      <c r="L100" s="592" t="s">
        <v>3</v>
      </c>
      <c r="M100" s="592" t="s">
        <v>3</v>
      </c>
      <c r="N100" s="211"/>
      <c r="O100" s="592">
        <v>2</v>
      </c>
      <c r="P100" s="592">
        <f t="shared" si="4"/>
        <v>1</v>
      </c>
      <c r="Q100" s="277"/>
      <c r="R100" s="287">
        <f t="shared" si="0"/>
        <v>0</v>
      </c>
    </row>
    <row r="101" spans="1:18" s="14" customFormat="1" ht="15" customHeight="1" x14ac:dyDescent="0.25">
      <c r="A101" s="6">
        <v>90</v>
      </c>
      <c r="B101" s="948"/>
      <c r="C101" s="951"/>
      <c r="D101" s="590" t="s">
        <v>1952</v>
      </c>
      <c r="E101" s="591"/>
      <c r="F101" s="591"/>
      <c r="G101" s="10"/>
      <c r="H101" s="10"/>
      <c r="I101" s="10"/>
      <c r="J101" s="10"/>
      <c r="K101" s="211"/>
      <c r="L101" s="592" t="s">
        <v>3</v>
      </c>
      <c r="M101" s="592" t="s">
        <v>3</v>
      </c>
      <c r="N101" s="211"/>
      <c r="O101" s="592">
        <v>2</v>
      </c>
      <c r="P101" s="592">
        <f t="shared" si="4"/>
        <v>1</v>
      </c>
      <c r="Q101" s="277"/>
      <c r="R101" s="287">
        <f t="shared" si="0"/>
        <v>0</v>
      </c>
    </row>
    <row r="102" spans="1:18" s="14" customFormat="1" ht="15" customHeight="1" x14ac:dyDescent="0.25">
      <c r="A102" s="6">
        <v>91</v>
      </c>
      <c r="B102" s="948"/>
      <c r="C102" s="951"/>
      <c r="D102" s="590" t="s">
        <v>1920</v>
      </c>
      <c r="E102" s="591"/>
      <c r="F102" s="591"/>
      <c r="G102" s="10"/>
      <c r="H102" s="10"/>
      <c r="I102" s="10"/>
      <c r="J102" s="10"/>
      <c r="K102" s="211"/>
      <c r="L102" s="592" t="s">
        <v>3</v>
      </c>
      <c r="M102" s="592" t="s">
        <v>3</v>
      </c>
      <c r="N102" s="211"/>
      <c r="O102" s="592">
        <v>2</v>
      </c>
      <c r="P102" s="592">
        <f t="shared" si="4"/>
        <v>1</v>
      </c>
      <c r="Q102" s="277"/>
      <c r="R102" s="287">
        <f t="shared" si="0"/>
        <v>0</v>
      </c>
    </row>
    <row r="103" spans="1:18" s="14" customFormat="1" ht="15" customHeight="1" x14ac:dyDescent="0.25">
      <c r="A103" s="6">
        <v>92</v>
      </c>
      <c r="B103" s="948"/>
      <c r="C103" s="951"/>
      <c r="D103" s="590" t="s">
        <v>1954</v>
      </c>
      <c r="E103" s="591"/>
      <c r="F103" s="591"/>
      <c r="G103" s="10"/>
      <c r="H103" s="10"/>
      <c r="I103" s="10"/>
      <c r="J103" s="10"/>
      <c r="K103" s="211"/>
      <c r="L103" s="592" t="s">
        <v>3</v>
      </c>
      <c r="M103" s="592" t="s">
        <v>3</v>
      </c>
      <c r="N103" s="211"/>
      <c r="O103" s="592">
        <v>2</v>
      </c>
      <c r="P103" s="592">
        <f t="shared" si="4"/>
        <v>1</v>
      </c>
      <c r="Q103" s="277"/>
      <c r="R103" s="287">
        <f t="shared" si="0"/>
        <v>0</v>
      </c>
    </row>
    <row r="104" spans="1:18" s="14" customFormat="1" ht="15" customHeight="1" x14ac:dyDescent="0.25">
      <c r="A104" s="6">
        <v>93</v>
      </c>
      <c r="B104" s="948"/>
      <c r="C104" s="951"/>
      <c r="D104" s="590" t="s">
        <v>1955</v>
      </c>
      <c r="E104" s="591"/>
      <c r="F104" s="591"/>
      <c r="G104" s="10"/>
      <c r="H104" s="10"/>
      <c r="I104" s="10"/>
      <c r="J104" s="10"/>
      <c r="K104" s="211"/>
      <c r="L104" s="592" t="s">
        <v>3</v>
      </c>
      <c r="M104" s="592" t="s">
        <v>3</v>
      </c>
      <c r="N104" s="211"/>
      <c r="O104" s="592">
        <v>2</v>
      </c>
      <c r="P104" s="592">
        <f t="shared" si="4"/>
        <v>1</v>
      </c>
      <c r="Q104" s="277"/>
      <c r="R104" s="287">
        <f t="shared" si="0"/>
        <v>0</v>
      </c>
    </row>
    <row r="105" spans="1:18" s="14" customFormat="1" ht="15" customHeight="1" x14ac:dyDescent="0.25">
      <c r="A105" s="6">
        <v>94</v>
      </c>
      <c r="B105" s="948"/>
      <c r="C105" s="951"/>
      <c r="D105" s="590" t="s">
        <v>1968</v>
      </c>
      <c r="E105" s="591"/>
      <c r="F105" s="591"/>
      <c r="G105" s="10"/>
      <c r="H105" s="10"/>
      <c r="I105" s="10"/>
      <c r="J105" s="10"/>
      <c r="K105" s="211"/>
      <c r="L105" s="592" t="s">
        <v>3</v>
      </c>
      <c r="M105" s="592" t="s">
        <v>3</v>
      </c>
      <c r="N105" s="211"/>
      <c r="O105" s="592">
        <v>2</v>
      </c>
      <c r="P105" s="592">
        <f t="shared" si="4"/>
        <v>1</v>
      </c>
      <c r="Q105" s="277"/>
      <c r="R105" s="287">
        <f t="shared" si="0"/>
        <v>0</v>
      </c>
    </row>
    <row r="106" spans="1:18" s="14" customFormat="1" ht="15" customHeight="1" x14ac:dyDescent="0.25">
      <c r="A106" s="6">
        <v>95</v>
      </c>
      <c r="B106" s="948"/>
      <c r="C106" s="951"/>
      <c r="D106" s="590" t="s">
        <v>1969</v>
      </c>
      <c r="E106" s="591"/>
      <c r="F106" s="591"/>
      <c r="G106" s="10"/>
      <c r="H106" s="10"/>
      <c r="I106" s="10"/>
      <c r="J106" s="10"/>
      <c r="K106" s="211"/>
      <c r="L106" s="592" t="s">
        <v>3</v>
      </c>
      <c r="M106" s="592" t="s">
        <v>3</v>
      </c>
      <c r="N106" s="211"/>
      <c r="O106" s="592">
        <v>2</v>
      </c>
      <c r="P106" s="592">
        <f t="shared" si="4"/>
        <v>1</v>
      </c>
      <c r="Q106" s="277"/>
      <c r="R106" s="287">
        <f t="shared" si="0"/>
        <v>0</v>
      </c>
    </row>
    <row r="107" spans="1:18" s="14" customFormat="1" ht="15" customHeight="1" x14ac:dyDescent="0.25">
      <c r="A107" s="6">
        <v>96</v>
      </c>
      <c r="B107" s="948"/>
      <c r="C107" s="951"/>
      <c r="D107" s="590" t="s">
        <v>1958</v>
      </c>
      <c r="E107" s="591"/>
      <c r="F107" s="591"/>
      <c r="G107" s="10"/>
      <c r="H107" s="10"/>
      <c r="I107" s="10"/>
      <c r="J107" s="10"/>
      <c r="K107" s="211"/>
      <c r="L107" s="592" t="s">
        <v>3</v>
      </c>
      <c r="M107" s="592" t="s">
        <v>3</v>
      </c>
      <c r="N107" s="211"/>
      <c r="O107" s="592">
        <v>2</v>
      </c>
      <c r="P107" s="592">
        <f t="shared" si="4"/>
        <v>1</v>
      </c>
      <c r="Q107" s="277"/>
      <c r="R107" s="287">
        <f t="shared" si="0"/>
        <v>0</v>
      </c>
    </row>
    <row r="108" spans="1:18" s="14" customFormat="1" ht="15" customHeight="1" x14ac:dyDescent="0.25">
      <c r="A108" s="6">
        <v>97</v>
      </c>
      <c r="B108" s="948"/>
      <c r="C108" s="951"/>
      <c r="D108" s="590" t="s">
        <v>1970</v>
      </c>
      <c r="E108" s="591"/>
      <c r="F108" s="591"/>
      <c r="G108" s="10"/>
      <c r="H108" s="10"/>
      <c r="I108" s="10"/>
      <c r="J108" s="10"/>
      <c r="K108" s="211"/>
      <c r="L108" s="592" t="s">
        <v>3</v>
      </c>
      <c r="M108" s="592" t="s">
        <v>3</v>
      </c>
      <c r="N108" s="211"/>
      <c r="O108" s="592">
        <v>2</v>
      </c>
      <c r="P108" s="592">
        <f t="shared" si="4"/>
        <v>1</v>
      </c>
      <c r="Q108" s="277"/>
      <c r="R108" s="287">
        <f t="shared" si="0"/>
        <v>0</v>
      </c>
    </row>
    <row r="109" spans="1:18" s="14" customFormat="1" ht="15" customHeight="1" x14ac:dyDescent="0.25">
      <c r="A109" s="6">
        <v>98</v>
      </c>
      <c r="B109" s="948"/>
      <c r="C109" s="951"/>
      <c r="D109" s="590" t="s">
        <v>1971</v>
      </c>
      <c r="E109" s="591"/>
      <c r="F109" s="591"/>
      <c r="G109" s="10"/>
      <c r="H109" s="10"/>
      <c r="I109" s="10"/>
      <c r="J109" s="10"/>
      <c r="K109" s="211"/>
      <c r="L109" s="592" t="s">
        <v>3</v>
      </c>
      <c r="M109" s="592" t="s">
        <v>3</v>
      </c>
      <c r="N109" s="211"/>
      <c r="O109" s="592">
        <v>2</v>
      </c>
      <c r="P109" s="592">
        <f t="shared" si="4"/>
        <v>1</v>
      </c>
      <c r="Q109" s="277"/>
      <c r="R109" s="287">
        <f t="shared" si="0"/>
        <v>0</v>
      </c>
    </row>
    <row r="110" spans="1:18" s="14" customFormat="1" ht="15" customHeight="1" x14ac:dyDescent="0.25">
      <c r="A110" s="6">
        <v>99</v>
      </c>
      <c r="B110" s="948"/>
      <c r="C110" s="951"/>
      <c r="D110" s="590" t="s">
        <v>1972</v>
      </c>
      <c r="E110" s="591"/>
      <c r="F110" s="591"/>
      <c r="G110" s="10"/>
      <c r="H110" s="10"/>
      <c r="I110" s="10"/>
      <c r="J110" s="10"/>
      <c r="K110" s="211"/>
      <c r="L110" s="592" t="s">
        <v>3</v>
      </c>
      <c r="M110" s="592" t="s">
        <v>3</v>
      </c>
      <c r="N110" s="211"/>
      <c r="O110" s="592">
        <v>2</v>
      </c>
      <c r="P110" s="592">
        <f t="shared" si="4"/>
        <v>1</v>
      </c>
      <c r="Q110" s="277"/>
      <c r="R110" s="287">
        <f t="shared" si="0"/>
        <v>0</v>
      </c>
    </row>
    <row r="111" spans="1:18" s="14" customFormat="1" ht="15" customHeight="1" x14ac:dyDescent="0.25">
      <c r="A111" s="6">
        <v>100</v>
      </c>
      <c r="B111" s="948"/>
      <c r="C111" s="951"/>
      <c r="D111" s="590" t="s">
        <v>1973</v>
      </c>
      <c r="E111" s="591"/>
      <c r="F111" s="591"/>
      <c r="G111" s="10"/>
      <c r="H111" s="10"/>
      <c r="I111" s="10"/>
      <c r="J111" s="10"/>
      <c r="K111" s="211"/>
      <c r="L111" s="592" t="s">
        <v>3</v>
      </c>
      <c r="M111" s="592" t="s">
        <v>3</v>
      </c>
      <c r="N111" s="211"/>
      <c r="O111" s="592">
        <v>2</v>
      </c>
      <c r="P111" s="592">
        <f t="shared" si="4"/>
        <v>1</v>
      </c>
      <c r="Q111" s="277"/>
      <c r="R111" s="287">
        <f t="shared" si="0"/>
        <v>0</v>
      </c>
    </row>
    <row r="112" spans="1:18" s="14" customFormat="1" ht="15" customHeight="1" x14ac:dyDescent="0.25">
      <c r="A112" s="6">
        <v>101</v>
      </c>
      <c r="B112" s="948"/>
      <c r="C112" s="951"/>
      <c r="D112" s="590" t="s">
        <v>1956</v>
      </c>
      <c r="E112" s="591"/>
      <c r="F112" s="591"/>
      <c r="G112" s="10"/>
      <c r="H112" s="10"/>
      <c r="I112" s="10"/>
      <c r="J112" s="10"/>
      <c r="K112" s="211"/>
      <c r="L112" s="592" t="s">
        <v>3</v>
      </c>
      <c r="M112" s="592" t="s">
        <v>3</v>
      </c>
      <c r="N112" s="211"/>
      <c r="O112" s="592">
        <v>2</v>
      </c>
      <c r="P112" s="592">
        <f t="shared" si="4"/>
        <v>1</v>
      </c>
      <c r="Q112" s="277"/>
      <c r="R112" s="287">
        <f t="shared" si="0"/>
        <v>0</v>
      </c>
    </row>
    <row r="113" spans="1:18" s="14" customFormat="1" ht="15" customHeight="1" x14ac:dyDescent="0.25">
      <c r="A113" s="6">
        <v>102</v>
      </c>
      <c r="B113" s="948"/>
      <c r="C113" s="951"/>
      <c r="D113" s="590" t="s">
        <v>1974</v>
      </c>
      <c r="E113" s="591"/>
      <c r="F113" s="591"/>
      <c r="G113" s="10"/>
      <c r="H113" s="10"/>
      <c r="I113" s="10"/>
      <c r="J113" s="10"/>
      <c r="K113" s="211"/>
      <c r="L113" s="592" t="s">
        <v>3</v>
      </c>
      <c r="M113" s="592" t="s">
        <v>3</v>
      </c>
      <c r="N113" s="211"/>
      <c r="O113" s="592">
        <v>2</v>
      </c>
      <c r="P113" s="592">
        <f t="shared" si="4"/>
        <v>1</v>
      </c>
      <c r="Q113" s="277"/>
      <c r="R113" s="287">
        <f t="shared" si="0"/>
        <v>0</v>
      </c>
    </row>
    <row r="114" spans="1:18" s="14" customFormat="1" ht="15" customHeight="1" x14ac:dyDescent="0.25">
      <c r="A114" s="6">
        <v>103</v>
      </c>
      <c r="B114" s="948"/>
      <c r="C114" s="951"/>
      <c r="D114" s="590" t="s">
        <v>1926</v>
      </c>
      <c r="E114" s="591"/>
      <c r="F114" s="591"/>
      <c r="G114" s="10"/>
      <c r="H114" s="10"/>
      <c r="I114" s="10"/>
      <c r="J114" s="10"/>
      <c r="K114" s="211" t="s">
        <v>3</v>
      </c>
      <c r="L114" s="592"/>
      <c r="M114" s="592"/>
      <c r="N114" s="211"/>
      <c r="O114" s="592">
        <v>0.25</v>
      </c>
      <c r="P114" s="592">
        <v>1</v>
      </c>
      <c r="Q114" s="277"/>
      <c r="R114" s="287">
        <f t="shared" si="0"/>
        <v>0</v>
      </c>
    </row>
    <row r="115" spans="1:18" s="14" customFormat="1" ht="15" customHeight="1" thickBot="1" x14ac:dyDescent="0.3">
      <c r="A115" s="56">
        <v>104</v>
      </c>
      <c r="B115" s="949"/>
      <c r="C115" s="952"/>
      <c r="D115" s="598" t="s">
        <v>1925</v>
      </c>
      <c r="E115" s="596"/>
      <c r="F115" s="596"/>
      <c r="G115" s="297"/>
      <c r="H115" s="297"/>
      <c r="I115" s="297"/>
      <c r="J115" s="297"/>
      <c r="K115" s="214"/>
      <c r="L115" s="597" t="s">
        <v>3</v>
      </c>
      <c r="M115" s="597" t="s">
        <v>3</v>
      </c>
      <c r="N115" s="214"/>
      <c r="O115" s="597">
        <v>2</v>
      </c>
      <c r="P115" s="597">
        <f>P106</f>
        <v>1</v>
      </c>
      <c r="Q115" s="277"/>
      <c r="R115" s="294">
        <f t="shared" si="0"/>
        <v>0</v>
      </c>
    </row>
    <row r="116" spans="1:18" s="14" customFormat="1" ht="15" customHeight="1" thickTop="1" x14ac:dyDescent="0.25">
      <c r="A116" s="566"/>
      <c r="B116" s="916" t="s">
        <v>1991</v>
      </c>
      <c r="C116" s="917"/>
      <c r="D116" s="917"/>
      <c r="E116" s="567"/>
      <c r="F116" s="567"/>
      <c r="G116" s="567"/>
      <c r="H116" s="567"/>
      <c r="I116" s="567"/>
      <c r="J116" s="567"/>
      <c r="K116" s="567"/>
      <c r="L116" s="567"/>
      <c r="M116" s="567"/>
      <c r="N116" s="567"/>
      <c r="O116" s="567"/>
      <c r="P116" s="567"/>
      <c r="Q116" s="567"/>
      <c r="R116" s="568"/>
    </row>
    <row r="117" spans="1:18" s="14" customFormat="1" ht="15" customHeight="1" x14ac:dyDescent="0.25">
      <c r="A117" s="6">
        <v>105</v>
      </c>
      <c r="B117" s="947" t="s">
        <v>1975</v>
      </c>
      <c r="C117" s="950" t="s">
        <v>1976</v>
      </c>
      <c r="D117" s="590" t="s">
        <v>62</v>
      </c>
      <c r="E117" s="591"/>
      <c r="F117" s="591" t="s">
        <v>3</v>
      </c>
      <c r="G117" s="10"/>
      <c r="H117" s="10"/>
      <c r="I117" s="10"/>
      <c r="J117" s="10"/>
      <c r="K117" s="211"/>
      <c r="L117" s="592"/>
      <c r="M117" s="592"/>
      <c r="N117" s="211"/>
      <c r="O117" s="592"/>
      <c r="P117" s="592"/>
      <c r="Q117" s="364"/>
      <c r="R117" s="365"/>
    </row>
    <row r="118" spans="1:18" s="14" customFormat="1" ht="15" customHeight="1" x14ac:dyDescent="0.25">
      <c r="A118" s="6">
        <v>106</v>
      </c>
      <c r="B118" s="948"/>
      <c r="C118" s="951"/>
      <c r="D118" s="590" t="s">
        <v>1977</v>
      </c>
      <c r="E118" s="591"/>
      <c r="F118" s="591"/>
      <c r="G118" s="10"/>
      <c r="H118" s="10"/>
      <c r="I118" s="10"/>
      <c r="J118" s="10"/>
      <c r="K118" s="211"/>
      <c r="L118" s="592" t="s">
        <v>3</v>
      </c>
      <c r="M118" s="592" t="s">
        <v>3</v>
      </c>
      <c r="N118" s="211"/>
      <c r="O118" s="592">
        <v>2</v>
      </c>
      <c r="P118" s="592">
        <v>21</v>
      </c>
      <c r="Q118" s="277"/>
      <c r="R118" s="287">
        <f t="shared" ref="R118:R136" si="5">O118*P118*ROUND(Q118,2)</f>
        <v>0</v>
      </c>
    </row>
    <row r="119" spans="1:18" s="14" customFormat="1" ht="15" customHeight="1" x14ac:dyDescent="0.25">
      <c r="A119" s="6">
        <v>107</v>
      </c>
      <c r="B119" s="948"/>
      <c r="C119" s="951"/>
      <c r="D119" s="590" t="s">
        <v>1978</v>
      </c>
      <c r="E119" s="591"/>
      <c r="F119" s="591"/>
      <c r="G119" s="10"/>
      <c r="H119" s="10"/>
      <c r="I119" s="10"/>
      <c r="J119" s="10"/>
      <c r="K119" s="211"/>
      <c r="L119" s="592" t="s">
        <v>3</v>
      </c>
      <c r="M119" s="592" t="s">
        <v>3</v>
      </c>
      <c r="N119" s="211"/>
      <c r="O119" s="592">
        <v>2</v>
      </c>
      <c r="P119" s="592">
        <f>P118</f>
        <v>21</v>
      </c>
      <c r="Q119" s="277"/>
      <c r="R119" s="287">
        <f t="shared" si="5"/>
        <v>0</v>
      </c>
    </row>
    <row r="120" spans="1:18" s="14" customFormat="1" ht="15" customHeight="1" x14ac:dyDescent="0.25">
      <c r="A120" s="6">
        <v>108</v>
      </c>
      <c r="B120" s="948"/>
      <c r="C120" s="951"/>
      <c r="D120" s="590" t="s">
        <v>1979</v>
      </c>
      <c r="E120" s="591"/>
      <c r="F120" s="591"/>
      <c r="G120" s="10"/>
      <c r="H120" s="10"/>
      <c r="I120" s="10"/>
      <c r="J120" s="10"/>
      <c r="K120" s="211"/>
      <c r="L120" s="592" t="s">
        <v>3</v>
      </c>
      <c r="M120" s="592" t="s">
        <v>3</v>
      </c>
      <c r="N120" s="211"/>
      <c r="O120" s="592">
        <v>2</v>
      </c>
      <c r="P120" s="592">
        <f t="shared" ref="P120:P133" si="6">P119</f>
        <v>21</v>
      </c>
      <c r="Q120" s="277"/>
      <c r="R120" s="287">
        <f t="shared" si="5"/>
        <v>0</v>
      </c>
    </row>
    <row r="121" spans="1:18" s="14" customFormat="1" ht="15" customHeight="1" x14ac:dyDescent="0.25">
      <c r="A121" s="6">
        <v>109</v>
      </c>
      <c r="B121" s="948"/>
      <c r="C121" s="951"/>
      <c r="D121" s="590" t="s">
        <v>1980</v>
      </c>
      <c r="E121" s="591"/>
      <c r="F121" s="591"/>
      <c r="G121" s="10"/>
      <c r="H121" s="10"/>
      <c r="I121" s="10"/>
      <c r="J121" s="10"/>
      <c r="K121" s="211"/>
      <c r="L121" s="592" t="s">
        <v>3</v>
      </c>
      <c r="M121" s="592" t="s">
        <v>3</v>
      </c>
      <c r="N121" s="211"/>
      <c r="O121" s="592">
        <v>2</v>
      </c>
      <c r="P121" s="592">
        <f t="shared" si="6"/>
        <v>21</v>
      </c>
      <c r="Q121" s="277"/>
      <c r="R121" s="287">
        <f t="shared" si="5"/>
        <v>0</v>
      </c>
    </row>
    <row r="122" spans="1:18" s="14" customFormat="1" ht="15" customHeight="1" x14ac:dyDescent="0.25">
      <c r="A122" s="6">
        <v>110</v>
      </c>
      <c r="B122" s="948"/>
      <c r="C122" s="951"/>
      <c r="D122" s="590" t="s">
        <v>1981</v>
      </c>
      <c r="E122" s="591"/>
      <c r="F122" s="591"/>
      <c r="G122" s="10"/>
      <c r="H122" s="10"/>
      <c r="I122" s="10"/>
      <c r="J122" s="10"/>
      <c r="K122" s="211"/>
      <c r="L122" s="592" t="s">
        <v>3</v>
      </c>
      <c r="M122" s="592" t="s">
        <v>3</v>
      </c>
      <c r="N122" s="211"/>
      <c r="O122" s="592">
        <v>2</v>
      </c>
      <c r="P122" s="592">
        <f t="shared" si="6"/>
        <v>21</v>
      </c>
      <c r="Q122" s="277"/>
      <c r="R122" s="287">
        <f t="shared" si="5"/>
        <v>0</v>
      </c>
    </row>
    <row r="123" spans="1:18" s="14" customFormat="1" ht="15" customHeight="1" x14ac:dyDescent="0.25">
      <c r="A123" s="6">
        <v>111</v>
      </c>
      <c r="B123" s="948"/>
      <c r="C123" s="951"/>
      <c r="D123" s="590" t="s">
        <v>1982</v>
      </c>
      <c r="E123" s="591"/>
      <c r="F123" s="591"/>
      <c r="G123" s="10"/>
      <c r="H123" s="10"/>
      <c r="I123" s="10"/>
      <c r="J123" s="10"/>
      <c r="K123" s="211"/>
      <c r="L123" s="592" t="s">
        <v>3</v>
      </c>
      <c r="M123" s="592" t="s">
        <v>3</v>
      </c>
      <c r="N123" s="211"/>
      <c r="O123" s="592">
        <v>2</v>
      </c>
      <c r="P123" s="592">
        <f t="shared" si="6"/>
        <v>21</v>
      </c>
      <c r="Q123" s="277"/>
      <c r="R123" s="287">
        <f t="shared" si="5"/>
        <v>0</v>
      </c>
    </row>
    <row r="124" spans="1:18" s="14" customFormat="1" ht="26.25" customHeight="1" x14ac:dyDescent="0.25">
      <c r="A124" s="6">
        <v>112</v>
      </c>
      <c r="B124" s="948"/>
      <c r="C124" s="951"/>
      <c r="D124" s="590" t="s">
        <v>1983</v>
      </c>
      <c r="E124" s="591"/>
      <c r="F124" s="591"/>
      <c r="G124" s="10"/>
      <c r="H124" s="10"/>
      <c r="I124" s="10"/>
      <c r="J124" s="10"/>
      <c r="K124" s="211"/>
      <c r="L124" s="592" t="s">
        <v>3</v>
      </c>
      <c r="M124" s="592" t="s">
        <v>3</v>
      </c>
      <c r="N124" s="211"/>
      <c r="O124" s="592">
        <v>2</v>
      </c>
      <c r="P124" s="592">
        <f t="shared" si="6"/>
        <v>21</v>
      </c>
      <c r="Q124" s="277"/>
      <c r="R124" s="287">
        <f t="shared" si="5"/>
        <v>0</v>
      </c>
    </row>
    <row r="125" spans="1:18" s="14" customFormat="1" ht="15" customHeight="1" x14ac:dyDescent="0.25">
      <c r="A125" s="6">
        <v>113</v>
      </c>
      <c r="B125" s="948"/>
      <c r="C125" s="951"/>
      <c r="D125" s="590" t="s">
        <v>1984</v>
      </c>
      <c r="E125" s="591"/>
      <c r="F125" s="591"/>
      <c r="G125" s="10"/>
      <c r="H125" s="10"/>
      <c r="I125" s="10"/>
      <c r="J125" s="10"/>
      <c r="K125" s="211"/>
      <c r="L125" s="592" t="s">
        <v>3</v>
      </c>
      <c r="M125" s="592" t="s">
        <v>3</v>
      </c>
      <c r="N125" s="211"/>
      <c r="O125" s="592">
        <v>2</v>
      </c>
      <c r="P125" s="592">
        <v>3</v>
      </c>
      <c r="Q125" s="277"/>
      <c r="R125" s="287">
        <f t="shared" si="5"/>
        <v>0</v>
      </c>
    </row>
    <row r="126" spans="1:18" s="14" customFormat="1" ht="15" customHeight="1" x14ac:dyDescent="0.25">
      <c r="A126" s="6">
        <v>114</v>
      </c>
      <c r="B126" s="948"/>
      <c r="C126" s="951"/>
      <c r="D126" s="590" t="s">
        <v>1926</v>
      </c>
      <c r="E126" s="591"/>
      <c r="F126" s="591"/>
      <c r="G126" s="10"/>
      <c r="H126" s="10"/>
      <c r="I126" s="10"/>
      <c r="J126" s="10"/>
      <c r="K126" s="211" t="s">
        <v>3</v>
      </c>
      <c r="L126" s="592"/>
      <c r="M126" s="592"/>
      <c r="N126" s="211"/>
      <c r="O126" s="592">
        <v>0.25</v>
      </c>
      <c r="P126" s="592">
        <v>21</v>
      </c>
      <c r="Q126" s="277"/>
      <c r="R126" s="287">
        <f t="shared" si="5"/>
        <v>0</v>
      </c>
    </row>
    <row r="127" spans="1:18" s="14" customFormat="1" ht="15" customHeight="1" x14ac:dyDescent="0.25">
      <c r="A127" s="6">
        <v>115</v>
      </c>
      <c r="B127" s="948"/>
      <c r="C127" s="951"/>
      <c r="D127" s="590" t="s">
        <v>1985</v>
      </c>
      <c r="E127" s="591"/>
      <c r="F127" s="591"/>
      <c r="G127" s="10"/>
      <c r="H127" s="10"/>
      <c r="I127" s="10"/>
      <c r="J127" s="10"/>
      <c r="K127" s="211"/>
      <c r="L127" s="592" t="s">
        <v>3</v>
      </c>
      <c r="M127" s="592" t="s">
        <v>3</v>
      </c>
      <c r="N127" s="211"/>
      <c r="O127" s="592">
        <v>2</v>
      </c>
      <c r="P127" s="592">
        <f>P124</f>
        <v>21</v>
      </c>
      <c r="Q127" s="277"/>
      <c r="R127" s="287">
        <f t="shared" si="5"/>
        <v>0</v>
      </c>
    </row>
    <row r="128" spans="1:18" s="14" customFormat="1" ht="15" customHeight="1" x14ac:dyDescent="0.25">
      <c r="A128" s="6">
        <v>116</v>
      </c>
      <c r="B128" s="957"/>
      <c r="C128" s="958"/>
      <c r="D128" s="590" t="s">
        <v>1925</v>
      </c>
      <c r="E128" s="591"/>
      <c r="F128" s="591"/>
      <c r="G128" s="10"/>
      <c r="H128" s="10"/>
      <c r="I128" s="10"/>
      <c r="J128" s="10"/>
      <c r="K128" s="211"/>
      <c r="L128" s="592" t="s">
        <v>3</v>
      </c>
      <c r="M128" s="592" t="s">
        <v>3</v>
      </c>
      <c r="N128" s="211"/>
      <c r="O128" s="592">
        <v>2</v>
      </c>
      <c r="P128" s="592">
        <f>P118</f>
        <v>21</v>
      </c>
      <c r="Q128" s="277"/>
      <c r="R128" s="287">
        <f t="shared" si="5"/>
        <v>0</v>
      </c>
    </row>
    <row r="129" spans="1:18" s="14" customFormat="1" ht="15" customHeight="1" x14ac:dyDescent="0.25">
      <c r="A129" s="6">
        <v>117</v>
      </c>
      <c r="B129" s="947" t="s">
        <v>1986</v>
      </c>
      <c r="C129" s="950" t="s">
        <v>1986</v>
      </c>
      <c r="D129" s="590" t="s">
        <v>62</v>
      </c>
      <c r="E129" s="591"/>
      <c r="F129" s="591" t="s">
        <v>3</v>
      </c>
      <c r="G129" s="10"/>
      <c r="H129" s="10"/>
      <c r="I129" s="10"/>
      <c r="J129" s="10"/>
      <c r="K129" s="211"/>
      <c r="L129" s="592"/>
      <c r="M129" s="592"/>
      <c r="N129" s="211"/>
      <c r="O129" s="592"/>
      <c r="P129" s="592"/>
      <c r="Q129" s="364"/>
      <c r="R129" s="365"/>
    </row>
    <row r="130" spans="1:18" s="14" customFormat="1" ht="15" customHeight="1" x14ac:dyDescent="0.25">
      <c r="A130" s="6">
        <v>118</v>
      </c>
      <c r="B130" s="948"/>
      <c r="C130" s="951"/>
      <c r="D130" s="590" t="s">
        <v>1987</v>
      </c>
      <c r="E130" s="591"/>
      <c r="F130" s="591"/>
      <c r="G130" s="10"/>
      <c r="H130" s="10"/>
      <c r="I130" s="10"/>
      <c r="J130" s="10"/>
      <c r="K130" s="211"/>
      <c r="L130" s="592" t="s">
        <v>3</v>
      </c>
      <c r="M130" s="592" t="s">
        <v>3</v>
      </c>
      <c r="N130" s="211"/>
      <c r="O130" s="592">
        <v>2</v>
      </c>
      <c r="P130" s="592">
        <v>10</v>
      </c>
      <c r="Q130" s="277"/>
      <c r="R130" s="287">
        <f t="shared" si="5"/>
        <v>0</v>
      </c>
    </row>
    <row r="131" spans="1:18" s="14" customFormat="1" ht="15" customHeight="1" x14ac:dyDescent="0.25">
      <c r="A131" s="6">
        <v>119</v>
      </c>
      <c r="B131" s="948"/>
      <c r="C131" s="951"/>
      <c r="D131" s="590" t="s">
        <v>1988</v>
      </c>
      <c r="E131" s="591"/>
      <c r="F131" s="591"/>
      <c r="G131" s="10"/>
      <c r="H131" s="10"/>
      <c r="I131" s="10"/>
      <c r="J131" s="10"/>
      <c r="K131" s="211"/>
      <c r="L131" s="592" t="s">
        <v>3</v>
      </c>
      <c r="M131" s="592" t="s">
        <v>3</v>
      </c>
      <c r="N131" s="211"/>
      <c r="O131" s="592">
        <v>2</v>
      </c>
      <c r="P131" s="592">
        <f t="shared" si="6"/>
        <v>10</v>
      </c>
      <c r="Q131" s="277"/>
      <c r="R131" s="287">
        <f t="shared" si="5"/>
        <v>0</v>
      </c>
    </row>
    <row r="132" spans="1:18" s="14" customFormat="1" ht="15" customHeight="1" x14ac:dyDescent="0.25">
      <c r="A132" s="6">
        <v>120</v>
      </c>
      <c r="B132" s="948"/>
      <c r="C132" s="951"/>
      <c r="D132" s="590" t="s">
        <v>1989</v>
      </c>
      <c r="E132" s="591"/>
      <c r="F132" s="591"/>
      <c r="G132" s="10"/>
      <c r="H132" s="10"/>
      <c r="I132" s="10"/>
      <c r="J132" s="10"/>
      <c r="K132" s="211"/>
      <c r="L132" s="592" t="s">
        <v>3</v>
      </c>
      <c r="M132" s="592" t="s">
        <v>3</v>
      </c>
      <c r="N132" s="211"/>
      <c r="O132" s="592">
        <v>2</v>
      </c>
      <c r="P132" s="592">
        <f t="shared" si="6"/>
        <v>10</v>
      </c>
      <c r="Q132" s="277"/>
      <c r="R132" s="287">
        <f t="shared" si="5"/>
        <v>0</v>
      </c>
    </row>
    <row r="133" spans="1:18" s="14" customFormat="1" ht="15" customHeight="1" x14ac:dyDescent="0.25">
      <c r="A133" s="6">
        <v>121</v>
      </c>
      <c r="B133" s="948"/>
      <c r="C133" s="951"/>
      <c r="D133" s="590" t="s">
        <v>1990</v>
      </c>
      <c r="E133" s="591"/>
      <c r="F133" s="591"/>
      <c r="G133" s="10"/>
      <c r="H133" s="10"/>
      <c r="I133" s="10"/>
      <c r="J133" s="10"/>
      <c r="K133" s="211"/>
      <c r="L133" s="592" t="s">
        <v>3</v>
      </c>
      <c r="M133" s="592" t="s">
        <v>3</v>
      </c>
      <c r="N133" s="211"/>
      <c r="O133" s="592">
        <v>2</v>
      </c>
      <c r="P133" s="592">
        <f t="shared" si="6"/>
        <v>10</v>
      </c>
      <c r="Q133" s="277"/>
      <c r="R133" s="287">
        <f t="shared" si="5"/>
        <v>0</v>
      </c>
    </row>
    <row r="134" spans="1:18" s="14" customFormat="1" ht="15" customHeight="1" x14ac:dyDescent="0.25">
      <c r="A134" s="6">
        <v>122</v>
      </c>
      <c r="B134" s="948"/>
      <c r="C134" s="951"/>
      <c r="D134" s="590" t="s">
        <v>1926</v>
      </c>
      <c r="E134" s="591"/>
      <c r="F134" s="591"/>
      <c r="G134" s="10"/>
      <c r="H134" s="10"/>
      <c r="I134" s="10"/>
      <c r="J134" s="10"/>
      <c r="K134" s="211" t="s">
        <v>3</v>
      </c>
      <c r="L134" s="592"/>
      <c r="M134" s="592"/>
      <c r="N134" s="211"/>
      <c r="O134" s="592">
        <v>0.25</v>
      </c>
      <c r="P134" s="592">
        <v>10</v>
      </c>
      <c r="Q134" s="277"/>
      <c r="R134" s="287">
        <f t="shared" si="5"/>
        <v>0</v>
      </c>
    </row>
    <row r="135" spans="1:18" s="14" customFormat="1" ht="15" customHeight="1" x14ac:dyDescent="0.25">
      <c r="A135" s="6">
        <v>123</v>
      </c>
      <c r="B135" s="948"/>
      <c r="C135" s="951"/>
      <c r="D135" s="590" t="s">
        <v>1985</v>
      </c>
      <c r="E135" s="591"/>
      <c r="F135" s="591"/>
      <c r="G135" s="10"/>
      <c r="H135" s="10"/>
      <c r="I135" s="10"/>
      <c r="J135" s="10"/>
      <c r="K135" s="211"/>
      <c r="L135" s="592" t="s">
        <v>3</v>
      </c>
      <c r="M135" s="592" t="s">
        <v>3</v>
      </c>
      <c r="N135" s="211"/>
      <c r="O135" s="592">
        <v>2</v>
      </c>
      <c r="P135" s="592">
        <v>10</v>
      </c>
      <c r="Q135" s="277"/>
      <c r="R135" s="287">
        <f t="shared" si="5"/>
        <v>0</v>
      </c>
    </row>
    <row r="136" spans="1:18" s="14" customFormat="1" ht="15" customHeight="1" thickBot="1" x14ac:dyDescent="0.3">
      <c r="A136" s="56">
        <v>124</v>
      </c>
      <c r="B136" s="949"/>
      <c r="C136" s="952"/>
      <c r="D136" s="598" t="s">
        <v>1925</v>
      </c>
      <c r="E136" s="596"/>
      <c r="F136" s="596"/>
      <c r="G136" s="297"/>
      <c r="H136" s="297"/>
      <c r="I136" s="297"/>
      <c r="J136" s="297"/>
      <c r="K136" s="214"/>
      <c r="L136" s="597" t="s">
        <v>3</v>
      </c>
      <c r="M136" s="597" t="s">
        <v>3</v>
      </c>
      <c r="N136" s="214"/>
      <c r="O136" s="597">
        <v>2</v>
      </c>
      <c r="P136" s="597">
        <v>10</v>
      </c>
      <c r="Q136" s="277"/>
      <c r="R136" s="294">
        <f t="shared" si="5"/>
        <v>0</v>
      </c>
    </row>
    <row r="137" spans="1:18" s="14" customFormat="1" ht="15" customHeight="1" thickTop="1" thickBot="1" x14ac:dyDescent="0.3">
      <c r="A137" s="544"/>
      <c r="B137" s="8"/>
      <c r="C137" s="8"/>
      <c r="D137" s="8"/>
      <c r="E137" s="544"/>
      <c r="F137" s="544"/>
      <c r="G137" s="544"/>
      <c r="H137" s="544"/>
      <c r="I137" s="544"/>
      <c r="J137" s="544"/>
      <c r="K137" s="544"/>
      <c r="L137" s="544"/>
      <c r="M137" s="544"/>
      <c r="N137" s="544"/>
      <c r="O137" s="544"/>
      <c r="P137" s="544"/>
      <c r="Q137" s="241" t="s">
        <v>4</v>
      </c>
      <c r="R137" s="242">
        <f>SUM(R10:R23,R25:R47,R49:R61,R63:R74,R77:R93,R96:R115,R118:R128,R130:R136)</f>
        <v>0</v>
      </c>
    </row>
    <row r="138" spans="1:18" s="14" customFormat="1" ht="15" customHeight="1" thickTop="1" x14ac:dyDescent="0.25">
      <c r="A138" s="544"/>
      <c r="B138" s="8"/>
      <c r="C138" s="8"/>
      <c r="D138" s="8"/>
      <c r="E138" s="544"/>
      <c r="F138" s="544"/>
      <c r="G138" s="544"/>
      <c r="H138" s="544"/>
      <c r="I138" s="544"/>
      <c r="J138" s="544"/>
      <c r="K138" s="544"/>
      <c r="L138" s="544"/>
      <c r="M138" s="544"/>
      <c r="N138" s="544"/>
      <c r="O138" s="544"/>
      <c r="P138" s="544"/>
      <c r="Q138" s="8"/>
      <c r="R138" s="8"/>
    </row>
    <row r="139" spans="1:18" s="14" customFormat="1" ht="15" customHeight="1" x14ac:dyDescent="0.25">
      <c r="A139" s="544"/>
      <c r="B139" s="8"/>
      <c r="C139" s="8"/>
      <c r="D139" s="8"/>
      <c r="E139" s="544"/>
      <c r="F139" s="544"/>
      <c r="G139" s="544"/>
      <c r="H139" s="544"/>
      <c r="I139" s="544"/>
      <c r="J139" s="544"/>
      <c r="K139" s="544"/>
      <c r="L139" s="544"/>
      <c r="M139" s="544"/>
      <c r="N139" s="544"/>
      <c r="O139" s="544"/>
      <c r="P139" s="544"/>
      <c r="Q139" s="8"/>
      <c r="R139" s="8"/>
    </row>
    <row r="140" spans="1:18" s="14" customFormat="1" ht="15" customHeight="1" x14ac:dyDescent="0.25">
      <c r="A140" s="544"/>
      <c r="B140" s="8"/>
      <c r="C140" s="8"/>
      <c r="D140" s="8"/>
      <c r="E140" s="544"/>
      <c r="F140" s="544"/>
      <c r="G140" s="544"/>
      <c r="H140" s="544"/>
      <c r="I140" s="544"/>
      <c r="J140" s="544"/>
      <c r="K140" s="544"/>
      <c r="L140" s="544"/>
      <c r="M140" s="544"/>
      <c r="N140" s="544"/>
      <c r="O140" s="544"/>
      <c r="P140" s="544"/>
      <c r="Q140" s="8"/>
      <c r="R140" s="8"/>
    </row>
    <row r="141" spans="1:18" s="14" customFormat="1" ht="15" customHeight="1" x14ac:dyDescent="0.25">
      <c r="A141" s="544"/>
      <c r="B141" s="8"/>
      <c r="C141" s="8"/>
      <c r="D141" s="8"/>
      <c r="E141" s="544"/>
      <c r="F141" s="544"/>
      <c r="G141" s="544"/>
      <c r="H141" s="544"/>
      <c r="I141" s="544"/>
      <c r="J141" s="544"/>
      <c r="K141" s="544"/>
      <c r="L141" s="544"/>
      <c r="M141" s="544"/>
      <c r="N141" s="544"/>
      <c r="O141" s="544"/>
      <c r="P141" s="544"/>
      <c r="Q141" s="8"/>
      <c r="R141" s="8"/>
    </row>
    <row r="142" spans="1:18" s="14" customFormat="1" ht="15" customHeight="1" x14ac:dyDescent="0.25">
      <c r="A142" s="544"/>
      <c r="B142" s="8"/>
      <c r="C142" s="8"/>
      <c r="D142" s="8"/>
      <c r="E142" s="544"/>
      <c r="F142" s="544"/>
      <c r="G142" s="544"/>
      <c r="H142" s="544"/>
      <c r="I142" s="544"/>
      <c r="J142" s="544"/>
      <c r="K142" s="544"/>
      <c r="L142" s="544"/>
      <c r="M142" s="544"/>
      <c r="N142" s="544"/>
      <c r="O142" s="544"/>
      <c r="P142" s="544"/>
      <c r="Q142" s="8"/>
      <c r="R142" s="8"/>
    </row>
    <row r="143" spans="1:18" s="14" customFormat="1" ht="15" customHeight="1" x14ac:dyDescent="0.25">
      <c r="A143" s="544"/>
      <c r="B143" s="8"/>
      <c r="C143" s="8"/>
      <c r="D143" s="8"/>
      <c r="E143" s="544"/>
      <c r="F143" s="544"/>
      <c r="G143" s="544"/>
      <c r="H143" s="544"/>
      <c r="I143" s="544"/>
      <c r="J143" s="544"/>
      <c r="K143" s="544"/>
      <c r="L143" s="544"/>
      <c r="M143" s="544"/>
      <c r="N143" s="544"/>
      <c r="O143" s="544"/>
      <c r="P143" s="544"/>
      <c r="Q143" s="8"/>
      <c r="R143" s="8"/>
    </row>
    <row r="144" spans="1:18" s="14" customFormat="1" ht="15" customHeight="1" x14ac:dyDescent="0.25">
      <c r="A144" s="544"/>
      <c r="B144" s="8"/>
      <c r="C144" s="8"/>
      <c r="D144" s="8"/>
      <c r="E144" s="544"/>
      <c r="F144" s="544"/>
      <c r="G144" s="544"/>
      <c r="H144" s="544"/>
      <c r="I144" s="544"/>
      <c r="J144" s="544"/>
      <c r="K144" s="544"/>
      <c r="L144" s="544"/>
      <c r="M144" s="544"/>
      <c r="N144" s="544"/>
      <c r="O144" s="544"/>
      <c r="P144" s="544"/>
      <c r="Q144" s="8"/>
      <c r="R144" s="8"/>
    </row>
    <row r="145" spans="1:18" s="14" customFormat="1" ht="15" customHeight="1" x14ac:dyDescent="0.25">
      <c r="A145" s="544"/>
      <c r="B145" s="8"/>
      <c r="C145" s="8"/>
      <c r="D145" s="8"/>
      <c r="E145" s="544"/>
      <c r="F145" s="544"/>
      <c r="G145" s="544"/>
      <c r="H145" s="544"/>
      <c r="I145" s="544"/>
      <c r="J145" s="544"/>
      <c r="K145" s="544"/>
      <c r="L145" s="544"/>
      <c r="M145" s="544"/>
      <c r="N145" s="544"/>
      <c r="O145" s="544"/>
      <c r="P145" s="544"/>
      <c r="Q145" s="8"/>
      <c r="R145" s="8"/>
    </row>
    <row r="146" spans="1:18" s="14" customFormat="1" ht="15" customHeight="1" x14ac:dyDescent="0.25">
      <c r="A146" s="544"/>
      <c r="B146" s="8"/>
      <c r="C146" s="8"/>
      <c r="D146" s="8"/>
      <c r="E146" s="544"/>
      <c r="F146" s="544"/>
      <c r="G146" s="544"/>
      <c r="H146" s="544"/>
      <c r="I146" s="544"/>
      <c r="J146" s="544"/>
      <c r="K146" s="544"/>
      <c r="L146" s="544"/>
      <c r="M146" s="544"/>
      <c r="N146" s="544"/>
      <c r="O146" s="544"/>
      <c r="P146" s="544"/>
      <c r="Q146" s="8"/>
      <c r="R146" s="8"/>
    </row>
    <row r="147" spans="1:18" s="14" customFormat="1" ht="15" customHeight="1" x14ac:dyDescent="0.25">
      <c r="A147" s="544"/>
      <c r="B147" s="8"/>
      <c r="C147" s="8"/>
      <c r="D147" s="8"/>
      <c r="E147" s="544"/>
      <c r="F147" s="544"/>
      <c r="G147" s="544"/>
      <c r="H147" s="544"/>
      <c r="I147" s="544"/>
      <c r="J147" s="544"/>
      <c r="K147" s="544"/>
      <c r="L147" s="544"/>
      <c r="M147" s="544"/>
      <c r="N147" s="544"/>
      <c r="O147" s="544"/>
      <c r="P147" s="544"/>
      <c r="Q147" s="8"/>
      <c r="R147" s="8"/>
    </row>
    <row r="148" spans="1:18" s="14" customFormat="1" ht="15" customHeight="1" x14ac:dyDescent="0.25">
      <c r="A148" s="544"/>
      <c r="B148" s="8"/>
      <c r="C148" s="8"/>
      <c r="D148" s="8"/>
      <c r="E148" s="544"/>
      <c r="F148" s="544"/>
      <c r="G148" s="544"/>
      <c r="H148" s="544"/>
      <c r="I148" s="544"/>
      <c r="J148" s="544"/>
      <c r="K148" s="544"/>
      <c r="L148" s="544"/>
      <c r="M148" s="544"/>
      <c r="N148" s="544"/>
      <c r="O148" s="544"/>
      <c r="P148" s="544"/>
      <c r="Q148" s="8"/>
      <c r="R148" s="8"/>
    </row>
    <row r="149" spans="1:18" s="14" customFormat="1" ht="15" customHeight="1" x14ac:dyDescent="0.25">
      <c r="A149" s="544"/>
      <c r="B149" s="8"/>
      <c r="C149" s="8"/>
      <c r="D149" s="8"/>
      <c r="E149" s="544"/>
      <c r="F149" s="544"/>
      <c r="G149" s="544"/>
      <c r="H149" s="544"/>
      <c r="I149" s="544"/>
      <c r="J149" s="544"/>
      <c r="K149" s="544"/>
      <c r="L149" s="544"/>
      <c r="M149" s="544"/>
      <c r="N149" s="544"/>
      <c r="O149" s="544"/>
      <c r="P149" s="544"/>
      <c r="Q149" s="8"/>
      <c r="R149" s="8"/>
    </row>
    <row r="150" spans="1:18" s="14" customFormat="1" ht="15" customHeight="1" x14ac:dyDescent="0.25">
      <c r="A150" s="544"/>
      <c r="B150" s="8"/>
      <c r="C150" s="8"/>
      <c r="D150" s="8"/>
      <c r="E150" s="544"/>
      <c r="F150" s="544"/>
      <c r="G150" s="544"/>
      <c r="H150" s="544"/>
      <c r="I150" s="544"/>
      <c r="J150" s="544"/>
      <c r="K150" s="544"/>
      <c r="L150" s="544"/>
      <c r="M150" s="544"/>
      <c r="N150" s="544"/>
      <c r="O150" s="544"/>
      <c r="P150" s="544"/>
      <c r="Q150" s="8"/>
      <c r="R150" s="8"/>
    </row>
    <row r="151" spans="1:18" s="14" customFormat="1" ht="15" customHeight="1" x14ac:dyDescent="0.25">
      <c r="A151" s="544"/>
      <c r="B151" s="8"/>
      <c r="C151" s="8"/>
      <c r="D151" s="8"/>
      <c r="E151" s="544"/>
      <c r="F151" s="544"/>
      <c r="G151" s="544"/>
      <c r="H151" s="544"/>
      <c r="I151" s="544"/>
      <c r="J151" s="544"/>
      <c r="K151" s="544"/>
      <c r="L151" s="544"/>
      <c r="M151" s="544"/>
      <c r="N151" s="544"/>
      <c r="O151" s="544"/>
      <c r="P151" s="544"/>
      <c r="Q151" s="8"/>
      <c r="R151" s="8"/>
    </row>
    <row r="152" spans="1:18" s="14" customFormat="1" ht="15" customHeight="1" x14ac:dyDescent="0.25">
      <c r="A152" s="544"/>
      <c r="B152" s="8"/>
      <c r="C152" s="8"/>
      <c r="D152" s="8"/>
      <c r="E152" s="544"/>
      <c r="F152" s="544"/>
      <c r="G152" s="544"/>
      <c r="H152" s="544"/>
      <c r="I152" s="544"/>
      <c r="J152" s="544"/>
      <c r="K152" s="544"/>
      <c r="L152" s="544"/>
      <c r="M152" s="544"/>
      <c r="N152" s="544"/>
      <c r="O152" s="544"/>
      <c r="P152" s="544"/>
      <c r="Q152" s="8"/>
      <c r="R152" s="8"/>
    </row>
    <row r="153" spans="1:18" s="14" customFormat="1" ht="15" customHeight="1" x14ac:dyDescent="0.25">
      <c r="A153" s="544"/>
      <c r="B153" s="8"/>
      <c r="C153" s="8"/>
      <c r="D153" s="8"/>
      <c r="E153" s="544"/>
      <c r="F153" s="544"/>
      <c r="G153" s="544"/>
      <c r="H153" s="544"/>
      <c r="I153" s="544"/>
      <c r="J153" s="544"/>
      <c r="K153" s="544"/>
      <c r="L153" s="544"/>
      <c r="M153" s="544"/>
      <c r="N153" s="544"/>
      <c r="O153" s="544"/>
      <c r="P153" s="544"/>
      <c r="Q153" s="8"/>
      <c r="R153" s="8"/>
    </row>
    <row r="154" spans="1:18" s="14" customFormat="1" ht="15" customHeight="1" x14ac:dyDescent="0.25">
      <c r="A154" s="544"/>
      <c r="B154" s="8"/>
      <c r="C154" s="8"/>
      <c r="D154" s="8"/>
      <c r="E154" s="544"/>
      <c r="F154" s="544"/>
      <c r="G154" s="544"/>
      <c r="H154" s="544"/>
      <c r="I154" s="544"/>
      <c r="J154" s="544"/>
      <c r="K154" s="544"/>
      <c r="L154" s="544"/>
      <c r="M154" s="544"/>
      <c r="N154" s="544"/>
      <c r="O154" s="544"/>
      <c r="P154" s="544"/>
      <c r="Q154" s="8"/>
      <c r="R154" s="8"/>
    </row>
    <row r="155" spans="1:18" s="14" customFormat="1" ht="15" customHeight="1" x14ac:dyDescent="0.25">
      <c r="A155" s="544"/>
      <c r="B155" s="8"/>
      <c r="C155" s="8"/>
      <c r="D155" s="8"/>
      <c r="E155" s="544"/>
      <c r="F155" s="544"/>
      <c r="G155" s="544"/>
      <c r="H155" s="544"/>
      <c r="I155" s="544"/>
      <c r="J155" s="544"/>
      <c r="K155" s="544"/>
      <c r="L155" s="544"/>
      <c r="M155" s="544"/>
      <c r="N155" s="544"/>
      <c r="O155" s="544"/>
      <c r="P155" s="544"/>
      <c r="Q155" s="8"/>
      <c r="R155" s="8"/>
    </row>
    <row r="156" spans="1:18" s="14" customFormat="1" ht="15" customHeight="1" x14ac:dyDescent="0.25">
      <c r="A156" s="544"/>
      <c r="B156" s="8"/>
      <c r="C156" s="8"/>
      <c r="D156" s="8"/>
      <c r="E156" s="544"/>
      <c r="F156" s="544"/>
      <c r="G156" s="544"/>
      <c r="H156" s="544"/>
      <c r="I156" s="544"/>
      <c r="J156" s="544"/>
      <c r="K156" s="544"/>
      <c r="L156" s="544"/>
      <c r="M156" s="544"/>
      <c r="N156" s="544"/>
      <c r="O156" s="544"/>
      <c r="P156" s="544"/>
      <c r="Q156" s="8"/>
      <c r="R156" s="8"/>
    </row>
    <row r="157" spans="1:18" s="14" customFormat="1" ht="15" customHeight="1" x14ac:dyDescent="0.25">
      <c r="A157" s="544"/>
      <c r="B157" s="8"/>
      <c r="C157" s="8"/>
      <c r="D157" s="8"/>
      <c r="E157" s="544"/>
      <c r="F157" s="544"/>
      <c r="G157" s="544"/>
      <c r="H157" s="544"/>
      <c r="I157" s="544"/>
      <c r="J157" s="544"/>
      <c r="K157" s="544"/>
      <c r="L157" s="544"/>
      <c r="M157" s="544"/>
      <c r="N157" s="544"/>
      <c r="O157" s="544"/>
      <c r="P157" s="544"/>
      <c r="Q157" s="8"/>
      <c r="R157" s="8"/>
    </row>
    <row r="158" spans="1:18" s="14" customFormat="1" ht="15" customHeight="1" x14ac:dyDescent="0.25">
      <c r="A158" s="544"/>
      <c r="B158" s="8"/>
      <c r="C158" s="8"/>
      <c r="D158" s="8"/>
      <c r="E158" s="544"/>
      <c r="F158" s="544"/>
      <c r="G158" s="544"/>
      <c r="H158" s="544"/>
      <c r="I158" s="544"/>
      <c r="J158" s="544"/>
      <c r="K158" s="544"/>
      <c r="L158" s="544"/>
      <c r="M158" s="544"/>
      <c r="N158" s="544"/>
      <c r="O158" s="544"/>
      <c r="P158" s="544"/>
      <c r="Q158" s="8"/>
      <c r="R158" s="8"/>
    </row>
    <row r="159" spans="1:18" s="14" customFormat="1" ht="15" customHeight="1" x14ac:dyDescent="0.25">
      <c r="A159" s="544"/>
      <c r="B159" s="8"/>
      <c r="C159" s="8"/>
      <c r="D159" s="8"/>
      <c r="E159" s="544"/>
      <c r="F159" s="544"/>
      <c r="G159" s="544"/>
      <c r="H159" s="544"/>
      <c r="I159" s="544"/>
      <c r="J159" s="544"/>
      <c r="K159" s="544"/>
      <c r="L159" s="544"/>
      <c r="M159" s="544"/>
      <c r="N159" s="544"/>
      <c r="O159" s="544"/>
      <c r="P159" s="544"/>
      <c r="Q159" s="8"/>
      <c r="R159" s="8"/>
    </row>
    <row r="160" spans="1:18" s="14" customFormat="1" ht="15" customHeight="1" x14ac:dyDescent="0.25">
      <c r="A160" s="544"/>
      <c r="B160" s="8"/>
      <c r="C160" s="8"/>
      <c r="D160" s="8"/>
      <c r="E160" s="544"/>
      <c r="F160" s="544"/>
      <c r="G160" s="544"/>
      <c r="H160" s="544"/>
      <c r="I160" s="544"/>
      <c r="J160" s="544"/>
      <c r="K160" s="544"/>
      <c r="L160" s="544"/>
      <c r="M160" s="544"/>
      <c r="N160" s="544"/>
      <c r="O160" s="544"/>
      <c r="P160" s="544"/>
      <c r="Q160" s="8"/>
      <c r="R160" s="8"/>
    </row>
    <row r="161" spans="1:18" s="14" customFormat="1" ht="15" customHeight="1" x14ac:dyDescent="0.25">
      <c r="A161" s="544"/>
      <c r="B161" s="8"/>
      <c r="C161" s="8"/>
      <c r="D161" s="8"/>
      <c r="E161" s="544"/>
      <c r="F161" s="544"/>
      <c r="G161" s="544"/>
      <c r="H161" s="544"/>
      <c r="I161" s="544"/>
      <c r="J161" s="544"/>
      <c r="K161" s="544"/>
      <c r="L161" s="544"/>
      <c r="M161" s="544"/>
      <c r="N161" s="544"/>
      <c r="O161" s="544"/>
      <c r="P161" s="544"/>
      <c r="Q161" s="8"/>
      <c r="R161" s="8"/>
    </row>
    <row r="162" spans="1:18" s="14" customFormat="1" ht="15" customHeight="1" x14ac:dyDescent="0.25">
      <c r="A162" s="544"/>
      <c r="B162" s="8"/>
      <c r="C162" s="8"/>
      <c r="D162" s="8"/>
      <c r="E162" s="544"/>
      <c r="F162" s="544"/>
      <c r="G162" s="544"/>
      <c r="H162" s="544"/>
      <c r="I162" s="544"/>
      <c r="J162" s="544"/>
      <c r="K162" s="544"/>
      <c r="L162" s="544"/>
      <c r="M162" s="544"/>
      <c r="N162" s="544"/>
      <c r="O162" s="544"/>
      <c r="P162" s="544"/>
      <c r="Q162" s="8"/>
      <c r="R162" s="8"/>
    </row>
    <row r="163" spans="1:18" s="14" customFormat="1" ht="15" customHeight="1" x14ac:dyDescent="0.25">
      <c r="A163" s="544"/>
      <c r="B163" s="8"/>
      <c r="C163" s="8"/>
      <c r="D163" s="8"/>
      <c r="E163" s="544"/>
      <c r="F163" s="544"/>
      <c r="G163" s="544"/>
      <c r="H163" s="544"/>
      <c r="I163" s="544"/>
      <c r="J163" s="544"/>
      <c r="K163" s="544"/>
      <c r="L163" s="544"/>
      <c r="M163" s="544"/>
      <c r="N163" s="544"/>
      <c r="O163" s="544"/>
      <c r="P163" s="544"/>
      <c r="Q163" s="8"/>
      <c r="R163" s="8"/>
    </row>
    <row r="164" spans="1:18" s="14" customFormat="1" ht="15" customHeight="1" x14ac:dyDescent="0.25">
      <c r="A164" s="544"/>
      <c r="B164" s="8"/>
      <c r="C164" s="8"/>
      <c r="D164" s="8"/>
      <c r="E164" s="544"/>
      <c r="F164" s="544"/>
      <c r="G164" s="544"/>
      <c r="H164" s="544"/>
      <c r="I164" s="544"/>
      <c r="J164" s="544"/>
      <c r="K164" s="544"/>
      <c r="L164" s="544"/>
      <c r="M164" s="544"/>
      <c r="N164" s="544"/>
      <c r="O164" s="544"/>
      <c r="P164" s="544"/>
      <c r="Q164" s="8"/>
      <c r="R164" s="8"/>
    </row>
    <row r="165" spans="1:18" s="29" customFormat="1" ht="15" customHeight="1" x14ac:dyDescent="0.25">
      <c r="A165" s="544"/>
      <c r="B165" s="8"/>
      <c r="C165" s="8"/>
      <c r="D165" s="8"/>
      <c r="E165" s="544"/>
      <c r="F165" s="544"/>
      <c r="G165" s="544"/>
      <c r="H165" s="544"/>
      <c r="I165" s="544"/>
      <c r="J165" s="544"/>
      <c r="K165" s="544"/>
      <c r="L165" s="544"/>
      <c r="M165" s="544"/>
      <c r="N165" s="544"/>
      <c r="O165" s="544"/>
      <c r="P165" s="544"/>
      <c r="Q165" s="8"/>
      <c r="R165" s="8"/>
    </row>
    <row r="166" spans="1:18" s="29" customFormat="1" ht="15" customHeight="1" x14ac:dyDescent="0.25">
      <c r="A166" s="544"/>
      <c r="B166" s="8"/>
      <c r="C166" s="8"/>
      <c r="D166" s="8"/>
      <c r="E166" s="544"/>
      <c r="F166" s="544"/>
      <c r="G166" s="544"/>
      <c r="H166" s="544"/>
      <c r="I166" s="544"/>
      <c r="J166" s="544"/>
      <c r="K166" s="544"/>
      <c r="L166" s="544"/>
      <c r="M166" s="544"/>
      <c r="N166" s="544"/>
      <c r="O166" s="544"/>
      <c r="P166" s="544"/>
      <c r="Q166" s="8"/>
      <c r="R166" s="8"/>
    </row>
    <row r="167" spans="1:18" s="29" customFormat="1" ht="15" customHeight="1" x14ac:dyDescent="0.25">
      <c r="A167" s="544"/>
      <c r="B167" s="8"/>
      <c r="C167" s="8"/>
      <c r="D167" s="8"/>
      <c r="E167" s="544"/>
      <c r="F167" s="544"/>
      <c r="G167" s="544"/>
      <c r="H167" s="544"/>
      <c r="I167" s="544"/>
      <c r="J167" s="544"/>
      <c r="K167" s="544"/>
      <c r="L167" s="544"/>
      <c r="M167" s="544"/>
      <c r="N167" s="544"/>
      <c r="O167" s="544"/>
      <c r="P167" s="544"/>
      <c r="Q167" s="8"/>
      <c r="R167" s="8"/>
    </row>
    <row r="168" spans="1:18" s="29" customFormat="1" ht="15" customHeight="1" x14ac:dyDescent="0.25">
      <c r="A168" s="544"/>
      <c r="B168" s="8"/>
      <c r="C168" s="8"/>
      <c r="D168" s="8"/>
      <c r="E168" s="544"/>
      <c r="F168" s="544"/>
      <c r="G168" s="544"/>
      <c r="H168" s="544"/>
      <c r="I168" s="544"/>
      <c r="J168" s="544"/>
      <c r="K168" s="544"/>
      <c r="L168" s="544"/>
      <c r="M168" s="544"/>
      <c r="N168" s="544"/>
      <c r="O168" s="544"/>
      <c r="P168" s="544"/>
      <c r="Q168" s="8"/>
      <c r="R168" s="8"/>
    </row>
    <row r="169" spans="1:18" s="29" customFormat="1" ht="15" customHeight="1" x14ac:dyDescent="0.25">
      <c r="A169" s="544"/>
      <c r="B169" s="8"/>
      <c r="C169" s="8"/>
      <c r="D169" s="8"/>
      <c r="E169" s="544"/>
      <c r="F169" s="544"/>
      <c r="G169" s="544"/>
      <c r="H169" s="544"/>
      <c r="I169" s="544"/>
      <c r="J169" s="544"/>
      <c r="K169" s="544"/>
      <c r="L169" s="544"/>
      <c r="M169" s="544"/>
      <c r="N169" s="544"/>
      <c r="O169" s="544"/>
      <c r="P169" s="544"/>
      <c r="Q169" s="8"/>
      <c r="R169" s="8"/>
    </row>
    <row r="170" spans="1:18" s="29" customFormat="1" ht="15" customHeight="1" x14ac:dyDescent="0.25">
      <c r="A170" s="544"/>
      <c r="B170" s="8"/>
      <c r="C170" s="8"/>
      <c r="D170" s="8"/>
      <c r="E170" s="544"/>
      <c r="F170" s="544"/>
      <c r="G170" s="544"/>
      <c r="H170" s="544"/>
      <c r="I170" s="544"/>
      <c r="J170" s="544"/>
      <c r="K170" s="544"/>
      <c r="L170" s="544"/>
      <c r="M170" s="544"/>
      <c r="N170" s="544"/>
      <c r="O170" s="544"/>
      <c r="P170" s="544"/>
      <c r="Q170" s="8"/>
      <c r="R170" s="8"/>
    </row>
    <row r="171" spans="1:18" s="29" customFormat="1" ht="15" customHeight="1" x14ac:dyDescent="0.25">
      <c r="A171" s="544"/>
      <c r="B171" s="8"/>
      <c r="C171" s="8"/>
      <c r="D171" s="8"/>
      <c r="E171" s="544"/>
      <c r="F171" s="544"/>
      <c r="G171" s="544"/>
      <c r="H171" s="544"/>
      <c r="I171" s="544"/>
      <c r="J171" s="544"/>
      <c r="K171" s="544"/>
      <c r="L171" s="544"/>
      <c r="M171" s="544"/>
      <c r="N171" s="544"/>
      <c r="O171" s="544"/>
      <c r="P171" s="544"/>
      <c r="Q171" s="8"/>
      <c r="R171" s="8"/>
    </row>
    <row r="172" spans="1:18" s="29" customFormat="1" ht="15" customHeight="1" x14ac:dyDescent="0.25">
      <c r="A172" s="544"/>
      <c r="B172" s="8"/>
      <c r="C172" s="8"/>
      <c r="D172" s="8"/>
      <c r="E172" s="544"/>
      <c r="F172" s="544"/>
      <c r="G172" s="544"/>
      <c r="H172" s="544"/>
      <c r="I172" s="544"/>
      <c r="J172" s="544"/>
      <c r="K172" s="544"/>
      <c r="L172" s="544"/>
      <c r="M172" s="544"/>
      <c r="N172" s="544"/>
      <c r="O172" s="544"/>
      <c r="P172" s="544"/>
      <c r="Q172" s="8"/>
      <c r="R172" s="8"/>
    </row>
    <row r="173" spans="1:18" s="29" customFormat="1" ht="15" customHeight="1" x14ac:dyDescent="0.25">
      <c r="A173" s="544"/>
      <c r="B173" s="8"/>
      <c r="C173" s="8"/>
      <c r="D173" s="8"/>
      <c r="E173" s="544"/>
      <c r="F173" s="544"/>
      <c r="G173" s="544"/>
      <c r="H173" s="544"/>
      <c r="I173" s="544"/>
      <c r="J173" s="544"/>
      <c r="K173" s="544"/>
      <c r="L173" s="544"/>
      <c r="M173" s="544"/>
      <c r="N173" s="544"/>
      <c r="O173" s="544"/>
      <c r="P173" s="544"/>
      <c r="Q173" s="8"/>
      <c r="R173" s="8"/>
    </row>
    <row r="174" spans="1:18" s="29" customFormat="1" ht="15" customHeight="1" x14ac:dyDescent="0.25">
      <c r="A174" s="544"/>
      <c r="B174" s="8"/>
      <c r="C174" s="8"/>
      <c r="D174" s="8"/>
      <c r="E174" s="544"/>
      <c r="F174" s="544"/>
      <c r="G174" s="544"/>
      <c r="H174" s="544"/>
      <c r="I174" s="544"/>
      <c r="J174" s="544"/>
      <c r="K174" s="544"/>
      <c r="L174" s="544"/>
      <c r="M174" s="544"/>
      <c r="N174" s="544"/>
      <c r="O174" s="544"/>
      <c r="P174" s="544"/>
      <c r="Q174" s="8"/>
      <c r="R174" s="8"/>
    </row>
    <row r="175" spans="1:18" s="29" customFormat="1" ht="15" customHeight="1" x14ac:dyDescent="0.25">
      <c r="A175" s="544"/>
      <c r="B175" s="8"/>
      <c r="C175" s="8"/>
      <c r="D175" s="8"/>
      <c r="E175" s="544"/>
      <c r="F175" s="544"/>
      <c r="G175" s="544"/>
      <c r="H175" s="544"/>
      <c r="I175" s="544"/>
      <c r="J175" s="544"/>
      <c r="K175" s="544"/>
      <c r="L175" s="544"/>
      <c r="M175" s="544"/>
      <c r="N175" s="544"/>
      <c r="O175" s="544"/>
      <c r="P175" s="544"/>
      <c r="Q175" s="8"/>
      <c r="R175" s="8"/>
    </row>
    <row r="176" spans="1:18" s="29" customFormat="1" ht="15" customHeight="1" x14ac:dyDescent="0.25">
      <c r="A176" s="544"/>
      <c r="B176" s="8"/>
      <c r="C176" s="8"/>
      <c r="D176" s="8"/>
      <c r="E176" s="544"/>
      <c r="F176" s="544"/>
      <c r="G176" s="544"/>
      <c r="H176" s="544"/>
      <c r="I176" s="544"/>
      <c r="J176" s="544"/>
      <c r="K176" s="544"/>
      <c r="L176" s="544"/>
      <c r="M176" s="544"/>
      <c r="N176" s="544"/>
      <c r="O176" s="544"/>
      <c r="P176" s="544"/>
      <c r="Q176" s="8"/>
      <c r="R176" s="8"/>
    </row>
    <row r="177" spans="1:18" s="29" customFormat="1" ht="15" customHeight="1" x14ac:dyDescent="0.25">
      <c r="A177" s="544"/>
      <c r="B177" s="8"/>
      <c r="C177" s="8"/>
      <c r="D177" s="8"/>
      <c r="E177" s="544"/>
      <c r="F177" s="544"/>
      <c r="G177" s="544"/>
      <c r="H177" s="544"/>
      <c r="I177" s="544"/>
      <c r="J177" s="544"/>
      <c r="K177" s="544"/>
      <c r="L177" s="544"/>
      <c r="M177" s="544"/>
      <c r="N177" s="544"/>
      <c r="O177" s="544"/>
      <c r="P177" s="544"/>
      <c r="Q177" s="8"/>
      <c r="R177" s="8"/>
    </row>
    <row r="178" spans="1:18" s="29" customFormat="1" ht="15" customHeight="1" x14ac:dyDescent="0.25">
      <c r="A178" s="544"/>
      <c r="B178" s="8"/>
      <c r="C178" s="8"/>
      <c r="D178" s="8"/>
      <c r="E178" s="544"/>
      <c r="F178" s="544"/>
      <c r="G178" s="544"/>
      <c r="H178" s="544"/>
      <c r="I178" s="544"/>
      <c r="J178" s="544"/>
      <c r="K178" s="544"/>
      <c r="L178" s="544"/>
      <c r="M178" s="544"/>
      <c r="N178" s="544"/>
      <c r="O178" s="544"/>
      <c r="P178" s="544"/>
      <c r="Q178" s="8"/>
      <c r="R178" s="8"/>
    </row>
    <row r="179" spans="1:18" s="29" customFormat="1" ht="15" customHeight="1" x14ac:dyDescent="0.25">
      <c r="A179" s="544"/>
      <c r="B179" s="8"/>
      <c r="C179" s="8"/>
      <c r="D179" s="8"/>
      <c r="E179" s="544"/>
      <c r="F179" s="544"/>
      <c r="G179" s="544"/>
      <c r="H179" s="544"/>
      <c r="I179" s="544"/>
      <c r="J179" s="544"/>
      <c r="K179" s="544"/>
      <c r="L179" s="544"/>
      <c r="M179" s="544"/>
      <c r="N179" s="544"/>
      <c r="O179" s="544"/>
      <c r="P179" s="544"/>
      <c r="Q179" s="8"/>
      <c r="R179" s="8"/>
    </row>
    <row r="180" spans="1:18" s="29" customFormat="1" ht="15" customHeight="1" x14ac:dyDescent="0.25">
      <c r="A180" s="544"/>
      <c r="B180" s="8"/>
      <c r="C180" s="8"/>
      <c r="D180" s="8"/>
      <c r="E180" s="544"/>
      <c r="F180" s="544"/>
      <c r="G180" s="544"/>
      <c r="H180" s="544"/>
      <c r="I180" s="544"/>
      <c r="J180" s="544"/>
      <c r="K180" s="544"/>
      <c r="L180" s="544"/>
      <c r="M180" s="544"/>
      <c r="N180" s="544"/>
      <c r="O180" s="544"/>
      <c r="P180" s="544"/>
      <c r="Q180" s="8"/>
      <c r="R180" s="8"/>
    </row>
    <row r="181" spans="1:18" s="29" customFormat="1" ht="15" customHeight="1" x14ac:dyDescent="0.25">
      <c r="A181" s="544"/>
      <c r="B181" s="8"/>
      <c r="C181" s="8"/>
      <c r="D181" s="8"/>
      <c r="E181" s="544"/>
      <c r="F181" s="544"/>
      <c r="G181" s="544"/>
      <c r="H181" s="544"/>
      <c r="I181" s="544"/>
      <c r="J181" s="544"/>
      <c r="K181" s="544"/>
      <c r="L181" s="544"/>
      <c r="M181" s="544"/>
      <c r="N181" s="544"/>
      <c r="O181" s="544"/>
      <c r="P181" s="544"/>
      <c r="Q181" s="8"/>
      <c r="R181" s="8"/>
    </row>
    <row r="182" spans="1:18" s="29" customFormat="1" x14ac:dyDescent="0.25">
      <c r="A182" s="544"/>
      <c r="B182" s="8"/>
      <c r="C182" s="8"/>
      <c r="D182" s="8"/>
      <c r="E182" s="544"/>
      <c r="F182" s="544"/>
      <c r="G182" s="544"/>
      <c r="H182" s="544"/>
      <c r="I182" s="544"/>
      <c r="J182" s="544"/>
      <c r="K182" s="544"/>
      <c r="L182" s="544"/>
      <c r="M182" s="544"/>
      <c r="N182" s="544"/>
      <c r="O182" s="544"/>
      <c r="P182" s="544"/>
      <c r="Q182" s="8"/>
      <c r="R182" s="8"/>
    </row>
    <row r="183" spans="1:18" s="29" customFormat="1" x14ac:dyDescent="0.25">
      <c r="A183" s="544"/>
      <c r="B183" s="8"/>
      <c r="C183" s="8"/>
      <c r="D183" s="8"/>
      <c r="E183" s="544"/>
      <c r="F183" s="544"/>
      <c r="G183" s="544"/>
      <c r="H183" s="544"/>
      <c r="I183" s="544"/>
      <c r="J183" s="544"/>
      <c r="K183" s="544"/>
      <c r="L183" s="544"/>
      <c r="M183" s="544"/>
      <c r="N183" s="544"/>
      <c r="O183" s="544"/>
      <c r="P183" s="544"/>
      <c r="Q183" s="8"/>
      <c r="R183" s="8"/>
    </row>
    <row r="184" spans="1:18" s="29" customFormat="1" x14ac:dyDescent="0.25">
      <c r="A184" s="544"/>
      <c r="B184" s="8"/>
      <c r="C184" s="8"/>
      <c r="D184" s="8"/>
      <c r="E184" s="544"/>
      <c r="F184" s="544"/>
      <c r="G184" s="544"/>
      <c r="H184" s="544"/>
      <c r="I184" s="544"/>
      <c r="J184" s="544"/>
      <c r="K184" s="544"/>
      <c r="L184" s="544"/>
      <c r="M184" s="544"/>
      <c r="N184" s="544"/>
      <c r="O184" s="544"/>
      <c r="P184" s="544"/>
      <c r="Q184" s="8"/>
      <c r="R184" s="8"/>
    </row>
    <row r="185" spans="1:18" s="29" customFormat="1" x14ac:dyDescent="0.25">
      <c r="A185" s="544"/>
      <c r="B185" s="8"/>
      <c r="C185" s="8"/>
      <c r="D185" s="8"/>
      <c r="E185" s="544"/>
      <c r="F185" s="544"/>
      <c r="G185" s="544"/>
      <c r="H185" s="544"/>
      <c r="I185" s="544"/>
      <c r="J185" s="544"/>
      <c r="K185" s="544"/>
      <c r="L185" s="544"/>
      <c r="M185" s="544"/>
      <c r="N185" s="544"/>
      <c r="O185" s="544"/>
      <c r="P185" s="544"/>
      <c r="Q185" s="8"/>
      <c r="R185" s="8"/>
    </row>
    <row r="186" spans="1:18" s="29" customFormat="1" x14ac:dyDescent="0.25">
      <c r="A186" s="544"/>
      <c r="B186" s="8"/>
      <c r="C186" s="8"/>
      <c r="D186" s="8"/>
      <c r="E186" s="544"/>
      <c r="F186" s="544"/>
      <c r="G186" s="544"/>
      <c r="H186" s="544"/>
      <c r="I186" s="544"/>
      <c r="J186" s="544"/>
      <c r="K186" s="544"/>
      <c r="L186" s="544"/>
      <c r="M186" s="544"/>
      <c r="N186" s="544"/>
      <c r="O186" s="544"/>
      <c r="P186" s="544"/>
      <c r="Q186" s="8"/>
      <c r="R186" s="8"/>
    </row>
    <row r="187" spans="1:18" s="29" customFormat="1" x14ac:dyDescent="0.25">
      <c r="A187" s="544"/>
      <c r="B187" s="8"/>
      <c r="C187" s="8"/>
      <c r="D187" s="8"/>
      <c r="E187" s="544"/>
      <c r="F187" s="544"/>
      <c r="G187" s="544"/>
      <c r="H187" s="544"/>
      <c r="I187" s="544"/>
      <c r="J187" s="544"/>
      <c r="K187" s="544"/>
      <c r="L187" s="544"/>
      <c r="M187" s="544"/>
      <c r="N187" s="544"/>
      <c r="O187" s="544"/>
      <c r="P187" s="544"/>
      <c r="Q187" s="8"/>
      <c r="R187" s="8"/>
    </row>
  </sheetData>
  <sheetProtection algorithmName="SHA-512" hashValue="JuwtbO4/Mef538G6Dwamvc7Hxf7FRrfsBGEy0fh4qCkNOdZPxsGz4Qv4+gsFuK4AKAlLgBq0PhkNJ4++GWyD5A==" saltValue="D9ulObnCgB4dIVUBJP3Nag==" spinCount="100000" sheet="1" objects="1" scenarios="1"/>
  <mergeCells count="34">
    <mergeCell ref="A1:E1"/>
    <mergeCell ref="F1:R1"/>
    <mergeCell ref="A2:R2"/>
    <mergeCell ref="A3:R3"/>
    <mergeCell ref="A5:A7"/>
    <mergeCell ref="B5:B7"/>
    <mergeCell ref="C5:C7"/>
    <mergeCell ref="D5:D7"/>
    <mergeCell ref="E5:J6"/>
    <mergeCell ref="K5:K7"/>
    <mergeCell ref="L5:P6"/>
    <mergeCell ref="Q5:Q7"/>
    <mergeCell ref="R5:R7"/>
    <mergeCell ref="B8:D8"/>
    <mergeCell ref="B24:D24"/>
    <mergeCell ref="B9:B23"/>
    <mergeCell ref="C9:C23"/>
    <mergeCell ref="B76:B93"/>
    <mergeCell ref="B25:B47"/>
    <mergeCell ref="C25:C47"/>
    <mergeCell ref="B48:B61"/>
    <mergeCell ref="B75:D75"/>
    <mergeCell ref="C76:C93"/>
    <mergeCell ref="B129:B136"/>
    <mergeCell ref="C129:C136"/>
    <mergeCell ref="C48:C61"/>
    <mergeCell ref="C62:C74"/>
    <mergeCell ref="B62:B74"/>
    <mergeCell ref="B94:D94"/>
    <mergeCell ref="B116:D116"/>
    <mergeCell ref="B95:B115"/>
    <mergeCell ref="C95:C115"/>
    <mergeCell ref="B117:B128"/>
    <mergeCell ref="C117:C128"/>
  </mergeCells>
  <conditionalFormatting sqref="A9:A23 A25:A74 A76:A93 A95:A115">
    <cfRule type="containsText" dxfId="15" priority="2" operator="containsText" text="2.">
      <formula>NOT(ISERROR(SEARCH("2.",#REF!)))</formula>
    </cfRule>
  </conditionalFormatting>
  <conditionalFormatting sqref="A117:A136">
    <cfRule type="containsText" dxfId="14"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5"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249977111117893"/>
  </sheetPr>
  <dimension ref="A1:F18"/>
  <sheetViews>
    <sheetView view="pageLayout" zoomScaleNormal="90" workbookViewId="0">
      <selection activeCell="C15" sqref="C15:C16"/>
    </sheetView>
  </sheetViews>
  <sheetFormatPr defaultColWidth="9.140625" defaultRowHeight="15" x14ac:dyDescent="0.25"/>
  <cols>
    <col min="1" max="1" width="8.7109375" style="8" customWidth="1"/>
    <col min="2" max="2" width="75.7109375" style="8" customWidth="1"/>
    <col min="3" max="3" width="20.7109375" style="8" customWidth="1"/>
    <col min="4" max="5" width="9.140625" style="9"/>
    <col min="6" max="6" width="11" style="9" customWidth="1"/>
    <col min="7" max="16384" width="9.140625" style="9"/>
  </cols>
  <sheetData>
    <row r="1" spans="1:6" ht="54" customHeight="1" x14ac:dyDescent="0.25"/>
    <row r="2" spans="1:6" ht="15.75" customHeight="1" x14ac:dyDescent="0.25">
      <c r="A2" s="774" t="s">
        <v>1736</v>
      </c>
      <c r="B2" s="774"/>
      <c r="C2" s="774"/>
    </row>
    <row r="3" spans="1:6" ht="15.75" customHeight="1" x14ac:dyDescent="0.25"/>
    <row r="4" spans="1:6" ht="15.75" customHeight="1" x14ac:dyDescent="0.25">
      <c r="A4" s="965" t="s">
        <v>1934</v>
      </c>
      <c r="B4" s="965"/>
      <c r="C4" s="965"/>
      <c r="D4" s="73"/>
      <c r="E4" s="73"/>
      <c r="F4" s="73"/>
    </row>
    <row r="5" spans="1:6" ht="15.75" customHeight="1" thickBot="1" x14ac:dyDescent="0.3"/>
    <row r="6" spans="1:6" ht="15" customHeight="1" thickTop="1" thickBot="1" x14ac:dyDescent="0.3">
      <c r="A6" s="74"/>
      <c r="B6" s="74"/>
      <c r="C6" s="74"/>
    </row>
    <row r="7" spans="1:6" ht="39.950000000000003" customHeight="1" thickTop="1" thickBot="1" x14ac:dyDescent="0.3">
      <c r="C7" s="75" t="s">
        <v>1119</v>
      </c>
    </row>
    <row r="8" spans="1:6" s="15" customFormat="1" ht="39.950000000000003" customHeight="1" thickTop="1" x14ac:dyDescent="0.25">
      <c r="A8" s="41" t="s">
        <v>27</v>
      </c>
      <c r="B8" s="42" t="s">
        <v>1927</v>
      </c>
      <c r="C8" s="40">
        <f>SUM(C9:C10)</f>
        <v>0</v>
      </c>
    </row>
    <row r="9" spans="1:6" s="15" customFormat="1" ht="15" customHeight="1" x14ac:dyDescent="0.25">
      <c r="A9" s="118" t="s">
        <v>2100</v>
      </c>
      <c r="B9" s="559" t="s">
        <v>2312</v>
      </c>
      <c r="C9" s="20">
        <f>'Príloha č.7.1 - SO 671-00'!R36</f>
        <v>0</v>
      </c>
    </row>
    <row r="10" spans="1:6" s="15" customFormat="1" ht="15" customHeight="1" thickBot="1" x14ac:dyDescent="0.3">
      <c r="A10" s="210" t="s">
        <v>2101</v>
      </c>
      <c r="B10" s="562" t="s">
        <v>1737</v>
      </c>
      <c r="C10" s="77">
        <f>'Príloha č.7.2 - SO 671-11'!R137</f>
        <v>0</v>
      </c>
    </row>
    <row r="11" spans="1:6" ht="16.5" thickTop="1" thickBot="1" x14ac:dyDescent="0.3">
      <c r="B11" s="563"/>
    </row>
    <row r="12" spans="1:6" ht="16.5" thickTop="1" thickBot="1" x14ac:dyDescent="0.3">
      <c r="A12" s="47"/>
      <c r="B12" s="47"/>
      <c r="C12" s="47"/>
    </row>
    <row r="13" spans="1:6" ht="16.5" thickTop="1" thickBot="1" x14ac:dyDescent="0.3">
      <c r="A13" s="872" t="s">
        <v>79</v>
      </c>
      <c r="B13" s="873"/>
      <c r="C13" s="22">
        <f>C8</f>
        <v>0</v>
      </c>
    </row>
    <row r="14" spans="1:6" ht="16.5" thickTop="1" thickBot="1" x14ac:dyDescent="0.3"/>
    <row r="15" spans="1:6" ht="17.25" thickTop="1" thickBot="1" x14ac:dyDescent="0.3">
      <c r="A15" s="874" t="s">
        <v>213</v>
      </c>
      <c r="B15" s="875"/>
      <c r="C15" s="78">
        <f>C13*4</f>
        <v>0</v>
      </c>
    </row>
    <row r="16" spans="1:6" ht="16.5" thickTop="1" thickBot="1" x14ac:dyDescent="0.3">
      <c r="A16" s="876" t="s">
        <v>2422</v>
      </c>
      <c r="B16" s="877"/>
      <c r="C16" s="22">
        <f>ROUND(C15*0.23, 2)</f>
        <v>0</v>
      </c>
    </row>
    <row r="17" spans="1:3" ht="16.5" thickTop="1" thickBot="1" x14ac:dyDescent="0.3">
      <c r="A17" s="878" t="s">
        <v>214</v>
      </c>
      <c r="B17" s="879"/>
      <c r="C17" s="22">
        <f>SUM(C15,C16)</f>
        <v>0</v>
      </c>
    </row>
    <row r="18" spans="1:3" ht="15.75" thickTop="1" x14ac:dyDescent="0.25"/>
  </sheetData>
  <sheetProtection algorithmName="SHA-512" hashValue="V1x6TkNAk9gHk8WudMw4CgImvSo37d2FPyzdG5ij4Yi4gA5y4yRvYm9klJZ3rP6R71I9mWl1Bxb0v4SdYmVZGQ==" saltValue="WHfLaToYd0J7Ou6dSabKlA==" spinCount="100000" sheet="1" objects="1" scenarios="1"/>
  <mergeCells count="6">
    <mergeCell ref="A17:B17"/>
    <mergeCell ref="A2:C2"/>
    <mergeCell ref="A4:C4"/>
    <mergeCell ref="A13:B13"/>
    <mergeCell ref="A15:B15"/>
    <mergeCell ref="A16:B16"/>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A39"/>
  <sheetViews>
    <sheetView view="pageLayout" topLeftCell="H7" zoomScaleNormal="90" workbookViewId="0">
      <selection activeCell="X9" sqref="X9:X10"/>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1332</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488</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794" t="s">
        <v>505</v>
      </c>
      <c r="C8" s="449" t="s">
        <v>489</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8"/>
      <c r="C9" s="426" t="s">
        <v>506</v>
      </c>
      <c r="D9" s="216" t="s">
        <v>70</v>
      </c>
      <c r="E9" s="284"/>
      <c r="F9" s="284"/>
      <c r="G9" s="284"/>
      <c r="H9" s="284"/>
      <c r="I9" s="284"/>
      <c r="J9" s="284"/>
      <c r="K9" s="285">
        <v>1</v>
      </c>
      <c r="L9" s="285" t="s">
        <v>3</v>
      </c>
      <c r="M9" s="284"/>
      <c r="N9" s="302">
        <v>1</v>
      </c>
      <c r="O9" s="285">
        <v>64</v>
      </c>
      <c r="P9" s="284"/>
      <c r="Q9" s="284"/>
      <c r="R9" s="284"/>
      <c r="S9" s="284"/>
      <c r="T9" s="284"/>
      <c r="U9" s="284"/>
      <c r="V9" s="284"/>
      <c r="W9" s="302"/>
      <c r="X9" s="277"/>
      <c r="Y9" s="287">
        <f>N9*O9*ROUND(X9,2)</f>
        <v>0</v>
      </c>
    </row>
    <row r="10" spans="1:27" ht="26.25" customHeight="1" x14ac:dyDescent="0.25">
      <c r="A10" s="173">
        <v>3</v>
      </c>
      <c r="B10" s="798"/>
      <c r="C10" s="426" t="s">
        <v>489</v>
      </c>
      <c r="D10" s="216" t="s">
        <v>554</v>
      </c>
      <c r="E10" s="284"/>
      <c r="F10" s="284"/>
      <c r="G10" s="284"/>
      <c r="H10" s="284"/>
      <c r="I10" s="284"/>
      <c r="J10" s="284"/>
      <c r="K10" s="285">
        <v>1</v>
      </c>
      <c r="L10" s="285" t="s">
        <v>3</v>
      </c>
      <c r="M10" s="284"/>
      <c r="N10" s="302">
        <v>1</v>
      </c>
      <c r="O10" s="285">
        <v>1</v>
      </c>
      <c r="P10" s="285"/>
      <c r="Q10" s="284"/>
      <c r="R10" s="284"/>
      <c r="S10" s="284"/>
      <c r="T10" s="284"/>
      <c r="U10" s="284"/>
      <c r="V10" s="302"/>
      <c r="W10" s="302"/>
      <c r="X10" s="277"/>
      <c r="Y10" s="287">
        <f>N10*O10*ROUND(X10,2)</f>
        <v>0</v>
      </c>
    </row>
    <row r="11" spans="1:27" ht="15" customHeight="1" x14ac:dyDescent="0.25">
      <c r="A11" s="173">
        <v>4</v>
      </c>
      <c r="B11" s="798"/>
      <c r="C11" s="799" t="s">
        <v>504</v>
      </c>
      <c r="D11" s="216" t="s">
        <v>467</v>
      </c>
      <c r="E11" s="284"/>
      <c r="F11" s="285"/>
      <c r="G11" s="284" t="s">
        <v>3</v>
      </c>
      <c r="H11" s="284"/>
      <c r="I11" s="284"/>
      <c r="J11" s="284"/>
      <c r="K11" s="284"/>
      <c r="L11" s="284"/>
      <c r="M11" s="284"/>
      <c r="N11" s="284"/>
      <c r="O11" s="284"/>
      <c r="P11" s="285"/>
      <c r="Q11" s="285"/>
      <c r="R11" s="284"/>
      <c r="S11" s="284"/>
      <c r="T11" s="284"/>
      <c r="U11" s="284"/>
      <c r="V11" s="285">
        <v>12</v>
      </c>
      <c r="W11" s="302">
        <v>36</v>
      </c>
      <c r="X11" s="364"/>
      <c r="Y11" s="365"/>
      <c r="Z11" s="31"/>
      <c r="AA11" s="31"/>
    </row>
    <row r="12" spans="1:27" ht="15" customHeight="1" x14ac:dyDescent="0.25">
      <c r="A12" s="173">
        <v>5</v>
      </c>
      <c r="B12" s="798"/>
      <c r="C12" s="799"/>
      <c r="D12" s="216" t="s">
        <v>490</v>
      </c>
      <c r="E12" s="284"/>
      <c r="F12" s="285"/>
      <c r="G12" s="284" t="s">
        <v>3</v>
      </c>
      <c r="H12" s="284"/>
      <c r="I12" s="284"/>
      <c r="J12" s="284"/>
      <c r="K12" s="284"/>
      <c r="L12" s="284"/>
      <c r="M12" s="284"/>
      <c r="N12" s="284"/>
      <c r="O12" s="284"/>
      <c r="P12" s="285"/>
      <c r="Q12" s="285"/>
      <c r="R12" s="284"/>
      <c r="S12" s="284"/>
      <c r="T12" s="284"/>
      <c r="U12" s="284"/>
      <c r="V12" s="285">
        <v>12</v>
      </c>
      <c r="W12" s="302">
        <v>36</v>
      </c>
      <c r="X12" s="364"/>
      <c r="Y12" s="365"/>
      <c r="Z12" s="31"/>
      <c r="AA12" s="31"/>
    </row>
    <row r="13" spans="1:27" ht="15" customHeight="1" x14ac:dyDescent="0.25">
      <c r="A13" s="173">
        <v>6</v>
      </c>
      <c r="B13" s="798"/>
      <c r="C13" s="799"/>
      <c r="D13" s="216" t="s">
        <v>491</v>
      </c>
      <c r="E13" s="284"/>
      <c r="F13" s="284"/>
      <c r="G13" s="284"/>
      <c r="H13" s="284"/>
      <c r="I13" s="284"/>
      <c r="J13" s="284"/>
      <c r="K13" s="284"/>
      <c r="L13" s="284"/>
      <c r="M13" s="284"/>
      <c r="N13" s="284"/>
      <c r="O13" s="284"/>
      <c r="P13" s="285" t="s">
        <v>3</v>
      </c>
      <c r="Q13" s="285" t="s">
        <v>3</v>
      </c>
      <c r="R13" s="284"/>
      <c r="S13" s="284"/>
      <c r="T13" s="284"/>
      <c r="U13" s="284"/>
      <c r="V13" s="302">
        <v>2</v>
      </c>
      <c r="W13" s="302">
        <v>36</v>
      </c>
      <c r="X13" s="277"/>
      <c r="Y13" s="287">
        <f t="shared" ref="Y13:Y16" si="0">V13*W13*ROUND(X13,2)</f>
        <v>0</v>
      </c>
      <c r="Z13" s="31"/>
    </row>
    <row r="14" spans="1:27" ht="26.25" customHeight="1" x14ac:dyDescent="0.25">
      <c r="A14" s="173">
        <v>7</v>
      </c>
      <c r="B14" s="798"/>
      <c r="C14" s="799"/>
      <c r="D14" s="216" t="s">
        <v>507</v>
      </c>
      <c r="E14" s="284"/>
      <c r="F14" s="284"/>
      <c r="G14" s="284"/>
      <c r="H14" s="284"/>
      <c r="I14" s="284"/>
      <c r="J14" s="284"/>
      <c r="K14" s="284"/>
      <c r="L14" s="284"/>
      <c r="M14" s="284"/>
      <c r="N14" s="284"/>
      <c r="O14" s="284"/>
      <c r="P14" s="285" t="s">
        <v>3</v>
      </c>
      <c r="Q14" s="285" t="s">
        <v>3</v>
      </c>
      <c r="R14" s="284"/>
      <c r="S14" s="284"/>
      <c r="T14" s="284"/>
      <c r="U14" s="284"/>
      <c r="V14" s="302">
        <v>2</v>
      </c>
      <c r="W14" s="302">
        <v>36</v>
      </c>
      <c r="X14" s="277"/>
      <c r="Y14" s="287">
        <f t="shared" si="0"/>
        <v>0</v>
      </c>
      <c r="Z14" s="31"/>
    </row>
    <row r="15" spans="1:27" ht="15" customHeight="1" x14ac:dyDescent="0.25">
      <c r="A15" s="173">
        <v>8</v>
      </c>
      <c r="B15" s="798"/>
      <c r="C15" s="799"/>
      <c r="D15" s="216" t="s">
        <v>492</v>
      </c>
      <c r="E15" s="284"/>
      <c r="F15" s="284"/>
      <c r="G15" s="284"/>
      <c r="H15" s="284"/>
      <c r="I15" s="284"/>
      <c r="J15" s="284"/>
      <c r="K15" s="284"/>
      <c r="L15" s="284"/>
      <c r="M15" s="284"/>
      <c r="N15" s="284"/>
      <c r="O15" s="284"/>
      <c r="P15" s="285" t="s">
        <v>3</v>
      </c>
      <c r="Q15" s="285" t="s">
        <v>3</v>
      </c>
      <c r="R15" s="284"/>
      <c r="S15" s="284"/>
      <c r="T15" s="284"/>
      <c r="U15" s="284"/>
      <c r="V15" s="302">
        <v>2</v>
      </c>
      <c r="W15" s="302">
        <v>36</v>
      </c>
      <c r="X15" s="277"/>
      <c r="Y15" s="287">
        <f t="shared" si="0"/>
        <v>0</v>
      </c>
      <c r="Z15" s="31"/>
    </row>
    <row r="16" spans="1:27" ht="15" customHeight="1" x14ac:dyDescent="0.25">
      <c r="A16" s="173">
        <v>9</v>
      </c>
      <c r="B16" s="798"/>
      <c r="C16" s="799"/>
      <c r="D16" s="216" t="s">
        <v>493</v>
      </c>
      <c r="E16" s="284"/>
      <c r="F16" s="284"/>
      <c r="G16" s="284"/>
      <c r="H16" s="284"/>
      <c r="I16" s="284"/>
      <c r="J16" s="284"/>
      <c r="K16" s="284"/>
      <c r="L16" s="284"/>
      <c r="M16" s="284"/>
      <c r="N16" s="284"/>
      <c r="O16" s="284"/>
      <c r="P16" s="285" t="s">
        <v>3</v>
      </c>
      <c r="Q16" s="285" t="s">
        <v>3</v>
      </c>
      <c r="R16" s="284"/>
      <c r="S16" s="284"/>
      <c r="T16" s="284"/>
      <c r="U16" s="284"/>
      <c r="V16" s="302">
        <v>2</v>
      </c>
      <c r="W16" s="302">
        <v>36</v>
      </c>
      <c r="X16" s="277"/>
      <c r="Y16" s="287">
        <f t="shared" si="0"/>
        <v>0</v>
      </c>
      <c r="Z16" s="31"/>
    </row>
    <row r="17" spans="1:26" ht="15" customHeight="1" x14ac:dyDescent="0.25">
      <c r="A17" s="173">
        <v>10</v>
      </c>
      <c r="B17" s="798"/>
      <c r="C17" s="799"/>
      <c r="D17" s="216" t="s">
        <v>494</v>
      </c>
      <c r="E17" s="284"/>
      <c r="F17" s="284"/>
      <c r="G17" s="284"/>
      <c r="H17" s="284"/>
      <c r="I17" s="284"/>
      <c r="J17" s="284"/>
      <c r="K17" s="284"/>
      <c r="L17" s="284"/>
      <c r="M17" s="284"/>
      <c r="N17" s="284"/>
      <c r="O17" s="284"/>
      <c r="P17" s="285" t="s">
        <v>3</v>
      </c>
      <c r="Q17" s="285" t="s">
        <v>3</v>
      </c>
      <c r="R17" s="284"/>
      <c r="S17" s="284"/>
      <c r="T17" s="284"/>
      <c r="U17" s="284"/>
      <c r="V17" s="302">
        <v>2</v>
      </c>
      <c r="W17" s="302">
        <v>36</v>
      </c>
      <c r="X17" s="277"/>
      <c r="Y17" s="287">
        <f t="shared" ref="Y17:Y21" si="1">V17*W17*ROUND(X17,2)</f>
        <v>0</v>
      </c>
      <c r="Z17" s="31"/>
    </row>
    <row r="18" spans="1:26" ht="15" customHeight="1" x14ac:dyDescent="0.25">
      <c r="A18" s="173">
        <v>11</v>
      </c>
      <c r="B18" s="798"/>
      <c r="C18" s="799"/>
      <c r="D18" s="216" t="s">
        <v>495</v>
      </c>
      <c r="E18" s="284"/>
      <c r="F18" s="284"/>
      <c r="G18" s="284"/>
      <c r="H18" s="284"/>
      <c r="I18" s="284"/>
      <c r="J18" s="284"/>
      <c r="K18" s="284"/>
      <c r="L18" s="284"/>
      <c r="M18" s="284"/>
      <c r="N18" s="284"/>
      <c r="O18" s="284"/>
      <c r="P18" s="285" t="s">
        <v>3</v>
      </c>
      <c r="Q18" s="285" t="s">
        <v>3</v>
      </c>
      <c r="R18" s="284"/>
      <c r="S18" s="284"/>
      <c r="T18" s="284"/>
      <c r="U18" s="284"/>
      <c r="V18" s="302">
        <v>2</v>
      </c>
      <c r="W18" s="302">
        <v>36</v>
      </c>
      <c r="X18" s="277"/>
      <c r="Y18" s="287">
        <f t="shared" si="1"/>
        <v>0</v>
      </c>
      <c r="Z18" s="31"/>
    </row>
    <row r="19" spans="1:26" ht="15" customHeight="1" x14ac:dyDescent="0.25">
      <c r="A19" s="173">
        <v>12</v>
      </c>
      <c r="B19" s="798"/>
      <c r="C19" s="799"/>
      <c r="D19" s="216" t="s">
        <v>496</v>
      </c>
      <c r="E19" s="284"/>
      <c r="F19" s="284"/>
      <c r="G19" s="284"/>
      <c r="H19" s="284"/>
      <c r="I19" s="284"/>
      <c r="J19" s="284"/>
      <c r="K19" s="284"/>
      <c r="L19" s="284"/>
      <c r="M19" s="284"/>
      <c r="N19" s="284"/>
      <c r="O19" s="284"/>
      <c r="P19" s="285" t="s">
        <v>3</v>
      </c>
      <c r="Q19" s="285" t="s">
        <v>3</v>
      </c>
      <c r="R19" s="284"/>
      <c r="S19" s="284"/>
      <c r="T19" s="284"/>
      <c r="U19" s="284"/>
      <c r="V19" s="302">
        <v>2</v>
      </c>
      <c r="W19" s="302">
        <v>36</v>
      </c>
      <c r="X19" s="277"/>
      <c r="Y19" s="287">
        <f t="shared" si="1"/>
        <v>0</v>
      </c>
      <c r="Z19" s="31"/>
    </row>
    <row r="20" spans="1:26" ht="15" customHeight="1" x14ac:dyDescent="0.25">
      <c r="A20" s="173">
        <v>13</v>
      </c>
      <c r="B20" s="798"/>
      <c r="C20" s="799"/>
      <c r="D20" s="216" t="s">
        <v>497</v>
      </c>
      <c r="E20" s="284"/>
      <c r="F20" s="284"/>
      <c r="G20" s="284"/>
      <c r="H20" s="284"/>
      <c r="I20" s="284"/>
      <c r="J20" s="284"/>
      <c r="K20" s="284"/>
      <c r="L20" s="284"/>
      <c r="M20" s="284"/>
      <c r="N20" s="284"/>
      <c r="O20" s="284"/>
      <c r="P20" s="285" t="s">
        <v>3</v>
      </c>
      <c r="Q20" s="285" t="s">
        <v>3</v>
      </c>
      <c r="R20" s="284"/>
      <c r="S20" s="284"/>
      <c r="T20" s="284"/>
      <c r="U20" s="284"/>
      <c r="V20" s="302">
        <v>2</v>
      </c>
      <c r="W20" s="302">
        <v>36</v>
      </c>
      <c r="X20" s="277"/>
      <c r="Y20" s="287">
        <f t="shared" si="1"/>
        <v>0</v>
      </c>
      <c r="Z20" s="31"/>
    </row>
    <row r="21" spans="1:26" ht="15" customHeight="1" x14ac:dyDescent="0.25">
      <c r="A21" s="173">
        <v>14</v>
      </c>
      <c r="B21" s="798"/>
      <c r="C21" s="799"/>
      <c r="D21" s="216" t="s">
        <v>498</v>
      </c>
      <c r="E21" s="284"/>
      <c r="F21" s="284"/>
      <c r="G21" s="284"/>
      <c r="H21" s="284"/>
      <c r="I21" s="284"/>
      <c r="J21" s="284"/>
      <c r="K21" s="284"/>
      <c r="L21" s="284"/>
      <c r="M21" s="284"/>
      <c r="N21" s="284"/>
      <c r="O21" s="284"/>
      <c r="P21" s="285" t="s">
        <v>3</v>
      </c>
      <c r="Q21" s="285" t="s">
        <v>3</v>
      </c>
      <c r="R21" s="284"/>
      <c r="S21" s="284"/>
      <c r="T21" s="284"/>
      <c r="U21" s="284"/>
      <c r="V21" s="302">
        <v>2</v>
      </c>
      <c r="W21" s="302">
        <v>36</v>
      </c>
      <c r="X21" s="277"/>
      <c r="Y21" s="287">
        <f t="shared" si="1"/>
        <v>0</v>
      </c>
      <c r="Z21" s="31"/>
    </row>
    <row r="22" spans="1:26" ht="15" customHeight="1" x14ac:dyDescent="0.25">
      <c r="A22" s="173">
        <v>15</v>
      </c>
      <c r="B22" s="798"/>
      <c r="C22" s="799"/>
      <c r="D22" s="216" t="s">
        <v>499</v>
      </c>
      <c r="E22" s="284"/>
      <c r="F22" s="284"/>
      <c r="G22" s="284"/>
      <c r="H22" s="284"/>
      <c r="I22" s="284"/>
      <c r="J22" s="284"/>
      <c r="K22" s="284"/>
      <c r="L22" s="284"/>
      <c r="M22" s="284"/>
      <c r="N22" s="284"/>
      <c r="O22" s="284"/>
      <c r="P22" s="285" t="s">
        <v>3</v>
      </c>
      <c r="Q22" s="285" t="s">
        <v>3</v>
      </c>
      <c r="R22" s="284"/>
      <c r="S22" s="284"/>
      <c r="T22" s="284"/>
      <c r="U22" s="284"/>
      <c r="V22" s="302">
        <v>2</v>
      </c>
      <c r="W22" s="302">
        <v>36</v>
      </c>
      <c r="X22" s="277"/>
      <c r="Y22" s="287">
        <f>V22*W22*ROUND(X22,2)</f>
        <v>0</v>
      </c>
      <c r="Z22" s="31"/>
    </row>
    <row r="23" spans="1:26" s="415" customFormat="1" ht="15" customHeight="1" x14ac:dyDescent="0.25">
      <c r="A23" s="173">
        <v>16</v>
      </c>
      <c r="B23" s="798"/>
      <c r="C23" s="796" t="s">
        <v>500</v>
      </c>
      <c r="D23" s="216" t="s">
        <v>61</v>
      </c>
      <c r="E23" s="284"/>
      <c r="F23" s="285"/>
      <c r="G23" s="284" t="s">
        <v>3</v>
      </c>
      <c r="H23" s="284"/>
      <c r="I23" s="284"/>
      <c r="J23" s="284"/>
      <c r="K23" s="284"/>
      <c r="L23" s="284"/>
      <c r="M23" s="284"/>
      <c r="N23" s="284"/>
      <c r="O23" s="284"/>
      <c r="P23" s="285"/>
      <c r="Q23" s="285"/>
      <c r="R23" s="284"/>
      <c r="S23" s="284"/>
      <c r="T23" s="284"/>
      <c r="U23" s="284"/>
      <c r="V23" s="285">
        <v>12</v>
      </c>
      <c r="W23" s="302">
        <v>2</v>
      </c>
      <c r="X23" s="364"/>
      <c r="Y23" s="365"/>
      <c r="Z23" s="31"/>
    </row>
    <row r="24" spans="1:26" ht="15" customHeight="1" x14ac:dyDescent="0.25">
      <c r="A24" s="173">
        <v>17</v>
      </c>
      <c r="B24" s="798"/>
      <c r="C24" s="796"/>
      <c r="D24" s="216" t="s">
        <v>473</v>
      </c>
      <c r="E24" s="284"/>
      <c r="F24" s="284"/>
      <c r="G24" s="284"/>
      <c r="H24" s="284"/>
      <c r="I24" s="284"/>
      <c r="J24" s="284"/>
      <c r="K24" s="284"/>
      <c r="L24" s="284"/>
      <c r="M24" s="284"/>
      <c r="N24" s="284"/>
      <c r="O24" s="284"/>
      <c r="P24" s="285" t="s">
        <v>3</v>
      </c>
      <c r="Q24" s="285" t="s">
        <v>3</v>
      </c>
      <c r="R24" s="284"/>
      <c r="S24" s="284"/>
      <c r="T24" s="284"/>
      <c r="U24" s="284"/>
      <c r="V24" s="302">
        <v>2</v>
      </c>
      <c r="W24" s="302">
        <v>2</v>
      </c>
      <c r="X24" s="277"/>
      <c r="Y24" s="287">
        <f t="shared" ref="Y24:Y27" si="2">V24*W24*ROUND(X24,2)</f>
        <v>0</v>
      </c>
      <c r="Z24" s="31"/>
    </row>
    <row r="25" spans="1:26" ht="15" customHeight="1" x14ac:dyDescent="0.25">
      <c r="A25" s="173">
        <v>18</v>
      </c>
      <c r="B25" s="798"/>
      <c r="C25" s="796"/>
      <c r="D25" s="216" t="s">
        <v>419</v>
      </c>
      <c r="E25" s="284"/>
      <c r="F25" s="284"/>
      <c r="G25" s="284"/>
      <c r="H25" s="284"/>
      <c r="I25" s="284"/>
      <c r="J25" s="284"/>
      <c r="K25" s="284"/>
      <c r="L25" s="284"/>
      <c r="M25" s="284"/>
      <c r="N25" s="284"/>
      <c r="O25" s="284"/>
      <c r="P25" s="285" t="s">
        <v>3</v>
      </c>
      <c r="Q25" s="285" t="s">
        <v>3</v>
      </c>
      <c r="R25" s="284"/>
      <c r="S25" s="284"/>
      <c r="T25" s="284"/>
      <c r="U25" s="284"/>
      <c r="V25" s="302">
        <v>2</v>
      </c>
      <c r="W25" s="302">
        <v>2</v>
      </c>
      <c r="X25" s="277"/>
      <c r="Y25" s="287">
        <f t="shared" si="2"/>
        <v>0</v>
      </c>
      <c r="Z25" s="31"/>
    </row>
    <row r="26" spans="1:26" ht="15" customHeight="1" x14ac:dyDescent="0.25">
      <c r="A26" s="173">
        <v>19</v>
      </c>
      <c r="B26" s="798"/>
      <c r="C26" s="796"/>
      <c r="D26" s="216" t="s">
        <v>474</v>
      </c>
      <c r="E26" s="284"/>
      <c r="F26" s="284"/>
      <c r="G26" s="284"/>
      <c r="H26" s="284"/>
      <c r="I26" s="284"/>
      <c r="J26" s="284"/>
      <c r="K26" s="284"/>
      <c r="L26" s="284"/>
      <c r="M26" s="284"/>
      <c r="N26" s="284"/>
      <c r="O26" s="284"/>
      <c r="P26" s="285" t="s">
        <v>3</v>
      </c>
      <c r="Q26" s="285" t="s">
        <v>3</v>
      </c>
      <c r="R26" s="284"/>
      <c r="S26" s="284"/>
      <c r="T26" s="284"/>
      <c r="U26" s="284"/>
      <c r="V26" s="302">
        <v>2</v>
      </c>
      <c r="W26" s="302">
        <v>2</v>
      </c>
      <c r="X26" s="277"/>
      <c r="Y26" s="287">
        <f t="shared" si="2"/>
        <v>0</v>
      </c>
      <c r="Z26" s="31"/>
    </row>
    <row r="27" spans="1:26" ht="15" customHeight="1" x14ac:dyDescent="0.25">
      <c r="A27" s="173">
        <v>20</v>
      </c>
      <c r="B27" s="798"/>
      <c r="C27" s="796"/>
      <c r="D27" s="216" t="s">
        <v>501</v>
      </c>
      <c r="E27" s="284"/>
      <c r="F27" s="284"/>
      <c r="G27" s="284"/>
      <c r="H27" s="284"/>
      <c r="I27" s="284"/>
      <c r="J27" s="284"/>
      <c r="K27" s="284"/>
      <c r="L27" s="284"/>
      <c r="M27" s="284"/>
      <c r="N27" s="284"/>
      <c r="O27" s="284"/>
      <c r="P27" s="285" t="s">
        <v>3</v>
      </c>
      <c r="Q27" s="285" t="s">
        <v>3</v>
      </c>
      <c r="R27" s="284"/>
      <c r="S27" s="284"/>
      <c r="T27" s="284"/>
      <c r="U27" s="284"/>
      <c r="V27" s="302">
        <v>2</v>
      </c>
      <c r="W27" s="302">
        <v>2</v>
      </c>
      <c r="X27" s="277"/>
      <c r="Y27" s="287">
        <f t="shared" si="2"/>
        <v>0</v>
      </c>
      <c r="Z27" s="31"/>
    </row>
    <row r="28" spans="1:26" ht="15" customHeight="1" x14ac:dyDescent="0.25">
      <c r="A28" s="173">
        <v>21</v>
      </c>
      <c r="B28" s="798"/>
      <c r="C28" s="796"/>
      <c r="D28" s="216" t="s">
        <v>53</v>
      </c>
      <c r="E28" s="284"/>
      <c r="F28" s="284"/>
      <c r="G28" s="284"/>
      <c r="H28" s="284"/>
      <c r="I28" s="284"/>
      <c r="J28" s="284"/>
      <c r="K28" s="284"/>
      <c r="L28" s="284"/>
      <c r="M28" s="284"/>
      <c r="N28" s="284"/>
      <c r="O28" s="284"/>
      <c r="P28" s="285" t="s">
        <v>3</v>
      </c>
      <c r="Q28" s="285" t="s">
        <v>3</v>
      </c>
      <c r="R28" s="284"/>
      <c r="S28" s="284"/>
      <c r="T28" s="284"/>
      <c r="U28" s="284"/>
      <c r="V28" s="302">
        <v>2</v>
      </c>
      <c r="W28" s="302">
        <v>2</v>
      </c>
      <c r="X28" s="277"/>
      <c r="Y28" s="287">
        <f>V28*W28*ROUND(X28,2)</f>
        <v>0</v>
      </c>
      <c r="Z28" s="31"/>
    </row>
    <row r="29" spans="1:26" ht="26.25" customHeight="1" x14ac:dyDescent="0.25">
      <c r="A29" s="173">
        <v>22</v>
      </c>
      <c r="B29" s="798"/>
      <c r="C29" s="796"/>
      <c r="D29" s="216" t="s">
        <v>502</v>
      </c>
      <c r="E29" s="284"/>
      <c r="F29" s="284"/>
      <c r="G29" s="284"/>
      <c r="H29" s="284"/>
      <c r="I29" s="284"/>
      <c r="J29" s="284"/>
      <c r="K29" s="284"/>
      <c r="L29" s="284"/>
      <c r="M29" s="284"/>
      <c r="N29" s="284"/>
      <c r="O29" s="284"/>
      <c r="P29" s="285" t="s">
        <v>3</v>
      </c>
      <c r="Q29" s="285" t="s">
        <v>3</v>
      </c>
      <c r="R29" s="284"/>
      <c r="S29" s="284"/>
      <c r="T29" s="284"/>
      <c r="U29" s="284"/>
      <c r="V29" s="302">
        <v>2</v>
      </c>
      <c r="W29" s="302">
        <v>2</v>
      </c>
      <c r="X29" s="277"/>
      <c r="Y29" s="287">
        <f t="shared" ref="Y29:Y32" si="3">V29*W29*ROUND(X29,2)</f>
        <v>0</v>
      </c>
      <c r="Z29" s="31"/>
    </row>
    <row r="30" spans="1:26" ht="26.25" customHeight="1" x14ac:dyDescent="0.25">
      <c r="A30" s="173">
        <v>23</v>
      </c>
      <c r="B30" s="798"/>
      <c r="C30" s="796"/>
      <c r="D30" s="216" t="s">
        <v>508</v>
      </c>
      <c r="E30" s="284"/>
      <c r="F30" s="284"/>
      <c r="G30" s="284"/>
      <c r="H30" s="284"/>
      <c r="I30" s="284"/>
      <c r="J30" s="284"/>
      <c r="K30" s="284"/>
      <c r="L30" s="284"/>
      <c r="M30" s="284"/>
      <c r="N30" s="284"/>
      <c r="O30" s="284"/>
      <c r="P30" s="285" t="s">
        <v>3</v>
      </c>
      <c r="Q30" s="285" t="s">
        <v>3</v>
      </c>
      <c r="R30" s="284"/>
      <c r="S30" s="284"/>
      <c r="T30" s="284"/>
      <c r="U30" s="284"/>
      <c r="V30" s="302">
        <v>2</v>
      </c>
      <c r="W30" s="302">
        <v>2</v>
      </c>
      <c r="X30" s="277"/>
      <c r="Y30" s="287">
        <f t="shared" si="3"/>
        <v>0</v>
      </c>
      <c r="Z30" s="31"/>
    </row>
    <row r="31" spans="1:26" ht="26.25" customHeight="1" x14ac:dyDescent="0.25">
      <c r="A31" s="173">
        <v>24</v>
      </c>
      <c r="B31" s="798"/>
      <c r="C31" s="796"/>
      <c r="D31" s="216" t="s">
        <v>483</v>
      </c>
      <c r="E31" s="284"/>
      <c r="F31" s="284"/>
      <c r="G31" s="284"/>
      <c r="H31" s="284"/>
      <c r="I31" s="284"/>
      <c r="J31" s="284"/>
      <c r="K31" s="284"/>
      <c r="L31" s="284"/>
      <c r="M31" s="284"/>
      <c r="N31" s="284"/>
      <c r="O31" s="284"/>
      <c r="P31" s="285" t="s">
        <v>3</v>
      </c>
      <c r="Q31" s="285" t="s">
        <v>3</v>
      </c>
      <c r="R31" s="284"/>
      <c r="S31" s="284"/>
      <c r="T31" s="284"/>
      <c r="U31" s="284"/>
      <c r="V31" s="302">
        <v>2</v>
      </c>
      <c r="W31" s="302">
        <v>2</v>
      </c>
      <c r="X31" s="277"/>
      <c r="Y31" s="287">
        <f t="shared" si="3"/>
        <v>0</v>
      </c>
      <c r="Z31" s="31"/>
    </row>
    <row r="32" spans="1:26" ht="15" customHeight="1" x14ac:dyDescent="0.25">
      <c r="A32" s="173">
        <v>25</v>
      </c>
      <c r="B32" s="795"/>
      <c r="C32" s="796"/>
      <c r="D32" s="216" t="s">
        <v>503</v>
      </c>
      <c r="E32" s="284"/>
      <c r="F32" s="284"/>
      <c r="G32" s="284"/>
      <c r="H32" s="284"/>
      <c r="I32" s="284"/>
      <c r="J32" s="284"/>
      <c r="K32" s="284"/>
      <c r="L32" s="284"/>
      <c r="M32" s="284"/>
      <c r="N32" s="284"/>
      <c r="O32" s="284"/>
      <c r="P32" s="285" t="s">
        <v>3</v>
      </c>
      <c r="Q32" s="285" t="s">
        <v>3</v>
      </c>
      <c r="R32" s="284"/>
      <c r="S32" s="284"/>
      <c r="T32" s="284"/>
      <c r="U32" s="284"/>
      <c r="V32" s="302">
        <v>2</v>
      </c>
      <c r="W32" s="302">
        <v>2</v>
      </c>
      <c r="X32" s="277"/>
      <c r="Y32" s="287">
        <f t="shared" si="3"/>
        <v>0</v>
      </c>
      <c r="Z32" s="31"/>
    </row>
    <row r="33" spans="1:27" ht="26.25" customHeight="1" x14ac:dyDescent="0.25">
      <c r="A33" s="173">
        <v>26</v>
      </c>
      <c r="B33" s="796" t="s">
        <v>52</v>
      </c>
      <c r="C33" s="796" t="s">
        <v>486</v>
      </c>
      <c r="D33" s="216" t="s">
        <v>551</v>
      </c>
      <c r="E33" s="284"/>
      <c r="F33" s="284"/>
      <c r="G33" s="284"/>
      <c r="H33" s="284"/>
      <c r="I33" s="284"/>
      <c r="J33" s="284"/>
      <c r="K33" s="284"/>
      <c r="L33" s="284"/>
      <c r="M33" s="284"/>
      <c r="N33" s="284"/>
      <c r="O33" s="284"/>
      <c r="P33" s="285" t="s">
        <v>3</v>
      </c>
      <c r="Q33" s="285" t="s">
        <v>3</v>
      </c>
      <c r="R33" s="284"/>
      <c r="S33" s="284"/>
      <c r="T33" s="284"/>
      <c r="U33" s="284"/>
      <c r="V33" s="302">
        <v>2</v>
      </c>
      <c r="W33" s="285">
        <v>1</v>
      </c>
      <c r="X33" s="277"/>
      <c r="Y33" s="287">
        <f t="shared" ref="Y33" si="4">V33*W33*ROUND(X33,2)</f>
        <v>0</v>
      </c>
      <c r="Z33" s="31"/>
    </row>
    <row r="34" spans="1:27" ht="15" customHeight="1" x14ac:dyDescent="0.25">
      <c r="A34" s="173">
        <v>27</v>
      </c>
      <c r="B34" s="796"/>
      <c r="C34" s="799"/>
      <c r="D34" s="216" t="s">
        <v>552</v>
      </c>
      <c r="E34" s="284"/>
      <c r="F34" s="284"/>
      <c r="G34" s="284"/>
      <c r="H34" s="284"/>
      <c r="I34" s="284"/>
      <c r="J34" s="284"/>
      <c r="K34" s="284"/>
      <c r="L34" s="284"/>
      <c r="M34" s="284"/>
      <c r="N34" s="284"/>
      <c r="O34" s="284"/>
      <c r="P34" s="285" t="s">
        <v>3</v>
      </c>
      <c r="Q34" s="285" t="s">
        <v>3</v>
      </c>
      <c r="R34" s="284"/>
      <c r="S34" s="284"/>
      <c r="T34" s="284"/>
      <c r="U34" s="284"/>
      <c r="V34" s="302">
        <v>2</v>
      </c>
      <c r="W34" s="285">
        <v>1</v>
      </c>
      <c r="X34" s="277"/>
      <c r="Y34" s="287">
        <f>V34*W34*ROUND(X34,2)</f>
        <v>0</v>
      </c>
      <c r="Z34" s="31"/>
    </row>
    <row r="35" spans="1:27" ht="15" customHeight="1" thickBot="1" x14ac:dyDescent="0.3">
      <c r="A35" s="65">
        <v>28</v>
      </c>
      <c r="B35" s="797"/>
      <c r="C35" s="812"/>
      <c r="D35" s="304" t="s">
        <v>553</v>
      </c>
      <c r="E35" s="291"/>
      <c r="F35" s="291"/>
      <c r="G35" s="291"/>
      <c r="H35" s="291"/>
      <c r="I35" s="291"/>
      <c r="J35" s="291"/>
      <c r="K35" s="291"/>
      <c r="L35" s="291"/>
      <c r="M35" s="291"/>
      <c r="N35" s="291"/>
      <c r="O35" s="291"/>
      <c r="P35" s="292" t="s">
        <v>3</v>
      </c>
      <c r="Q35" s="292" t="s">
        <v>3</v>
      </c>
      <c r="R35" s="291"/>
      <c r="S35" s="291"/>
      <c r="T35" s="291"/>
      <c r="U35" s="291"/>
      <c r="V35" s="306">
        <v>2</v>
      </c>
      <c r="W35" s="292">
        <v>1</v>
      </c>
      <c r="X35" s="277"/>
      <c r="Y35" s="294">
        <f t="shared" ref="Y35" si="5">V35*W35*ROUND(X35,2)</f>
        <v>0</v>
      </c>
      <c r="Z35" s="31"/>
    </row>
    <row r="36" spans="1:27" ht="15" customHeight="1" thickTop="1" thickBot="1" x14ac:dyDescent="0.3">
      <c r="X36" s="16" t="s">
        <v>4</v>
      </c>
      <c r="Y36" s="17">
        <f>SUM(Y9:Y10,Y13:Y22,Y24:Y35)</f>
        <v>0</v>
      </c>
      <c r="AA36" s="31"/>
    </row>
    <row r="37" spans="1:27" ht="13.5" thickTop="1" x14ac:dyDescent="0.25"/>
    <row r="38" spans="1:27" x14ac:dyDescent="0.25">
      <c r="A38" s="432"/>
      <c r="B38" s="81"/>
    </row>
    <row r="39" spans="1:27" x14ac:dyDescent="0.25">
      <c r="A39" s="432"/>
      <c r="B39" s="81"/>
    </row>
  </sheetData>
  <sheetProtection algorithmName="SHA-512" hashValue="yjJUEHMUPq0NaN4yzJdddPtOgoHuksjp5sf0gSH5tNSe95JrwvrtjqObk9qW/UVRTJRxCggWpU4UCyd0rnumFA==" saltValue="iFJRPu3bUnW13uCVPmicwQ==" spinCount="100000" sheet="1" objects="1" scenarios="1"/>
  <mergeCells count="19">
    <mergeCell ref="C11:C22"/>
    <mergeCell ref="C23:C32"/>
    <mergeCell ref="B33:B35"/>
    <mergeCell ref="C33:C35"/>
    <mergeCell ref="B8:B32"/>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FFCC"/>
  </sheetPr>
  <dimension ref="A1:R81"/>
  <sheetViews>
    <sheetView view="pageLayout" topLeftCell="A7" zoomScaleNormal="90" workbookViewId="0">
      <selection activeCell="Q8" sqref="Q8:Q28"/>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2096</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2313</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43">
        <v>1</v>
      </c>
      <c r="B8" s="957" t="s">
        <v>2114</v>
      </c>
      <c r="C8" s="966" t="s">
        <v>2115</v>
      </c>
      <c r="D8" s="606" t="s">
        <v>2117</v>
      </c>
      <c r="E8" s="607"/>
      <c r="F8" s="66"/>
      <c r="G8" s="66"/>
      <c r="H8" s="66"/>
      <c r="I8" s="66"/>
      <c r="J8" s="66"/>
      <c r="K8" s="385"/>
      <c r="L8" s="608" t="s">
        <v>3</v>
      </c>
      <c r="M8" s="608" t="s">
        <v>3</v>
      </c>
      <c r="N8" s="608"/>
      <c r="O8" s="608">
        <v>2</v>
      </c>
      <c r="P8" s="608">
        <v>1</v>
      </c>
      <c r="Q8" s="386"/>
      <c r="R8" s="481">
        <f>O8*P8*ROUND(Q8,2)</f>
        <v>0</v>
      </c>
    </row>
    <row r="9" spans="1:18" s="14" customFormat="1" ht="15" customHeight="1" x14ac:dyDescent="0.25">
      <c r="A9" s="6">
        <v>2</v>
      </c>
      <c r="B9" s="955"/>
      <c r="C9" s="966"/>
      <c r="D9" s="3" t="s">
        <v>2123</v>
      </c>
      <c r="E9" s="10"/>
      <c r="F9" s="2"/>
      <c r="G9" s="2"/>
      <c r="H9" s="2"/>
      <c r="I9" s="2"/>
      <c r="J9" s="2"/>
      <c r="K9" s="550"/>
      <c r="L9" s="591" t="s">
        <v>3</v>
      </c>
      <c r="M9" s="591" t="s">
        <v>3</v>
      </c>
      <c r="N9" s="591"/>
      <c r="O9" s="591">
        <v>2</v>
      </c>
      <c r="P9" s="591">
        <v>1</v>
      </c>
      <c r="Q9" s="277"/>
      <c r="R9" s="287">
        <f>O9*P9*ROUND(Q9,2)</f>
        <v>0</v>
      </c>
    </row>
    <row r="10" spans="1:18" s="14" customFormat="1" ht="15" customHeight="1" x14ac:dyDescent="0.25">
      <c r="A10" s="6">
        <v>3</v>
      </c>
      <c r="B10" s="955"/>
      <c r="C10" s="966"/>
      <c r="D10" s="3" t="s">
        <v>2119</v>
      </c>
      <c r="E10" s="211"/>
      <c r="F10" s="2"/>
      <c r="G10" s="2"/>
      <c r="H10" s="2"/>
      <c r="I10" s="2"/>
      <c r="J10" s="2"/>
      <c r="K10" s="550"/>
      <c r="L10" s="591" t="s">
        <v>3</v>
      </c>
      <c r="M10" s="591" t="s">
        <v>3</v>
      </c>
      <c r="N10" s="591"/>
      <c r="O10" s="591">
        <v>2</v>
      </c>
      <c r="P10" s="591">
        <v>1</v>
      </c>
      <c r="Q10" s="277"/>
      <c r="R10" s="287">
        <f t="shared" ref="R10:R28" si="0">O10*P10*ROUND(Q10,2)</f>
        <v>0</v>
      </c>
    </row>
    <row r="11" spans="1:18" s="14" customFormat="1" ht="15" customHeight="1" x14ac:dyDescent="0.25">
      <c r="A11" s="6">
        <v>4</v>
      </c>
      <c r="B11" s="955"/>
      <c r="C11" s="966"/>
      <c r="D11" s="3" t="s">
        <v>2120</v>
      </c>
      <c r="E11" s="211"/>
      <c r="F11" s="2"/>
      <c r="G11" s="2"/>
      <c r="H11" s="2"/>
      <c r="I11" s="2"/>
      <c r="J11" s="2"/>
      <c r="K11" s="550"/>
      <c r="L11" s="591" t="s">
        <v>3</v>
      </c>
      <c r="M11" s="591" t="s">
        <v>3</v>
      </c>
      <c r="N11" s="591"/>
      <c r="O11" s="591">
        <v>2</v>
      </c>
      <c r="P11" s="591">
        <v>1</v>
      </c>
      <c r="Q11" s="277"/>
      <c r="R11" s="287">
        <f t="shared" si="0"/>
        <v>0</v>
      </c>
    </row>
    <row r="12" spans="1:18" s="14" customFormat="1" ht="15" customHeight="1" x14ac:dyDescent="0.25">
      <c r="A12" s="6">
        <v>5</v>
      </c>
      <c r="B12" s="955"/>
      <c r="C12" s="966"/>
      <c r="D12" s="3" t="s">
        <v>2121</v>
      </c>
      <c r="E12" s="211"/>
      <c r="F12" s="2"/>
      <c r="G12" s="2"/>
      <c r="H12" s="2"/>
      <c r="I12" s="2"/>
      <c r="J12" s="2"/>
      <c r="K12" s="550"/>
      <c r="L12" s="591" t="s">
        <v>3</v>
      </c>
      <c r="M12" s="591" t="s">
        <v>3</v>
      </c>
      <c r="N12" s="591"/>
      <c r="O12" s="591">
        <v>2</v>
      </c>
      <c r="P12" s="591">
        <v>1</v>
      </c>
      <c r="Q12" s="277"/>
      <c r="R12" s="287">
        <f t="shared" si="0"/>
        <v>0</v>
      </c>
    </row>
    <row r="13" spans="1:18" s="14" customFormat="1" ht="15" customHeight="1" x14ac:dyDescent="0.25">
      <c r="A13" s="6">
        <v>6</v>
      </c>
      <c r="B13" s="955"/>
      <c r="C13" s="966"/>
      <c r="D13" s="3" t="s">
        <v>2122</v>
      </c>
      <c r="E13" s="211"/>
      <c r="F13" s="2"/>
      <c r="G13" s="2"/>
      <c r="H13" s="2"/>
      <c r="I13" s="2"/>
      <c r="J13" s="2"/>
      <c r="K13" s="550"/>
      <c r="L13" s="591" t="s">
        <v>3</v>
      </c>
      <c r="M13" s="591" t="s">
        <v>3</v>
      </c>
      <c r="N13" s="591"/>
      <c r="O13" s="591">
        <v>2</v>
      </c>
      <c r="P13" s="591">
        <v>1</v>
      </c>
      <c r="Q13" s="277"/>
      <c r="R13" s="287">
        <f t="shared" si="0"/>
        <v>0</v>
      </c>
    </row>
    <row r="14" spans="1:18" s="14" customFormat="1" ht="15" customHeight="1" x14ac:dyDescent="0.25">
      <c r="A14" s="6">
        <v>7</v>
      </c>
      <c r="B14" s="955"/>
      <c r="C14" s="967"/>
      <c r="D14" s="3" t="s">
        <v>2124</v>
      </c>
      <c r="E14" s="211"/>
      <c r="F14" s="2"/>
      <c r="G14" s="2"/>
      <c r="H14" s="2"/>
      <c r="I14" s="2"/>
      <c r="J14" s="2"/>
      <c r="K14" s="550"/>
      <c r="L14" s="591" t="s">
        <v>3</v>
      </c>
      <c r="M14" s="591" t="s">
        <v>3</v>
      </c>
      <c r="N14" s="591"/>
      <c r="O14" s="591">
        <v>2</v>
      </c>
      <c r="P14" s="591">
        <v>1</v>
      </c>
      <c r="Q14" s="277"/>
      <c r="R14" s="287">
        <f t="shared" si="0"/>
        <v>0</v>
      </c>
    </row>
    <row r="15" spans="1:18" s="14" customFormat="1" ht="15" customHeight="1" x14ac:dyDescent="0.25">
      <c r="A15" s="6">
        <v>8</v>
      </c>
      <c r="B15" s="955" t="s">
        <v>2113</v>
      </c>
      <c r="C15" s="968" t="s">
        <v>2115</v>
      </c>
      <c r="D15" s="3" t="s">
        <v>2117</v>
      </c>
      <c r="E15" s="211"/>
      <c r="F15" s="2"/>
      <c r="G15" s="2"/>
      <c r="H15" s="2"/>
      <c r="I15" s="2"/>
      <c r="J15" s="2"/>
      <c r="K15" s="550"/>
      <c r="L15" s="591" t="s">
        <v>3</v>
      </c>
      <c r="M15" s="591" t="s">
        <v>3</v>
      </c>
      <c r="N15" s="591"/>
      <c r="O15" s="591">
        <v>2</v>
      </c>
      <c r="P15" s="591">
        <v>1</v>
      </c>
      <c r="Q15" s="277"/>
      <c r="R15" s="287">
        <f t="shared" si="0"/>
        <v>0</v>
      </c>
    </row>
    <row r="16" spans="1:18" s="14" customFormat="1" ht="15" customHeight="1" x14ac:dyDescent="0.25">
      <c r="A16" s="6">
        <v>9</v>
      </c>
      <c r="B16" s="955"/>
      <c r="C16" s="966"/>
      <c r="D16" s="3" t="s">
        <v>2123</v>
      </c>
      <c r="E16" s="211"/>
      <c r="F16" s="2"/>
      <c r="G16" s="2"/>
      <c r="H16" s="2"/>
      <c r="I16" s="2"/>
      <c r="J16" s="2"/>
      <c r="K16" s="550"/>
      <c r="L16" s="591" t="s">
        <v>3</v>
      </c>
      <c r="M16" s="591" t="s">
        <v>3</v>
      </c>
      <c r="N16" s="591"/>
      <c r="O16" s="591">
        <v>2</v>
      </c>
      <c r="P16" s="591">
        <v>1</v>
      </c>
      <c r="Q16" s="277"/>
      <c r="R16" s="287">
        <f t="shared" si="0"/>
        <v>0</v>
      </c>
    </row>
    <row r="17" spans="1:18" s="14" customFormat="1" ht="15" customHeight="1" x14ac:dyDescent="0.25">
      <c r="A17" s="6">
        <v>10</v>
      </c>
      <c r="B17" s="955"/>
      <c r="C17" s="966"/>
      <c r="D17" s="3" t="s">
        <v>2119</v>
      </c>
      <c r="E17" s="211"/>
      <c r="F17" s="2"/>
      <c r="G17" s="2"/>
      <c r="H17" s="2"/>
      <c r="I17" s="2"/>
      <c r="J17" s="2"/>
      <c r="K17" s="550"/>
      <c r="L17" s="591" t="s">
        <v>3</v>
      </c>
      <c r="M17" s="591" t="s">
        <v>3</v>
      </c>
      <c r="N17" s="591"/>
      <c r="O17" s="591">
        <v>2</v>
      </c>
      <c r="P17" s="591">
        <v>1</v>
      </c>
      <c r="Q17" s="277"/>
      <c r="R17" s="287">
        <f t="shared" si="0"/>
        <v>0</v>
      </c>
    </row>
    <row r="18" spans="1:18" s="14" customFormat="1" ht="15" customHeight="1" x14ac:dyDescent="0.25">
      <c r="A18" s="6">
        <v>11</v>
      </c>
      <c r="B18" s="955"/>
      <c r="C18" s="966"/>
      <c r="D18" s="3" t="s">
        <v>2120</v>
      </c>
      <c r="E18" s="211"/>
      <c r="F18" s="2"/>
      <c r="G18" s="2"/>
      <c r="H18" s="2"/>
      <c r="I18" s="2"/>
      <c r="J18" s="2"/>
      <c r="K18" s="550"/>
      <c r="L18" s="591" t="s">
        <v>3</v>
      </c>
      <c r="M18" s="591" t="s">
        <v>3</v>
      </c>
      <c r="N18" s="591"/>
      <c r="O18" s="591">
        <v>2</v>
      </c>
      <c r="P18" s="591">
        <v>1</v>
      </c>
      <c r="Q18" s="277"/>
      <c r="R18" s="287">
        <f t="shared" si="0"/>
        <v>0</v>
      </c>
    </row>
    <row r="19" spans="1:18" s="14" customFormat="1" ht="15" customHeight="1" x14ac:dyDescent="0.25">
      <c r="A19" s="6">
        <v>12</v>
      </c>
      <c r="B19" s="955"/>
      <c r="C19" s="966"/>
      <c r="D19" s="3" t="s">
        <v>2121</v>
      </c>
      <c r="E19" s="211"/>
      <c r="F19" s="2"/>
      <c r="G19" s="2"/>
      <c r="H19" s="2"/>
      <c r="I19" s="2"/>
      <c r="J19" s="2"/>
      <c r="K19" s="550"/>
      <c r="L19" s="591" t="s">
        <v>3</v>
      </c>
      <c r="M19" s="591" t="s">
        <v>3</v>
      </c>
      <c r="N19" s="591"/>
      <c r="O19" s="591">
        <v>2</v>
      </c>
      <c r="P19" s="591">
        <v>1</v>
      </c>
      <c r="Q19" s="277"/>
      <c r="R19" s="287">
        <f t="shared" si="0"/>
        <v>0</v>
      </c>
    </row>
    <row r="20" spans="1:18" s="14" customFormat="1" ht="15" customHeight="1" x14ac:dyDescent="0.25">
      <c r="A20" s="6">
        <v>13</v>
      </c>
      <c r="B20" s="955"/>
      <c r="C20" s="966"/>
      <c r="D20" s="3" t="s">
        <v>2122</v>
      </c>
      <c r="E20" s="211"/>
      <c r="F20" s="2"/>
      <c r="G20" s="2"/>
      <c r="H20" s="2"/>
      <c r="I20" s="2"/>
      <c r="J20" s="2"/>
      <c r="K20" s="550"/>
      <c r="L20" s="591" t="s">
        <v>3</v>
      </c>
      <c r="M20" s="591" t="s">
        <v>3</v>
      </c>
      <c r="N20" s="591"/>
      <c r="O20" s="591">
        <v>2</v>
      </c>
      <c r="P20" s="591">
        <v>1</v>
      </c>
      <c r="Q20" s="277"/>
      <c r="R20" s="287">
        <f t="shared" si="0"/>
        <v>0</v>
      </c>
    </row>
    <row r="21" spans="1:18" s="14" customFormat="1" ht="15" customHeight="1" x14ac:dyDescent="0.25">
      <c r="A21" s="6">
        <v>14</v>
      </c>
      <c r="B21" s="955"/>
      <c r="C21" s="967"/>
      <c r="D21" s="3" t="s">
        <v>2124</v>
      </c>
      <c r="E21" s="211"/>
      <c r="F21" s="2"/>
      <c r="G21" s="2"/>
      <c r="H21" s="2"/>
      <c r="I21" s="2"/>
      <c r="J21" s="2"/>
      <c r="K21" s="550"/>
      <c r="L21" s="591" t="s">
        <v>3</v>
      </c>
      <c r="M21" s="591" t="s">
        <v>3</v>
      </c>
      <c r="N21" s="591"/>
      <c r="O21" s="591">
        <v>2</v>
      </c>
      <c r="P21" s="591">
        <v>1</v>
      </c>
      <c r="Q21" s="277"/>
      <c r="R21" s="287">
        <f t="shared" si="0"/>
        <v>0</v>
      </c>
    </row>
    <row r="22" spans="1:18" s="14" customFormat="1" ht="15" customHeight="1" x14ac:dyDescent="0.25">
      <c r="A22" s="6">
        <v>15</v>
      </c>
      <c r="B22" s="955"/>
      <c r="C22" s="968" t="s">
        <v>2116</v>
      </c>
      <c r="D22" s="590" t="s">
        <v>2117</v>
      </c>
      <c r="E22" s="211"/>
      <c r="F22" s="2"/>
      <c r="G22" s="2"/>
      <c r="H22" s="2"/>
      <c r="I22" s="2"/>
      <c r="J22" s="2"/>
      <c r="K22" s="550"/>
      <c r="L22" s="591" t="s">
        <v>3</v>
      </c>
      <c r="M22" s="591" t="s">
        <v>3</v>
      </c>
      <c r="N22" s="591"/>
      <c r="O22" s="591">
        <v>2</v>
      </c>
      <c r="P22" s="591">
        <v>2</v>
      </c>
      <c r="Q22" s="277"/>
      <c r="R22" s="287">
        <f t="shared" si="0"/>
        <v>0</v>
      </c>
    </row>
    <row r="23" spans="1:18" s="14" customFormat="1" ht="15" customHeight="1" x14ac:dyDescent="0.25">
      <c r="A23" s="6">
        <v>16</v>
      </c>
      <c r="B23" s="955"/>
      <c r="C23" s="966"/>
      <c r="D23" s="3" t="s">
        <v>2125</v>
      </c>
      <c r="E23" s="211"/>
      <c r="F23" s="2"/>
      <c r="G23" s="2"/>
      <c r="H23" s="2"/>
      <c r="I23" s="2"/>
      <c r="J23" s="2"/>
      <c r="K23" s="550"/>
      <c r="L23" s="591" t="s">
        <v>3</v>
      </c>
      <c r="M23" s="591" t="s">
        <v>3</v>
      </c>
      <c r="N23" s="591"/>
      <c r="O23" s="591">
        <v>2</v>
      </c>
      <c r="P23" s="591">
        <v>2</v>
      </c>
      <c r="Q23" s="277"/>
      <c r="R23" s="287">
        <f t="shared" si="0"/>
        <v>0</v>
      </c>
    </row>
    <row r="24" spans="1:18" s="14" customFormat="1" ht="15" customHeight="1" x14ac:dyDescent="0.25">
      <c r="A24" s="6">
        <v>17</v>
      </c>
      <c r="B24" s="955"/>
      <c r="C24" s="966"/>
      <c r="D24" s="3" t="s">
        <v>2119</v>
      </c>
      <c r="E24" s="211"/>
      <c r="F24" s="2"/>
      <c r="G24" s="2"/>
      <c r="H24" s="2"/>
      <c r="I24" s="2"/>
      <c r="J24" s="2"/>
      <c r="K24" s="550"/>
      <c r="L24" s="591" t="s">
        <v>3</v>
      </c>
      <c r="M24" s="591" t="s">
        <v>3</v>
      </c>
      <c r="N24" s="591"/>
      <c r="O24" s="591">
        <v>2</v>
      </c>
      <c r="P24" s="591">
        <v>2</v>
      </c>
      <c r="Q24" s="277"/>
      <c r="R24" s="287">
        <f t="shared" si="0"/>
        <v>0</v>
      </c>
    </row>
    <row r="25" spans="1:18" s="14" customFormat="1" ht="15" customHeight="1" x14ac:dyDescent="0.25">
      <c r="A25" s="6">
        <v>18</v>
      </c>
      <c r="B25" s="955"/>
      <c r="C25" s="966"/>
      <c r="D25" s="3" t="s">
        <v>2120</v>
      </c>
      <c r="E25" s="211"/>
      <c r="F25" s="2"/>
      <c r="G25" s="2"/>
      <c r="H25" s="2"/>
      <c r="I25" s="2"/>
      <c r="J25" s="2"/>
      <c r="K25" s="550"/>
      <c r="L25" s="591" t="s">
        <v>3</v>
      </c>
      <c r="M25" s="591" t="s">
        <v>3</v>
      </c>
      <c r="N25" s="591"/>
      <c r="O25" s="591">
        <v>2</v>
      </c>
      <c r="P25" s="591">
        <v>2</v>
      </c>
      <c r="Q25" s="277"/>
      <c r="R25" s="287">
        <f t="shared" si="0"/>
        <v>0</v>
      </c>
    </row>
    <row r="26" spans="1:18" s="14" customFormat="1" ht="15" customHeight="1" x14ac:dyDescent="0.25">
      <c r="A26" s="6">
        <v>19</v>
      </c>
      <c r="B26" s="955"/>
      <c r="C26" s="966"/>
      <c r="D26" s="3" t="s">
        <v>2121</v>
      </c>
      <c r="E26" s="211"/>
      <c r="F26" s="2"/>
      <c r="G26" s="2"/>
      <c r="H26" s="2"/>
      <c r="I26" s="2"/>
      <c r="J26" s="2"/>
      <c r="K26" s="550"/>
      <c r="L26" s="591" t="s">
        <v>3</v>
      </c>
      <c r="M26" s="591" t="s">
        <v>3</v>
      </c>
      <c r="N26" s="591"/>
      <c r="O26" s="591">
        <v>2</v>
      </c>
      <c r="P26" s="591">
        <v>2</v>
      </c>
      <c r="Q26" s="277"/>
      <c r="R26" s="287">
        <f t="shared" si="0"/>
        <v>0</v>
      </c>
    </row>
    <row r="27" spans="1:18" s="14" customFormat="1" ht="15" customHeight="1" x14ac:dyDescent="0.25">
      <c r="A27" s="6">
        <v>20</v>
      </c>
      <c r="B27" s="955"/>
      <c r="C27" s="966"/>
      <c r="D27" s="590" t="s">
        <v>2124</v>
      </c>
      <c r="E27" s="211"/>
      <c r="F27" s="2"/>
      <c r="G27" s="2"/>
      <c r="H27" s="2"/>
      <c r="I27" s="2"/>
      <c r="J27" s="2"/>
      <c r="K27" s="550"/>
      <c r="L27" s="591" t="s">
        <v>3</v>
      </c>
      <c r="M27" s="591" t="s">
        <v>3</v>
      </c>
      <c r="N27" s="591"/>
      <c r="O27" s="591">
        <v>2</v>
      </c>
      <c r="P27" s="591">
        <v>2</v>
      </c>
      <c r="Q27" s="277"/>
      <c r="R27" s="287">
        <f t="shared" si="0"/>
        <v>0</v>
      </c>
    </row>
    <row r="28" spans="1:18" s="14" customFormat="1" ht="15" customHeight="1" thickBot="1" x14ac:dyDescent="0.3">
      <c r="A28" s="56">
        <v>21</v>
      </c>
      <c r="B28" s="956"/>
      <c r="C28" s="969"/>
      <c r="D28" s="598" t="s">
        <v>2122</v>
      </c>
      <c r="E28" s="214"/>
      <c r="F28" s="11"/>
      <c r="G28" s="11"/>
      <c r="H28" s="11"/>
      <c r="I28" s="11"/>
      <c r="J28" s="11"/>
      <c r="K28" s="199"/>
      <c r="L28" s="596" t="s">
        <v>3</v>
      </c>
      <c r="M28" s="596" t="s">
        <v>3</v>
      </c>
      <c r="N28" s="596"/>
      <c r="O28" s="596">
        <v>2</v>
      </c>
      <c r="P28" s="596">
        <v>2</v>
      </c>
      <c r="Q28" s="277"/>
      <c r="R28" s="294">
        <f t="shared" si="0"/>
        <v>0</v>
      </c>
    </row>
    <row r="29" spans="1:18" s="14" customFormat="1" ht="15" customHeight="1" thickTop="1" x14ac:dyDescent="0.25">
      <c r="A29" s="361"/>
      <c r="B29" s="800" t="s">
        <v>2290</v>
      </c>
      <c r="C29" s="801"/>
      <c r="D29" s="801"/>
      <c r="E29" s="362"/>
      <c r="F29" s="362"/>
      <c r="G29" s="362"/>
      <c r="H29" s="362"/>
      <c r="I29" s="362"/>
      <c r="J29" s="362"/>
      <c r="K29" s="362"/>
      <c r="L29" s="362"/>
      <c r="M29" s="362"/>
      <c r="N29" s="362"/>
      <c r="O29" s="362"/>
      <c r="P29" s="362"/>
      <c r="Q29" s="362"/>
      <c r="R29" s="363"/>
    </row>
    <row r="30" spans="1:18" s="14" customFormat="1" ht="39.200000000000003" customHeight="1" thickBot="1" x14ac:dyDescent="0.3">
      <c r="A30" s="65">
        <v>22</v>
      </c>
      <c r="B30" s="450"/>
      <c r="C30" s="451" t="s">
        <v>2289</v>
      </c>
      <c r="D30" s="452" t="s">
        <v>2291</v>
      </c>
      <c r="E30" s="291"/>
      <c r="F30" s="291"/>
      <c r="G30" s="291"/>
      <c r="H30" s="291"/>
      <c r="I30" s="291"/>
      <c r="J30" s="291"/>
      <c r="K30" s="291"/>
      <c r="L30" s="291" t="s">
        <v>3</v>
      </c>
      <c r="M30" s="291" t="s">
        <v>3</v>
      </c>
      <c r="N30" s="291"/>
      <c r="O30" s="291">
        <v>2</v>
      </c>
      <c r="P30" s="292">
        <v>1</v>
      </c>
      <c r="Q30" s="278"/>
      <c r="R30" s="294">
        <f t="shared" ref="R30" si="1">O30*P30*ROUND(Q30,2)</f>
        <v>0</v>
      </c>
    </row>
    <row r="31" spans="1:18" s="14" customFormat="1" ht="15" customHeight="1" thickTop="1" thickBot="1" x14ac:dyDescent="0.3">
      <c r="A31" s="552"/>
      <c r="B31" s="8"/>
      <c r="C31" s="8"/>
      <c r="D31" s="8"/>
      <c r="E31" s="552"/>
      <c r="F31" s="552"/>
      <c r="G31" s="552"/>
      <c r="H31" s="552"/>
      <c r="I31" s="552"/>
      <c r="J31" s="552"/>
      <c r="K31" s="552"/>
      <c r="L31" s="552"/>
      <c r="M31" s="552"/>
      <c r="N31" s="552"/>
      <c r="O31" s="552"/>
      <c r="P31" s="552"/>
      <c r="Q31" s="241" t="s">
        <v>4</v>
      </c>
      <c r="R31" s="242">
        <f>SUM(R8:R28,R30)</f>
        <v>0</v>
      </c>
    </row>
    <row r="32" spans="1:18" s="14" customFormat="1" ht="15" customHeight="1" thickTop="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14"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14"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14"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14"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14"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14"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14"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14"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14"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14"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14"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14"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14"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14"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14"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14"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29"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29"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29"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29"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29"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29"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29" customFormat="1" ht="15" customHeight="1" x14ac:dyDescent="0.25">
      <c r="A65" s="552"/>
      <c r="B65" s="8"/>
      <c r="C65" s="8"/>
      <c r="D65" s="8"/>
      <c r="E65" s="552"/>
      <c r="F65" s="552"/>
      <c r="G65" s="552"/>
      <c r="H65" s="552"/>
      <c r="I65" s="552"/>
      <c r="J65" s="552"/>
      <c r="K65" s="552"/>
      <c r="L65" s="552"/>
      <c r="M65" s="552"/>
      <c r="N65" s="552"/>
      <c r="O65" s="552"/>
      <c r="P65" s="552"/>
      <c r="Q65" s="8"/>
      <c r="R65" s="8"/>
    </row>
    <row r="66" spans="1:18" s="29" customFormat="1" ht="15" customHeight="1" x14ac:dyDescent="0.25">
      <c r="A66" s="552"/>
      <c r="B66" s="8"/>
      <c r="C66" s="8"/>
      <c r="D66" s="8"/>
      <c r="E66" s="552"/>
      <c r="F66" s="552"/>
      <c r="G66" s="552"/>
      <c r="H66" s="552"/>
      <c r="I66" s="552"/>
      <c r="J66" s="552"/>
      <c r="K66" s="552"/>
      <c r="L66" s="552"/>
      <c r="M66" s="552"/>
      <c r="N66" s="552"/>
      <c r="O66" s="552"/>
      <c r="P66" s="552"/>
      <c r="Q66" s="8"/>
      <c r="R66" s="8"/>
    </row>
    <row r="67" spans="1:18" s="29" customFormat="1" ht="15" customHeight="1" x14ac:dyDescent="0.25">
      <c r="A67" s="552"/>
      <c r="B67" s="8"/>
      <c r="C67" s="8"/>
      <c r="D67" s="8"/>
      <c r="E67" s="552"/>
      <c r="F67" s="552"/>
      <c r="G67" s="552"/>
      <c r="H67" s="552"/>
      <c r="I67" s="552"/>
      <c r="J67" s="552"/>
      <c r="K67" s="552"/>
      <c r="L67" s="552"/>
      <c r="M67" s="552"/>
      <c r="N67" s="552"/>
      <c r="O67" s="552"/>
      <c r="P67" s="552"/>
      <c r="Q67" s="8"/>
      <c r="R67" s="8"/>
    </row>
    <row r="68" spans="1:18" s="29" customFormat="1" ht="15" customHeight="1" x14ac:dyDescent="0.25">
      <c r="A68" s="552"/>
      <c r="B68" s="8"/>
      <c r="C68" s="8"/>
      <c r="D68" s="8"/>
      <c r="E68" s="552"/>
      <c r="F68" s="552"/>
      <c r="G68" s="552"/>
      <c r="H68" s="552"/>
      <c r="I68" s="552"/>
      <c r="J68" s="552"/>
      <c r="K68" s="552"/>
      <c r="L68" s="552"/>
      <c r="M68" s="552"/>
      <c r="N68" s="552"/>
      <c r="O68" s="552"/>
      <c r="P68" s="552"/>
      <c r="Q68" s="8"/>
      <c r="R68" s="8"/>
    </row>
    <row r="69" spans="1:18" s="29" customFormat="1" ht="15" customHeight="1" x14ac:dyDescent="0.25">
      <c r="A69" s="552"/>
      <c r="B69" s="8"/>
      <c r="C69" s="8"/>
      <c r="D69" s="8"/>
      <c r="E69" s="552"/>
      <c r="F69" s="552"/>
      <c r="G69" s="552"/>
      <c r="H69" s="552"/>
      <c r="I69" s="552"/>
      <c r="J69" s="552"/>
      <c r="K69" s="552"/>
      <c r="L69" s="552"/>
      <c r="M69" s="552"/>
      <c r="N69" s="552"/>
      <c r="O69" s="552"/>
      <c r="P69" s="552"/>
      <c r="Q69" s="8"/>
      <c r="R69" s="8"/>
    </row>
    <row r="70" spans="1:18" s="29" customFormat="1" ht="15" customHeight="1" x14ac:dyDescent="0.25">
      <c r="A70" s="552"/>
      <c r="B70" s="8"/>
      <c r="C70" s="8"/>
      <c r="D70" s="8"/>
      <c r="E70" s="552"/>
      <c r="F70" s="552"/>
      <c r="G70" s="552"/>
      <c r="H70" s="552"/>
      <c r="I70" s="552"/>
      <c r="J70" s="552"/>
      <c r="K70" s="552"/>
      <c r="L70" s="552"/>
      <c r="M70" s="552"/>
      <c r="N70" s="552"/>
      <c r="O70" s="552"/>
      <c r="P70" s="552"/>
      <c r="Q70" s="8"/>
      <c r="R70" s="8"/>
    </row>
    <row r="71" spans="1:18" s="29" customFormat="1" ht="15" customHeight="1" x14ac:dyDescent="0.25">
      <c r="A71" s="552"/>
      <c r="B71" s="8"/>
      <c r="C71" s="8"/>
      <c r="D71" s="8"/>
      <c r="E71" s="552"/>
      <c r="F71" s="552"/>
      <c r="G71" s="552"/>
      <c r="H71" s="552"/>
      <c r="I71" s="552"/>
      <c r="J71" s="552"/>
      <c r="K71" s="552"/>
      <c r="L71" s="552"/>
      <c r="M71" s="552"/>
      <c r="N71" s="552"/>
      <c r="O71" s="552"/>
      <c r="P71" s="552"/>
      <c r="Q71" s="8"/>
      <c r="R71" s="8"/>
    </row>
    <row r="72" spans="1:18" s="29" customFormat="1" ht="15" customHeight="1" x14ac:dyDescent="0.25">
      <c r="A72" s="552"/>
      <c r="B72" s="8"/>
      <c r="C72" s="8"/>
      <c r="D72" s="8"/>
      <c r="E72" s="552"/>
      <c r="F72" s="552"/>
      <c r="G72" s="552"/>
      <c r="H72" s="552"/>
      <c r="I72" s="552"/>
      <c r="J72" s="552"/>
      <c r="K72" s="552"/>
      <c r="L72" s="552"/>
      <c r="M72" s="552"/>
      <c r="N72" s="552"/>
      <c r="O72" s="552"/>
      <c r="P72" s="552"/>
      <c r="Q72" s="8"/>
      <c r="R72" s="8"/>
    </row>
    <row r="73" spans="1:18" s="29" customFormat="1" ht="15" customHeight="1" x14ac:dyDescent="0.25">
      <c r="A73" s="552"/>
      <c r="B73" s="8"/>
      <c r="C73" s="8"/>
      <c r="D73" s="8"/>
      <c r="E73" s="552"/>
      <c r="F73" s="552"/>
      <c r="G73" s="552"/>
      <c r="H73" s="552"/>
      <c r="I73" s="552"/>
      <c r="J73" s="552"/>
      <c r="K73" s="552"/>
      <c r="L73" s="552"/>
      <c r="M73" s="552"/>
      <c r="N73" s="552"/>
      <c r="O73" s="552"/>
      <c r="P73" s="552"/>
      <c r="Q73" s="8"/>
      <c r="R73" s="8"/>
    </row>
    <row r="74" spans="1:18" s="29" customFormat="1" ht="15" customHeight="1" x14ac:dyDescent="0.25">
      <c r="A74" s="552"/>
      <c r="B74" s="8"/>
      <c r="C74" s="8"/>
      <c r="D74" s="8"/>
      <c r="E74" s="552"/>
      <c r="F74" s="552"/>
      <c r="G74" s="552"/>
      <c r="H74" s="552"/>
      <c r="I74" s="552"/>
      <c r="J74" s="552"/>
      <c r="K74" s="552"/>
      <c r="L74" s="552"/>
      <c r="M74" s="552"/>
      <c r="N74" s="552"/>
      <c r="O74" s="552"/>
      <c r="P74" s="552"/>
      <c r="Q74" s="8"/>
      <c r="R74" s="8"/>
    </row>
    <row r="75" spans="1:18" s="29" customFormat="1" ht="15" customHeight="1" x14ac:dyDescent="0.25">
      <c r="A75" s="552"/>
      <c r="B75" s="8"/>
      <c r="C75" s="8"/>
      <c r="D75" s="8"/>
      <c r="E75" s="552"/>
      <c r="F75" s="552"/>
      <c r="G75" s="552"/>
      <c r="H75" s="552"/>
      <c r="I75" s="552"/>
      <c r="J75" s="552"/>
      <c r="K75" s="552"/>
      <c r="L75" s="552"/>
      <c r="M75" s="552"/>
      <c r="N75" s="552"/>
      <c r="O75" s="552"/>
      <c r="P75" s="552"/>
      <c r="Q75" s="8"/>
      <c r="R75" s="8"/>
    </row>
    <row r="76" spans="1:18" s="29" customFormat="1" x14ac:dyDescent="0.25">
      <c r="A76" s="552"/>
      <c r="B76" s="8"/>
      <c r="C76" s="8"/>
      <c r="D76" s="8"/>
      <c r="E76" s="552"/>
      <c r="F76" s="552"/>
      <c r="G76" s="552"/>
      <c r="H76" s="552"/>
      <c r="I76" s="552"/>
      <c r="J76" s="552"/>
      <c r="K76" s="552"/>
      <c r="L76" s="552"/>
      <c r="M76" s="552"/>
      <c r="N76" s="552"/>
      <c r="O76" s="552"/>
      <c r="P76" s="552"/>
      <c r="Q76" s="8"/>
      <c r="R76" s="8"/>
    </row>
    <row r="77" spans="1:18" s="29" customFormat="1" x14ac:dyDescent="0.25">
      <c r="A77" s="552"/>
      <c r="B77" s="8"/>
      <c r="C77" s="8"/>
      <c r="D77" s="8"/>
      <c r="E77" s="552"/>
      <c r="F77" s="552"/>
      <c r="G77" s="552"/>
      <c r="H77" s="552"/>
      <c r="I77" s="552"/>
      <c r="J77" s="552"/>
      <c r="K77" s="552"/>
      <c r="L77" s="552"/>
      <c r="M77" s="552"/>
      <c r="N77" s="552"/>
      <c r="O77" s="552"/>
      <c r="P77" s="552"/>
      <c r="Q77" s="8"/>
      <c r="R77" s="8"/>
    </row>
    <row r="78" spans="1:18" s="29" customFormat="1" x14ac:dyDescent="0.25">
      <c r="A78" s="552"/>
      <c r="B78" s="8"/>
      <c r="C78" s="8"/>
      <c r="D78" s="8"/>
      <c r="E78" s="552"/>
      <c r="F78" s="552"/>
      <c r="G78" s="552"/>
      <c r="H78" s="552"/>
      <c r="I78" s="552"/>
      <c r="J78" s="552"/>
      <c r="K78" s="552"/>
      <c r="L78" s="552"/>
      <c r="M78" s="552"/>
      <c r="N78" s="552"/>
      <c r="O78" s="552"/>
      <c r="P78" s="552"/>
      <c r="Q78" s="8"/>
      <c r="R78" s="8"/>
    </row>
    <row r="79" spans="1:18" s="29" customFormat="1" x14ac:dyDescent="0.25">
      <c r="A79" s="552"/>
      <c r="B79" s="8"/>
      <c r="C79" s="8"/>
      <c r="D79" s="8"/>
      <c r="E79" s="552"/>
      <c r="F79" s="552"/>
      <c r="G79" s="552"/>
      <c r="H79" s="552"/>
      <c r="I79" s="552"/>
      <c r="J79" s="552"/>
      <c r="K79" s="552"/>
      <c r="L79" s="552"/>
      <c r="M79" s="552"/>
      <c r="N79" s="552"/>
      <c r="O79" s="552"/>
      <c r="P79" s="552"/>
      <c r="Q79" s="8"/>
      <c r="R79" s="8"/>
    </row>
    <row r="80" spans="1:18" s="29" customFormat="1" x14ac:dyDescent="0.25">
      <c r="A80" s="552"/>
      <c r="B80" s="8"/>
      <c r="C80" s="8"/>
      <c r="D80" s="8"/>
      <c r="E80" s="552"/>
      <c r="F80" s="552"/>
      <c r="G80" s="552"/>
      <c r="H80" s="552"/>
      <c r="I80" s="552"/>
      <c r="J80" s="552"/>
      <c r="K80" s="552"/>
      <c r="L80" s="552"/>
      <c r="M80" s="552"/>
      <c r="N80" s="552"/>
      <c r="O80" s="552"/>
      <c r="P80" s="552"/>
      <c r="Q80" s="8"/>
      <c r="R80" s="8"/>
    </row>
    <row r="81" spans="1:18" s="29" customFormat="1" x14ac:dyDescent="0.25">
      <c r="A81" s="552"/>
      <c r="B81" s="8"/>
      <c r="C81" s="8"/>
      <c r="D81" s="8"/>
      <c r="E81" s="552"/>
      <c r="F81" s="552"/>
      <c r="G81" s="552"/>
      <c r="H81" s="552"/>
      <c r="I81" s="552"/>
      <c r="J81" s="552"/>
      <c r="K81" s="552"/>
      <c r="L81" s="552"/>
      <c r="M81" s="552"/>
      <c r="N81" s="552"/>
      <c r="O81" s="552"/>
      <c r="P81" s="552"/>
      <c r="Q81" s="8"/>
      <c r="R81" s="8"/>
    </row>
  </sheetData>
  <sheetProtection algorithmName="SHA-512" hashValue="5vIG2c/ymrilEtNzwZed9tMizlNfGPKs2ubQSxx7ShYGsVubN7U4ZOZgw6b7EijLqrHclvyJPkNqjfKlYiDrdw==" saltValue="7hBqfh5t8/pt5qgWIsecQQ==" spinCount="100000" sheet="1" objects="1" scenarios="1"/>
  <mergeCells count="19">
    <mergeCell ref="B15:B28"/>
    <mergeCell ref="C8:C14"/>
    <mergeCell ref="C15:C21"/>
    <mergeCell ref="C22:C28"/>
    <mergeCell ref="B29:D29"/>
    <mergeCell ref="L5:P6"/>
    <mergeCell ref="Q5:Q7"/>
    <mergeCell ref="R5:R7"/>
    <mergeCell ref="B8:B14"/>
    <mergeCell ref="A1:E1"/>
    <mergeCell ref="F1:R1"/>
    <mergeCell ref="A2:R2"/>
    <mergeCell ref="A3:R3"/>
    <mergeCell ref="A5:A7"/>
    <mergeCell ref="B5:B7"/>
    <mergeCell ref="C5:C7"/>
    <mergeCell ref="D5:D7"/>
    <mergeCell ref="E5:J6"/>
    <mergeCell ref="K5:K7"/>
  </mergeCells>
  <conditionalFormatting sqref="A8:A30">
    <cfRule type="containsText" dxfId="13"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FFCC"/>
  </sheetPr>
  <dimension ref="A1:R96"/>
  <sheetViews>
    <sheetView view="pageLayout" topLeftCell="A8" zoomScaleNormal="90" workbookViewId="0">
      <selection activeCell="Q43" sqref="Q8:Q43"/>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2126</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2314</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26.25" customHeight="1" thickTop="1" x14ac:dyDescent="0.25">
      <c r="A8" s="220">
        <v>1</v>
      </c>
      <c r="B8" s="970" t="s">
        <v>2114</v>
      </c>
      <c r="C8" s="971" t="s">
        <v>2130</v>
      </c>
      <c r="D8" s="609" t="s">
        <v>2141</v>
      </c>
      <c r="E8" s="213"/>
      <c r="F8" s="251"/>
      <c r="G8" s="251"/>
      <c r="H8" s="251"/>
      <c r="I8" s="251"/>
      <c r="J8" s="251"/>
      <c r="K8" s="551"/>
      <c r="L8" s="610" t="s">
        <v>3</v>
      </c>
      <c r="M8" s="610" t="s">
        <v>3</v>
      </c>
      <c r="N8" s="610"/>
      <c r="O8" s="610">
        <v>2</v>
      </c>
      <c r="P8" s="610">
        <v>1</v>
      </c>
      <c r="Q8" s="280"/>
      <c r="R8" s="318">
        <f>O8*P8*ROUND(Q8,2)</f>
        <v>0</v>
      </c>
    </row>
    <row r="9" spans="1:18" s="14" customFormat="1" ht="15" customHeight="1" x14ac:dyDescent="0.25">
      <c r="A9" s="6">
        <v>2</v>
      </c>
      <c r="B9" s="955"/>
      <c r="C9" s="972"/>
      <c r="D9" s="3" t="s">
        <v>2142</v>
      </c>
      <c r="E9" s="10"/>
      <c r="F9" s="2"/>
      <c r="G9" s="2"/>
      <c r="H9" s="2"/>
      <c r="I9" s="2"/>
      <c r="J9" s="2"/>
      <c r="K9" s="550"/>
      <c r="L9" s="591" t="s">
        <v>3</v>
      </c>
      <c r="M9" s="591" t="s">
        <v>3</v>
      </c>
      <c r="N9" s="591"/>
      <c r="O9" s="591">
        <v>2</v>
      </c>
      <c r="P9" s="591">
        <v>1</v>
      </c>
      <c r="Q9" s="277"/>
      <c r="R9" s="287">
        <f>O9*P9*ROUND(Q9,2)</f>
        <v>0</v>
      </c>
    </row>
    <row r="10" spans="1:18" s="14" customFormat="1" ht="15" customHeight="1" x14ac:dyDescent="0.25">
      <c r="A10" s="6">
        <v>3</v>
      </c>
      <c r="B10" s="955"/>
      <c r="C10" s="972"/>
      <c r="D10" s="3" t="s">
        <v>2143</v>
      </c>
      <c r="E10" s="211"/>
      <c r="F10" s="2"/>
      <c r="G10" s="2"/>
      <c r="H10" s="2"/>
      <c r="I10" s="2"/>
      <c r="J10" s="2"/>
      <c r="K10" s="550"/>
      <c r="L10" s="591" t="s">
        <v>3</v>
      </c>
      <c r="M10" s="591" t="s">
        <v>3</v>
      </c>
      <c r="N10" s="591"/>
      <c r="O10" s="591">
        <v>2</v>
      </c>
      <c r="P10" s="591">
        <v>1</v>
      </c>
      <c r="Q10" s="277"/>
      <c r="R10" s="287">
        <f t="shared" ref="R10:R43" si="0">O10*P10*ROUND(Q10,2)</f>
        <v>0</v>
      </c>
    </row>
    <row r="11" spans="1:18" s="14" customFormat="1" ht="15" customHeight="1" x14ac:dyDescent="0.25">
      <c r="A11" s="6">
        <v>4</v>
      </c>
      <c r="B11" s="955"/>
      <c r="C11" s="972"/>
      <c r="D11" s="3" t="s">
        <v>2144</v>
      </c>
      <c r="E11" s="211"/>
      <c r="F11" s="2"/>
      <c r="G11" s="2"/>
      <c r="H11" s="2"/>
      <c r="I11" s="2"/>
      <c r="J11" s="2"/>
      <c r="K11" s="550"/>
      <c r="L11" s="591" t="s">
        <v>3</v>
      </c>
      <c r="M11" s="591" t="s">
        <v>3</v>
      </c>
      <c r="N11" s="591"/>
      <c r="O11" s="591">
        <v>2</v>
      </c>
      <c r="P11" s="591">
        <v>1</v>
      </c>
      <c r="Q11" s="277"/>
      <c r="R11" s="287">
        <f t="shared" si="0"/>
        <v>0</v>
      </c>
    </row>
    <row r="12" spans="1:18" s="14" customFormat="1" ht="15" customHeight="1" x14ac:dyDescent="0.25">
      <c r="A12" s="6">
        <v>5</v>
      </c>
      <c r="B12" s="955"/>
      <c r="C12" s="972"/>
      <c r="D12" s="3" t="s">
        <v>2145</v>
      </c>
      <c r="E12" s="211"/>
      <c r="F12" s="2"/>
      <c r="G12" s="2"/>
      <c r="H12" s="2"/>
      <c r="I12" s="2"/>
      <c r="J12" s="2"/>
      <c r="K12" s="550"/>
      <c r="L12" s="591" t="s">
        <v>3</v>
      </c>
      <c r="M12" s="591" t="s">
        <v>3</v>
      </c>
      <c r="N12" s="591"/>
      <c r="O12" s="591">
        <v>2</v>
      </c>
      <c r="P12" s="591">
        <v>1</v>
      </c>
      <c r="Q12" s="277"/>
      <c r="R12" s="287">
        <f t="shared" si="0"/>
        <v>0</v>
      </c>
    </row>
    <row r="13" spans="1:18" s="14" customFormat="1" ht="15" customHeight="1" x14ac:dyDescent="0.25">
      <c r="A13" s="6">
        <v>6</v>
      </c>
      <c r="B13" s="955"/>
      <c r="C13" s="972" t="s">
        <v>2131</v>
      </c>
      <c r="D13" s="590" t="s">
        <v>2117</v>
      </c>
      <c r="E13" s="211"/>
      <c r="F13" s="2"/>
      <c r="G13" s="2"/>
      <c r="H13" s="2"/>
      <c r="I13" s="2"/>
      <c r="J13" s="2"/>
      <c r="K13" s="550"/>
      <c r="L13" s="591" t="s">
        <v>3</v>
      </c>
      <c r="M13" s="591" t="s">
        <v>3</v>
      </c>
      <c r="N13" s="591"/>
      <c r="O13" s="591">
        <v>2</v>
      </c>
      <c r="P13" s="591">
        <v>3</v>
      </c>
      <c r="Q13" s="277"/>
      <c r="R13" s="287">
        <f t="shared" si="0"/>
        <v>0</v>
      </c>
    </row>
    <row r="14" spans="1:18" s="14" customFormat="1" ht="15" customHeight="1" x14ac:dyDescent="0.25">
      <c r="A14" s="6">
        <v>7</v>
      </c>
      <c r="B14" s="955"/>
      <c r="C14" s="972"/>
      <c r="D14" s="590" t="s">
        <v>2132</v>
      </c>
      <c r="E14" s="211"/>
      <c r="F14" s="2"/>
      <c r="G14" s="2"/>
      <c r="H14" s="2"/>
      <c r="I14" s="2"/>
      <c r="J14" s="2"/>
      <c r="K14" s="550"/>
      <c r="L14" s="591" t="s">
        <v>3</v>
      </c>
      <c r="M14" s="591" t="s">
        <v>3</v>
      </c>
      <c r="N14" s="591"/>
      <c r="O14" s="591">
        <v>2</v>
      </c>
      <c r="P14" s="591">
        <v>3</v>
      </c>
      <c r="Q14" s="277"/>
      <c r="R14" s="287">
        <f t="shared" si="0"/>
        <v>0</v>
      </c>
    </row>
    <row r="15" spans="1:18" s="14" customFormat="1" ht="15" customHeight="1" x14ac:dyDescent="0.25">
      <c r="A15" s="6">
        <v>8</v>
      </c>
      <c r="B15" s="955"/>
      <c r="C15" s="972"/>
      <c r="D15" s="590" t="s">
        <v>2119</v>
      </c>
      <c r="E15" s="211"/>
      <c r="F15" s="2"/>
      <c r="G15" s="2"/>
      <c r="H15" s="2"/>
      <c r="I15" s="2"/>
      <c r="J15" s="2"/>
      <c r="K15" s="550"/>
      <c r="L15" s="591" t="s">
        <v>3</v>
      </c>
      <c r="M15" s="591" t="s">
        <v>3</v>
      </c>
      <c r="N15" s="591"/>
      <c r="O15" s="591">
        <v>2</v>
      </c>
      <c r="P15" s="591">
        <v>3</v>
      </c>
      <c r="Q15" s="277"/>
      <c r="R15" s="287">
        <f t="shared" si="0"/>
        <v>0</v>
      </c>
    </row>
    <row r="16" spans="1:18" s="14" customFormat="1" ht="15" customHeight="1" x14ac:dyDescent="0.25">
      <c r="A16" s="6">
        <v>9</v>
      </c>
      <c r="B16" s="955"/>
      <c r="C16" s="972"/>
      <c r="D16" s="590" t="s">
        <v>2120</v>
      </c>
      <c r="E16" s="211"/>
      <c r="F16" s="2"/>
      <c r="G16" s="2"/>
      <c r="H16" s="2"/>
      <c r="I16" s="2"/>
      <c r="J16" s="2"/>
      <c r="K16" s="550"/>
      <c r="L16" s="591" t="s">
        <v>3</v>
      </c>
      <c r="M16" s="591" t="s">
        <v>3</v>
      </c>
      <c r="N16" s="591"/>
      <c r="O16" s="591">
        <v>2</v>
      </c>
      <c r="P16" s="591">
        <v>3</v>
      </c>
      <c r="Q16" s="277"/>
      <c r="R16" s="287">
        <f t="shared" si="0"/>
        <v>0</v>
      </c>
    </row>
    <row r="17" spans="1:18" s="14" customFormat="1" ht="15" customHeight="1" x14ac:dyDescent="0.25">
      <c r="A17" s="6">
        <v>10</v>
      </c>
      <c r="B17" s="955"/>
      <c r="C17" s="972"/>
      <c r="D17" s="590" t="s">
        <v>2121</v>
      </c>
      <c r="E17" s="211"/>
      <c r="F17" s="2"/>
      <c r="G17" s="2"/>
      <c r="H17" s="2"/>
      <c r="I17" s="2"/>
      <c r="J17" s="2"/>
      <c r="K17" s="550"/>
      <c r="L17" s="591" t="s">
        <v>3</v>
      </c>
      <c r="M17" s="591" t="s">
        <v>3</v>
      </c>
      <c r="N17" s="591"/>
      <c r="O17" s="591">
        <v>2</v>
      </c>
      <c r="P17" s="591">
        <v>3</v>
      </c>
      <c r="Q17" s="277"/>
      <c r="R17" s="287">
        <f t="shared" si="0"/>
        <v>0</v>
      </c>
    </row>
    <row r="18" spans="1:18" s="14" customFormat="1" ht="15" customHeight="1" x14ac:dyDescent="0.25">
      <c r="A18" s="6">
        <v>11</v>
      </c>
      <c r="B18" s="955"/>
      <c r="C18" s="972"/>
      <c r="D18" s="590" t="s">
        <v>2122</v>
      </c>
      <c r="E18" s="211"/>
      <c r="F18" s="2"/>
      <c r="G18" s="2"/>
      <c r="H18" s="2"/>
      <c r="I18" s="2"/>
      <c r="J18" s="2"/>
      <c r="K18" s="550"/>
      <c r="L18" s="591" t="s">
        <v>3</v>
      </c>
      <c r="M18" s="591" t="s">
        <v>3</v>
      </c>
      <c r="N18" s="591"/>
      <c r="O18" s="591">
        <v>2</v>
      </c>
      <c r="P18" s="591">
        <v>3</v>
      </c>
      <c r="Q18" s="277"/>
      <c r="R18" s="287">
        <f t="shared" si="0"/>
        <v>0</v>
      </c>
    </row>
    <row r="19" spans="1:18" s="14" customFormat="1" ht="15" customHeight="1" x14ac:dyDescent="0.25">
      <c r="A19" s="6">
        <v>12</v>
      </c>
      <c r="B19" s="955"/>
      <c r="C19" s="972"/>
      <c r="D19" s="590" t="s">
        <v>2124</v>
      </c>
      <c r="E19" s="211"/>
      <c r="F19" s="2"/>
      <c r="G19" s="2"/>
      <c r="H19" s="2"/>
      <c r="I19" s="2"/>
      <c r="J19" s="2"/>
      <c r="K19" s="550"/>
      <c r="L19" s="591" t="s">
        <v>3</v>
      </c>
      <c r="M19" s="591" t="s">
        <v>3</v>
      </c>
      <c r="N19" s="591"/>
      <c r="O19" s="591">
        <v>2</v>
      </c>
      <c r="P19" s="591">
        <v>3</v>
      </c>
      <c r="Q19" s="277"/>
      <c r="R19" s="287">
        <f t="shared" si="0"/>
        <v>0</v>
      </c>
    </row>
    <row r="20" spans="1:18" s="14" customFormat="1" ht="15" customHeight="1" x14ac:dyDescent="0.25">
      <c r="A20" s="6">
        <v>13</v>
      </c>
      <c r="B20" s="955"/>
      <c r="C20" s="972" t="s">
        <v>2133</v>
      </c>
      <c r="D20" s="590" t="s">
        <v>2117</v>
      </c>
      <c r="E20" s="211"/>
      <c r="F20" s="2"/>
      <c r="G20" s="2"/>
      <c r="H20" s="2"/>
      <c r="I20" s="2"/>
      <c r="J20" s="2"/>
      <c r="K20" s="550"/>
      <c r="L20" s="591" t="s">
        <v>3</v>
      </c>
      <c r="M20" s="591" t="s">
        <v>3</v>
      </c>
      <c r="N20" s="591"/>
      <c r="O20" s="591">
        <v>2</v>
      </c>
      <c r="P20" s="591">
        <v>2</v>
      </c>
      <c r="Q20" s="277"/>
      <c r="R20" s="287">
        <f t="shared" si="0"/>
        <v>0</v>
      </c>
    </row>
    <row r="21" spans="1:18" s="14" customFormat="1" ht="15" customHeight="1" x14ac:dyDescent="0.25">
      <c r="A21" s="6">
        <v>14</v>
      </c>
      <c r="B21" s="955"/>
      <c r="C21" s="972"/>
      <c r="D21" s="590" t="s">
        <v>2119</v>
      </c>
      <c r="E21" s="211"/>
      <c r="F21" s="2"/>
      <c r="G21" s="2"/>
      <c r="H21" s="2"/>
      <c r="I21" s="2"/>
      <c r="J21" s="2"/>
      <c r="K21" s="550"/>
      <c r="L21" s="591" t="s">
        <v>3</v>
      </c>
      <c r="M21" s="591" t="s">
        <v>3</v>
      </c>
      <c r="N21" s="591"/>
      <c r="O21" s="591">
        <v>2</v>
      </c>
      <c r="P21" s="591">
        <v>2</v>
      </c>
      <c r="Q21" s="277"/>
      <c r="R21" s="287">
        <f t="shared" si="0"/>
        <v>0</v>
      </c>
    </row>
    <row r="22" spans="1:18" s="14" customFormat="1" ht="15" customHeight="1" x14ac:dyDescent="0.25">
      <c r="A22" s="6">
        <v>15</v>
      </c>
      <c r="B22" s="955"/>
      <c r="C22" s="972"/>
      <c r="D22" s="590" t="s">
        <v>2134</v>
      </c>
      <c r="E22" s="211"/>
      <c r="F22" s="2"/>
      <c r="G22" s="2"/>
      <c r="H22" s="2"/>
      <c r="I22" s="2"/>
      <c r="J22" s="2"/>
      <c r="K22" s="550"/>
      <c r="L22" s="591" t="s">
        <v>3</v>
      </c>
      <c r="M22" s="591" t="s">
        <v>3</v>
      </c>
      <c r="N22" s="591"/>
      <c r="O22" s="591">
        <v>2</v>
      </c>
      <c r="P22" s="591">
        <v>2</v>
      </c>
      <c r="Q22" s="277"/>
      <c r="R22" s="287">
        <f t="shared" si="0"/>
        <v>0</v>
      </c>
    </row>
    <row r="23" spans="1:18" s="14" customFormat="1" ht="15" customHeight="1" x14ac:dyDescent="0.25">
      <c r="A23" s="6">
        <v>16</v>
      </c>
      <c r="B23" s="955"/>
      <c r="C23" s="972"/>
      <c r="D23" s="590" t="s">
        <v>2121</v>
      </c>
      <c r="E23" s="211"/>
      <c r="F23" s="2"/>
      <c r="G23" s="2"/>
      <c r="H23" s="2"/>
      <c r="I23" s="2"/>
      <c r="J23" s="2"/>
      <c r="K23" s="550"/>
      <c r="L23" s="591" t="s">
        <v>3</v>
      </c>
      <c r="M23" s="591" t="s">
        <v>3</v>
      </c>
      <c r="N23" s="591"/>
      <c r="O23" s="591">
        <v>2</v>
      </c>
      <c r="P23" s="591">
        <v>2</v>
      </c>
      <c r="Q23" s="277"/>
      <c r="R23" s="287">
        <f t="shared" si="0"/>
        <v>0</v>
      </c>
    </row>
    <row r="24" spans="1:18" s="14" customFormat="1" ht="15" customHeight="1" x14ac:dyDescent="0.25">
      <c r="A24" s="6">
        <v>17</v>
      </c>
      <c r="B24" s="955"/>
      <c r="C24" s="972"/>
      <c r="D24" s="590" t="s">
        <v>2122</v>
      </c>
      <c r="E24" s="211"/>
      <c r="F24" s="2"/>
      <c r="G24" s="2"/>
      <c r="H24" s="2"/>
      <c r="I24" s="2"/>
      <c r="J24" s="2"/>
      <c r="K24" s="550"/>
      <c r="L24" s="591" t="s">
        <v>3</v>
      </c>
      <c r="M24" s="591" t="s">
        <v>3</v>
      </c>
      <c r="N24" s="591"/>
      <c r="O24" s="591">
        <v>2</v>
      </c>
      <c r="P24" s="591">
        <v>2</v>
      </c>
      <c r="Q24" s="277"/>
      <c r="R24" s="287">
        <f t="shared" si="0"/>
        <v>0</v>
      </c>
    </row>
    <row r="25" spans="1:18" s="14" customFormat="1" ht="15" customHeight="1" x14ac:dyDescent="0.25">
      <c r="A25" s="6">
        <v>18</v>
      </c>
      <c r="B25" s="955"/>
      <c r="C25" s="972"/>
      <c r="D25" s="590" t="s">
        <v>2146</v>
      </c>
      <c r="E25" s="211"/>
      <c r="F25" s="2"/>
      <c r="G25" s="2"/>
      <c r="H25" s="2"/>
      <c r="I25" s="2"/>
      <c r="J25" s="2"/>
      <c r="K25" s="550"/>
      <c r="L25" s="591" t="s">
        <v>3</v>
      </c>
      <c r="M25" s="591" t="s">
        <v>3</v>
      </c>
      <c r="N25" s="591"/>
      <c r="O25" s="591">
        <v>2</v>
      </c>
      <c r="P25" s="591">
        <v>2</v>
      </c>
      <c r="Q25" s="277"/>
      <c r="R25" s="287">
        <f t="shared" si="0"/>
        <v>0</v>
      </c>
    </row>
    <row r="26" spans="1:18" s="14" customFormat="1" ht="15" customHeight="1" x14ac:dyDescent="0.25">
      <c r="A26" s="6">
        <v>19</v>
      </c>
      <c r="B26" s="955"/>
      <c r="C26" s="972" t="s">
        <v>2135</v>
      </c>
      <c r="D26" s="590" t="s">
        <v>2117</v>
      </c>
      <c r="E26" s="211"/>
      <c r="F26" s="2"/>
      <c r="G26" s="2"/>
      <c r="H26" s="2"/>
      <c r="I26" s="2"/>
      <c r="J26" s="2"/>
      <c r="K26" s="550"/>
      <c r="L26" s="591" t="s">
        <v>3</v>
      </c>
      <c r="M26" s="591" t="s">
        <v>3</v>
      </c>
      <c r="N26" s="591"/>
      <c r="O26" s="591">
        <v>2</v>
      </c>
      <c r="P26" s="591">
        <v>2</v>
      </c>
      <c r="Q26" s="277"/>
      <c r="R26" s="287">
        <f t="shared" si="0"/>
        <v>0</v>
      </c>
    </row>
    <row r="27" spans="1:18" s="14" customFormat="1" ht="15" customHeight="1" x14ac:dyDescent="0.25">
      <c r="A27" s="6">
        <v>20</v>
      </c>
      <c r="B27" s="955"/>
      <c r="C27" s="972"/>
      <c r="D27" s="590" t="s">
        <v>2136</v>
      </c>
      <c r="E27" s="211"/>
      <c r="F27" s="2"/>
      <c r="G27" s="2"/>
      <c r="H27" s="2"/>
      <c r="I27" s="2"/>
      <c r="J27" s="2"/>
      <c r="K27" s="550"/>
      <c r="L27" s="591" t="s">
        <v>3</v>
      </c>
      <c r="M27" s="591" t="s">
        <v>3</v>
      </c>
      <c r="N27" s="591"/>
      <c r="O27" s="591">
        <v>2</v>
      </c>
      <c r="P27" s="591">
        <v>2</v>
      </c>
      <c r="Q27" s="277"/>
      <c r="R27" s="287">
        <f t="shared" si="0"/>
        <v>0</v>
      </c>
    </row>
    <row r="28" spans="1:18" s="14" customFormat="1" ht="15" customHeight="1" x14ac:dyDescent="0.25">
      <c r="A28" s="6">
        <v>21</v>
      </c>
      <c r="B28" s="955"/>
      <c r="C28" s="972"/>
      <c r="D28" s="590" t="s">
        <v>2137</v>
      </c>
      <c r="E28" s="211"/>
      <c r="F28" s="2"/>
      <c r="G28" s="2"/>
      <c r="H28" s="2"/>
      <c r="I28" s="2"/>
      <c r="J28" s="2"/>
      <c r="K28" s="550"/>
      <c r="L28" s="591" t="s">
        <v>3</v>
      </c>
      <c r="M28" s="591" t="s">
        <v>3</v>
      </c>
      <c r="N28" s="591"/>
      <c r="O28" s="591">
        <v>2</v>
      </c>
      <c r="P28" s="591">
        <v>2</v>
      </c>
      <c r="Q28" s="277"/>
      <c r="R28" s="287">
        <f t="shared" si="0"/>
        <v>0</v>
      </c>
    </row>
    <row r="29" spans="1:18" s="14" customFormat="1" ht="15" customHeight="1" x14ac:dyDescent="0.25">
      <c r="A29" s="6">
        <v>22</v>
      </c>
      <c r="B29" s="955"/>
      <c r="C29" s="972"/>
      <c r="D29" s="590" t="s">
        <v>2138</v>
      </c>
      <c r="E29" s="211"/>
      <c r="F29" s="2"/>
      <c r="G29" s="2"/>
      <c r="H29" s="2"/>
      <c r="I29" s="2"/>
      <c r="J29" s="2"/>
      <c r="K29" s="550"/>
      <c r="L29" s="591" t="s">
        <v>3</v>
      </c>
      <c r="M29" s="591" t="s">
        <v>3</v>
      </c>
      <c r="N29" s="591"/>
      <c r="O29" s="591">
        <v>2</v>
      </c>
      <c r="P29" s="591">
        <v>2</v>
      </c>
      <c r="Q29" s="277"/>
      <c r="R29" s="287">
        <f t="shared" si="0"/>
        <v>0</v>
      </c>
    </row>
    <row r="30" spans="1:18" s="14" customFormat="1" ht="15" customHeight="1" x14ac:dyDescent="0.25">
      <c r="A30" s="6">
        <v>23</v>
      </c>
      <c r="B30" s="955" t="s">
        <v>2113</v>
      </c>
      <c r="C30" s="972" t="s">
        <v>2115</v>
      </c>
      <c r="D30" s="590" t="s">
        <v>2117</v>
      </c>
      <c r="E30" s="211"/>
      <c r="F30" s="2"/>
      <c r="G30" s="2"/>
      <c r="H30" s="2"/>
      <c r="I30" s="2"/>
      <c r="J30" s="2"/>
      <c r="K30" s="550"/>
      <c r="L30" s="591" t="s">
        <v>3</v>
      </c>
      <c r="M30" s="591" t="s">
        <v>3</v>
      </c>
      <c r="N30" s="591"/>
      <c r="O30" s="591">
        <v>2</v>
      </c>
      <c r="P30" s="591">
        <v>1</v>
      </c>
      <c r="Q30" s="277"/>
      <c r="R30" s="287">
        <f t="shared" si="0"/>
        <v>0</v>
      </c>
    </row>
    <row r="31" spans="1:18" s="14" customFormat="1" ht="15" customHeight="1" x14ac:dyDescent="0.25">
      <c r="A31" s="6">
        <v>24</v>
      </c>
      <c r="B31" s="955"/>
      <c r="C31" s="972"/>
      <c r="D31" s="590" t="s">
        <v>2118</v>
      </c>
      <c r="E31" s="211"/>
      <c r="F31" s="2"/>
      <c r="G31" s="2"/>
      <c r="H31" s="2"/>
      <c r="I31" s="2"/>
      <c r="J31" s="2"/>
      <c r="K31" s="550"/>
      <c r="L31" s="591" t="s">
        <v>3</v>
      </c>
      <c r="M31" s="591" t="s">
        <v>3</v>
      </c>
      <c r="N31" s="591"/>
      <c r="O31" s="591">
        <v>2</v>
      </c>
      <c r="P31" s="591">
        <v>1</v>
      </c>
      <c r="Q31" s="277"/>
      <c r="R31" s="287">
        <f t="shared" si="0"/>
        <v>0</v>
      </c>
    </row>
    <row r="32" spans="1:18" s="14" customFormat="1" ht="15" customHeight="1" x14ac:dyDescent="0.25">
      <c r="A32" s="6">
        <v>25</v>
      </c>
      <c r="B32" s="955"/>
      <c r="C32" s="972"/>
      <c r="D32" s="590" t="s">
        <v>2119</v>
      </c>
      <c r="E32" s="211"/>
      <c r="F32" s="2"/>
      <c r="G32" s="2"/>
      <c r="H32" s="2"/>
      <c r="I32" s="2"/>
      <c r="J32" s="2"/>
      <c r="K32" s="550"/>
      <c r="L32" s="591" t="s">
        <v>3</v>
      </c>
      <c r="M32" s="591" t="s">
        <v>3</v>
      </c>
      <c r="N32" s="591"/>
      <c r="O32" s="591">
        <v>2</v>
      </c>
      <c r="P32" s="591">
        <v>1</v>
      </c>
      <c r="Q32" s="277"/>
      <c r="R32" s="287">
        <f t="shared" si="0"/>
        <v>0</v>
      </c>
    </row>
    <row r="33" spans="1:18" s="14" customFormat="1" ht="15" customHeight="1" x14ac:dyDescent="0.25">
      <c r="A33" s="6">
        <v>26</v>
      </c>
      <c r="B33" s="955"/>
      <c r="C33" s="972"/>
      <c r="D33" s="590" t="s">
        <v>2120</v>
      </c>
      <c r="E33" s="211"/>
      <c r="F33" s="2"/>
      <c r="G33" s="2"/>
      <c r="H33" s="2"/>
      <c r="I33" s="2"/>
      <c r="J33" s="2"/>
      <c r="K33" s="550"/>
      <c r="L33" s="591" t="s">
        <v>3</v>
      </c>
      <c r="M33" s="591" t="s">
        <v>3</v>
      </c>
      <c r="N33" s="591"/>
      <c r="O33" s="591">
        <v>2</v>
      </c>
      <c r="P33" s="591">
        <v>1</v>
      </c>
      <c r="Q33" s="277"/>
      <c r="R33" s="287">
        <f t="shared" si="0"/>
        <v>0</v>
      </c>
    </row>
    <row r="34" spans="1:18" s="14" customFormat="1" ht="15" customHeight="1" x14ac:dyDescent="0.25">
      <c r="A34" s="6">
        <v>27</v>
      </c>
      <c r="B34" s="955"/>
      <c r="C34" s="972"/>
      <c r="D34" s="590" t="s">
        <v>2121</v>
      </c>
      <c r="E34" s="211"/>
      <c r="F34" s="2"/>
      <c r="G34" s="2"/>
      <c r="H34" s="2"/>
      <c r="I34" s="2"/>
      <c r="J34" s="2"/>
      <c r="K34" s="550"/>
      <c r="L34" s="591" t="s">
        <v>3</v>
      </c>
      <c r="M34" s="591" t="s">
        <v>3</v>
      </c>
      <c r="N34" s="591"/>
      <c r="O34" s="591">
        <v>2</v>
      </c>
      <c r="P34" s="591">
        <v>1</v>
      </c>
      <c r="Q34" s="277"/>
      <c r="R34" s="287">
        <f t="shared" si="0"/>
        <v>0</v>
      </c>
    </row>
    <row r="35" spans="1:18" s="14" customFormat="1" ht="15" customHeight="1" x14ac:dyDescent="0.25">
      <c r="A35" s="6">
        <v>28</v>
      </c>
      <c r="B35" s="955"/>
      <c r="C35" s="972"/>
      <c r="D35" s="590" t="s">
        <v>2122</v>
      </c>
      <c r="E35" s="211"/>
      <c r="F35" s="2"/>
      <c r="G35" s="2"/>
      <c r="H35" s="2"/>
      <c r="I35" s="2"/>
      <c r="J35" s="2"/>
      <c r="K35" s="550"/>
      <c r="L35" s="591" t="s">
        <v>3</v>
      </c>
      <c r="M35" s="591" t="s">
        <v>3</v>
      </c>
      <c r="N35" s="591"/>
      <c r="O35" s="591">
        <v>2</v>
      </c>
      <c r="P35" s="591">
        <v>1</v>
      </c>
      <c r="Q35" s="277"/>
      <c r="R35" s="287">
        <f t="shared" si="0"/>
        <v>0</v>
      </c>
    </row>
    <row r="36" spans="1:18" s="14" customFormat="1" ht="15" customHeight="1" x14ac:dyDescent="0.25">
      <c r="A36" s="6">
        <v>29</v>
      </c>
      <c r="B36" s="955"/>
      <c r="C36" s="972"/>
      <c r="D36" s="590" t="s">
        <v>2124</v>
      </c>
      <c r="E36" s="211"/>
      <c r="F36" s="2"/>
      <c r="G36" s="2"/>
      <c r="H36" s="2"/>
      <c r="I36" s="2"/>
      <c r="J36" s="2"/>
      <c r="K36" s="550"/>
      <c r="L36" s="591" t="s">
        <v>3</v>
      </c>
      <c r="M36" s="591" t="s">
        <v>3</v>
      </c>
      <c r="N36" s="591"/>
      <c r="O36" s="591">
        <v>2</v>
      </c>
      <c r="P36" s="591">
        <v>1</v>
      </c>
      <c r="Q36" s="277"/>
      <c r="R36" s="287">
        <f t="shared" si="0"/>
        <v>0</v>
      </c>
    </row>
    <row r="37" spans="1:18" s="14" customFormat="1" ht="15" customHeight="1" x14ac:dyDescent="0.25">
      <c r="A37" s="6">
        <v>30</v>
      </c>
      <c r="B37" s="955"/>
      <c r="C37" s="972" t="s">
        <v>2139</v>
      </c>
      <c r="D37" s="590" t="s">
        <v>467</v>
      </c>
      <c r="E37" s="211"/>
      <c r="F37" s="2"/>
      <c r="G37" s="2"/>
      <c r="H37" s="2"/>
      <c r="I37" s="2"/>
      <c r="J37" s="2"/>
      <c r="K37" s="550"/>
      <c r="L37" s="591" t="s">
        <v>3</v>
      </c>
      <c r="M37" s="591" t="s">
        <v>3</v>
      </c>
      <c r="N37" s="591"/>
      <c r="O37" s="591">
        <v>2</v>
      </c>
      <c r="P37" s="591">
        <v>1</v>
      </c>
      <c r="Q37" s="277"/>
      <c r="R37" s="287">
        <f t="shared" si="0"/>
        <v>0</v>
      </c>
    </row>
    <row r="38" spans="1:18" s="14" customFormat="1" ht="15" customHeight="1" x14ac:dyDescent="0.25">
      <c r="A38" s="6">
        <v>31</v>
      </c>
      <c r="B38" s="955"/>
      <c r="C38" s="972"/>
      <c r="D38" s="3" t="s">
        <v>2121</v>
      </c>
      <c r="E38" s="211"/>
      <c r="F38" s="2"/>
      <c r="G38" s="2"/>
      <c r="H38" s="2"/>
      <c r="I38" s="2"/>
      <c r="J38" s="2"/>
      <c r="K38" s="550"/>
      <c r="L38" s="591" t="s">
        <v>3</v>
      </c>
      <c r="M38" s="591" t="s">
        <v>3</v>
      </c>
      <c r="N38" s="591"/>
      <c r="O38" s="591">
        <v>2</v>
      </c>
      <c r="P38" s="591">
        <v>1</v>
      </c>
      <c r="Q38" s="277"/>
      <c r="R38" s="287">
        <f t="shared" si="0"/>
        <v>0</v>
      </c>
    </row>
    <row r="39" spans="1:18" s="14" customFormat="1" ht="15" customHeight="1" x14ac:dyDescent="0.25">
      <c r="A39" s="6">
        <v>32</v>
      </c>
      <c r="B39" s="955"/>
      <c r="C39" s="972"/>
      <c r="D39" s="3" t="s">
        <v>2147</v>
      </c>
      <c r="E39" s="211"/>
      <c r="F39" s="2"/>
      <c r="G39" s="2"/>
      <c r="H39" s="2"/>
      <c r="I39" s="2"/>
      <c r="J39" s="2"/>
      <c r="K39" s="550"/>
      <c r="L39" s="591" t="s">
        <v>3</v>
      </c>
      <c r="M39" s="591" t="s">
        <v>3</v>
      </c>
      <c r="N39" s="591"/>
      <c r="O39" s="591">
        <v>2</v>
      </c>
      <c r="P39" s="591">
        <v>1</v>
      </c>
      <c r="Q39" s="277"/>
      <c r="R39" s="287">
        <f t="shared" si="0"/>
        <v>0</v>
      </c>
    </row>
    <row r="40" spans="1:18" s="14" customFormat="1" ht="15" customHeight="1" x14ac:dyDescent="0.25">
      <c r="A40" s="6">
        <v>33</v>
      </c>
      <c r="B40" s="955"/>
      <c r="C40" s="972" t="s">
        <v>2140</v>
      </c>
      <c r="D40" s="590" t="s">
        <v>2117</v>
      </c>
      <c r="E40" s="211"/>
      <c r="F40" s="2"/>
      <c r="G40" s="2"/>
      <c r="H40" s="2"/>
      <c r="I40" s="2"/>
      <c r="J40" s="2"/>
      <c r="K40" s="550"/>
      <c r="L40" s="591" t="s">
        <v>3</v>
      </c>
      <c r="M40" s="591" t="s">
        <v>3</v>
      </c>
      <c r="N40" s="591"/>
      <c r="O40" s="591">
        <v>2</v>
      </c>
      <c r="P40" s="591">
        <v>1</v>
      </c>
      <c r="Q40" s="277"/>
      <c r="R40" s="287">
        <f t="shared" si="0"/>
        <v>0</v>
      </c>
    </row>
    <row r="41" spans="1:18" s="14" customFormat="1" ht="15" customHeight="1" x14ac:dyDescent="0.25">
      <c r="A41" s="6">
        <v>34</v>
      </c>
      <c r="B41" s="955"/>
      <c r="C41" s="972"/>
      <c r="D41" s="590" t="s">
        <v>2136</v>
      </c>
      <c r="E41" s="211"/>
      <c r="F41" s="2"/>
      <c r="G41" s="2"/>
      <c r="H41" s="2"/>
      <c r="I41" s="2"/>
      <c r="J41" s="2"/>
      <c r="K41" s="550"/>
      <c r="L41" s="591" t="s">
        <v>3</v>
      </c>
      <c r="M41" s="591" t="s">
        <v>3</v>
      </c>
      <c r="N41" s="591"/>
      <c r="O41" s="591">
        <v>2</v>
      </c>
      <c r="P41" s="591">
        <v>1</v>
      </c>
      <c r="Q41" s="277"/>
      <c r="R41" s="287">
        <f t="shared" si="0"/>
        <v>0</v>
      </c>
    </row>
    <row r="42" spans="1:18" s="14" customFormat="1" ht="15" customHeight="1" x14ac:dyDescent="0.25">
      <c r="A42" s="6">
        <v>35</v>
      </c>
      <c r="B42" s="955"/>
      <c r="C42" s="972"/>
      <c r="D42" s="590" t="s">
        <v>2137</v>
      </c>
      <c r="E42" s="211"/>
      <c r="F42" s="2"/>
      <c r="G42" s="2"/>
      <c r="H42" s="2"/>
      <c r="I42" s="2"/>
      <c r="J42" s="2"/>
      <c r="K42" s="550"/>
      <c r="L42" s="591" t="s">
        <v>3</v>
      </c>
      <c r="M42" s="591" t="s">
        <v>3</v>
      </c>
      <c r="N42" s="591"/>
      <c r="O42" s="591">
        <v>2</v>
      </c>
      <c r="P42" s="591">
        <v>1</v>
      </c>
      <c r="Q42" s="277"/>
      <c r="R42" s="287">
        <f t="shared" si="0"/>
        <v>0</v>
      </c>
    </row>
    <row r="43" spans="1:18" s="14" customFormat="1" ht="15" customHeight="1" thickBot="1" x14ac:dyDescent="0.3">
      <c r="A43" s="56">
        <v>36</v>
      </c>
      <c r="B43" s="956"/>
      <c r="C43" s="973"/>
      <c r="D43" s="598" t="s">
        <v>2138</v>
      </c>
      <c r="E43" s="214"/>
      <c r="F43" s="11"/>
      <c r="G43" s="11"/>
      <c r="H43" s="11"/>
      <c r="I43" s="11"/>
      <c r="J43" s="11"/>
      <c r="K43" s="199"/>
      <c r="L43" s="596" t="s">
        <v>3</v>
      </c>
      <c r="M43" s="596" t="s">
        <v>3</v>
      </c>
      <c r="N43" s="596"/>
      <c r="O43" s="596">
        <v>2</v>
      </c>
      <c r="P43" s="596">
        <v>1</v>
      </c>
      <c r="Q43" s="277"/>
      <c r="R43" s="294">
        <f t="shared" si="0"/>
        <v>0</v>
      </c>
    </row>
    <row r="44" spans="1:18" s="14" customFormat="1" ht="15" customHeight="1" thickTop="1" x14ac:dyDescent="0.25">
      <c r="A44" s="361"/>
      <c r="B44" s="800" t="s">
        <v>2290</v>
      </c>
      <c r="C44" s="801"/>
      <c r="D44" s="801"/>
      <c r="E44" s="362"/>
      <c r="F44" s="362"/>
      <c r="G44" s="362"/>
      <c r="H44" s="362"/>
      <c r="I44" s="362"/>
      <c r="J44" s="362"/>
      <c r="K44" s="362"/>
      <c r="L44" s="362"/>
      <c r="M44" s="362"/>
      <c r="N44" s="362"/>
      <c r="O44" s="362"/>
      <c r="P44" s="362"/>
      <c r="Q44" s="362"/>
      <c r="R44" s="363"/>
    </row>
    <row r="45" spans="1:18" s="14" customFormat="1" ht="39.200000000000003" customHeight="1" thickBot="1" x14ac:dyDescent="0.3">
      <c r="A45" s="65">
        <v>37</v>
      </c>
      <c r="B45" s="450"/>
      <c r="C45" s="451" t="s">
        <v>2289</v>
      </c>
      <c r="D45" s="452" t="s">
        <v>2291</v>
      </c>
      <c r="E45" s="291"/>
      <c r="F45" s="291"/>
      <c r="G45" s="291"/>
      <c r="H45" s="291"/>
      <c r="I45" s="291"/>
      <c r="J45" s="291"/>
      <c r="K45" s="291"/>
      <c r="L45" s="291" t="s">
        <v>3</v>
      </c>
      <c r="M45" s="291" t="s">
        <v>3</v>
      </c>
      <c r="N45" s="291"/>
      <c r="O45" s="291">
        <v>2</v>
      </c>
      <c r="P45" s="292">
        <v>1</v>
      </c>
      <c r="Q45" s="278"/>
      <c r="R45" s="294">
        <f t="shared" ref="R45" si="1">O45*P45*ROUND(Q45,2)</f>
        <v>0</v>
      </c>
    </row>
    <row r="46" spans="1:18" s="14" customFormat="1" ht="15" customHeight="1" thickTop="1" thickBot="1" x14ac:dyDescent="0.3">
      <c r="A46" s="552"/>
      <c r="B46" s="8"/>
      <c r="C46" s="8"/>
      <c r="D46" s="8"/>
      <c r="E46" s="552"/>
      <c r="F46" s="552"/>
      <c r="G46" s="552"/>
      <c r="H46" s="552"/>
      <c r="I46" s="552"/>
      <c r="J46" s="552"/>
      <c r="K46" s="552"/>
      <c r="L46" s="552"/>
      <c r="M46" s="552"/>
      <c r="N46" s="552"/>
      <c r="O46" s="552"/>
      <c r="P46" s="552"/>
      <c r="Q46" s="241" t="s">
        <v>4</v>
      </c>
      <c r="R46" s="242">
        <f>SUM(R8:R43,R45)</f>
        <v>0</v>
      </c>
    </row>
    <row r="47" spans="1:18" s="14" customFormat="1" ht="15" customHeight="1" thickTop="1" x14ac:dyDescent="0.25">
      <c r="A47" s="552"/>
      <c r="B47" s="8"/>
      <c r="C47" s="8"/>
      <c r="D47" s="8"/>
      <c r="E47" s="552"/>
      <c r="F47" s="552"/>
      <c r="G47" s="552"/>
      <c r="H47" s="552"/>
      <c r="I47" s="552"/>
      <c r="J47" s="552"/>
      <c r="K47" s="552"/>
      <c r="L47" s="552"/>
      <c r="M47" s="552"/>
      <c r="N47" s="552"/>
      <c r="O47" s="552"/>
      <c r="P47" s="552"/>
      <c r="Q47" s="8"/>
      <c r="R47" s="8"/>
    </row>
    <row r="48" spans="1:18" s="14"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14"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14"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14"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14"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14"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14"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14"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14"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14"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14"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14"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14"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14"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14"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14"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14"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14" customFormat="1" ht="15" customHeight="1" x14ac:dyDescent="0.25">
      <c r="A65" s="552"/>
      <c r="B65" s="8"/>
      <c r="C65" s="8"/>
      <c r="D65" s="8"/>
      <c r="E65" s="552"/>
      <c r="F65" s="552"/>
      <c r="G65" s="552"/>
      <c r="H65" s="552"/>
      <c r="I65" s="552"/>
      <c r="J65" s="552"/>
      <c r="K65" s="552"/>
      <c r="L65" s="552"/>
      <c r="M65" s="552"/>
      <c r="N65" s="552"/>
      <c r="O65" s="552"/>
      <c r="P65" s="552"/>
      <c r="Q65" s="8"/>
      <c r="R65" s="8"/>
    </row>
    <row r="66" spans="1:18" s="14" customFormat="1" ht="15" customHeight="1" x14ac:dyDescent="0.25">
      <c r="A66" s="552"/>
      <c r="B66" s="8"/>
      <c r="C66" s="8"/>
      <c r="D66" s="8"/>
      <c r="E66" s="552"/>
      <c r="F66" s="552"/>
      <c r="G66" s="552"/>
      <c r="H66" s="552"/>
      <c r="I66" s="552"/>
      <c r="J66" s="552"/>
      <c r="K66" s="552"/>
      <c r="L66" s="552"/>
      <c r="M66" s="552"/>
      <c r="N66" s="552"/>
      <c r="O66" s="552"/>
      <c r="P66" s="552"/>
      <c r="Q66" s="8"/>
      <c r="R66" s="8"/>
    </row>
    <row r="67" spans="1:18" s="14" customFormat="1" ht="15" customHeight="1" x14ac:dyDescent="0.25">
      <c r="A67" s="552"/>
      <c r="B67" s="8"/>
      <c r="C67" s="8"/>
      <c r="D67" s="8"/>
      <c r="E67" s="552"/>
      <c r="F67" s="552"/>
      <c r="G67" s="552"/>
      <c r="H67" s="552"/>
      <c r="I67" s="552"/>
      <c r="J67" s="552"/>
      <c r="K67" s="552"/>
      <c r="L67" s="552"/>
      <c r="M67" s="552"/>
      <c r="N67" s="552"/>
      <c r="O67" s="552"/>
      <c r="P67" s="552"/>
      <c r="Q67" s="8"/>
      <c r="R67" s="8"/>
    </row>
    <row r="68" spans="1:18" s="14" customFormat="1" ht="15" customHeight="1" x14ac:dyDescent="0.25">
      <c r="A68" s="552"/>
      <c r="B68" s="8"/>
      <c r="C68" s="8"/>
      <c r="D68" s="8"/>
      <c r="E68" s="552"/>
      <c r="F68" s="552"/>
      <c r="G68" s="552"/>
      <c r="H68" s="552"/>
      <c r="I68" s="552"/>
      <c r="J68" s="552"/>
      <c r="K68" s="552"/>
      <c r="L68" s="552"/>
      <c r="M68" s="552"/>
      <c r="N68" s="552"/>
      <c r="O68" s="552"/>
      <c r="P68" s="552"/>
      <c r="Q68" s="8"/>
      <c r="R68" s="8"/>
    </row>
    <row r="69" spans="1:18" s="14" customFormat="1" ht="15" customHeight="1" x14ac:dyDescent="0.25">
      <c r="A69" s="552"/>
      <c r="B69" s="8"/>
      <c r="C69" s="8"/>
      <c r="D69" s="8"/>
      <c r="E69" s="552"/>
      <c r="F69" s="552"/>
      <c r="G69" s="552"/>
      <c r="H69" s="552"/>
      <c r="I69" s="552"/>
      <c r="J69" s="552"/>
      <c r="K69" s="552"/>
      <c r="L69" s="552"/>
      <c r="M69" s="552"/>
      <c r="N69" s="552"/>
      <c r="O69" s="552"/>
      <c r="P69" s="552"/>
      <c r="Q69" s="8"/>
      <c r="R69" s="8"/>
    </row>
    <row r="70" spans="1:18" s="14" customFormat="1" ht="15" customHeight="1" x14ac:dyDescent="0.25">
      <c r="A70" s="552"/>
      <c r="B70" s="8"/>
      <c r="C70" s="8"/>
      <c r="D70" s="8"/>
      <c r="E70" s="552"/>
      <c r="F70" s="552"/>
      <c r="G70" s="552"/>
      <c r="H70" s="552"/>
      <c r="I70" s="552"/>
      <c r="J70" s="552"/>
      <c r="K70" s="552"/>
      <c r="L70" s="552"/>
      <c r="M70" s="552"/>
      <c r="N70" s="552"/>
      <c r="O70" s="552"/>
      <c r="P70" s="552"/>
      <c r="Q70" s="8"/>
      <c r="R70" s="8"/>
    </row>
    <row r="71" spans="1:18" s="14" customFormat="1" ht="15" customHeight="1" x14ac:dyDescent="0.25">
      <c r="A71" s="552"/>
      <c r="B71" s="8"/>
      <c r="C71" s="8"/>
      <c r="D71" s="8"/>
      <c r="E71" s="552"/>
      <c r="F71" s="552"/>
      <c r="G71" s="552"/>
      <c r="H71" s="552"/>
      <c r="I71" s="552"/>
      <c r="J71" s="552"/>
      <c r="K71" s="552"/>
      <c r="L71" s="552"/>
      <c r="M71" s="552"/>
      <c r="N71" s="552"/>
      <c r="O71" s="552"/>
      <c r="P71" s="552"/>
      <c r="Q71" s="8"/>
      <c r="R71" s="8"/>
    </row>
    <row r="72" spans="1:18" s="14" customFormat="1" ht="15" customHeight="1" x14ac:dyDescent="0.25">
      <c r="A72" s="552"/>
      <c r="B72" s="8"/>
      <c r="C72" s="8"/>
      <c r="D72" s="8"/>
      <c r="E72" s="552"/>
      <c r="F72" s="552"/>
      <c r="G72" s="552"/>
      <c r="H72" s="552"/>
      <c r="I72" s="552"/>
      <c r="J72" s="552"/>
      <c r="K72" s="552"/>
      <c r="L72" s="552"/>
      <c r="M72" s="552"/>
      <c r="N72" s="552"/>
      <c r="O72" s="552"/>
      <c r="P72" s="552"/>
      <c r="Q72" s="8"/>
      <c r="R72" s="8"/>
    </row>
    <row r="73" spans="1:18" s="14" customFormat="1" ht="15" customHeight="1" x14ac:dyDescent="0.25">
      <c r="A73" s="552"/>
      <c r="B73" s="8"/>
      <c r="C73" s="8"/>
      <c r="D73" s="8"/>
      <c r="E73" s="552"/>
      <c r="F73" s="552"/>
      <c r="G73" s="552"/>
      <c r="H73" s="552"/>
      <c r="I73" s="552"/>
      <c r="J73" s="552"/>
      <c r="K73" s="552"/>
      <c r="L73" s="552"/>
      <c r="M73" s="552"/>
      <c r="N73" s="552"/>
      <c r="O73" s="552"/>
      <c r="P73" s="552"/>
      <c r="Q73" s="8"/>
      <c r="R73" s="8"/>
    </row>
    <row r="74" spans="1:18" s="29" customFormat="1" ht="15" customHeight="1" x14ac:dyDescent="0.25">
      <c r="A74" s="552"/>
      <c r="B74" s="8"/>
      <c r="C74" s="8"/>
      <c r="D74" s="8"/>
      <c r="E74" s="552"/>
      <c r="F74" s="552"/>
      <c r="G74" s="552"/>
      <c r="H74" s="552"/>
      <c r="I74" s="552"/>
      <c r="J74" s="552"/>
      <c r="K74" s="552"/>
      <c r="L74" s="552"/>
      <c r="M74" s="552"/>
      <c r="N74" s="552"/>
      <c r="O74" s="552"/>
      <c r="P74" s="552"/>
      <c r="Q74" s="8"/>
      <c r="R74" s="8"/>
    </row>
    <row r="75" spans="1:18" s="29" customFormat="1" ht="15" customHeight="1" x14ac:dyDescent="0.25">
      <c r="A75" s="552"/>
      <c r="B75" s="8"/>
      <c r="C75" s="8"/>
      <c r="D75" s="8"/>
      <c r="E75" s="552"/>
      <c r="F75" s="552"/>
      <c r="G75" s="552"/>
      <c r="H75" s="552"/>
      <c r="I75" s="552"/>
      <c r="J75" s="552"/>
      <c r="K75" s="552"/>
      <c r="L75" s="552"/>
      <c r="M75" s="552"/>
      <c r="N75" s="552"/>
      <c r="O75" s="552"/>
      <c r="P75" s="552"/>
      <c r="Q75" s="8"/>
      <c r="R75" s="8"/>
    </row>
    <row r="76" spans="1:18" s="29" customFormat="1" ht="15" customHeight="1" x14ac:dyDescent="0.25">
      <c r="A76" s="552"/>
      <c r="B76" s="8"/>
      <c r="C76" s="8"/>
      <c r="D76" s="8"/>
      <c r="E76" s="552"/>
      <c r="F76" s="552"/>
      <c r="G76" s="552"/>
      <c r="H76" s="552"/>
      <c r="I76" s="552"/>
      <c r="J76" s="552"/>
      <c r="K76" s="552"/>
      <c r="L76" s="552"/>
      <c r="M76" s="552"/>
      <c r="N76" s="552"/>
      <c r="O76" s="552"/>
      <c r="P76" s="552"/>
      <c r="Q76" s="8"/>
      <c r="R76" s="8"/>
    </row>
    <row r="77" spans="1:18" s="29" customFormat="1" ht="15" customHeight="1" x14ac:dyDescent="0.25">
      <c r="A77" s="552"/>
      <c r="B77" s="8"/>
      <c r="C77" s="8"/>
      <c r="D77" s="8"/>
      <c r="E77" s="552"/>
      <c r="F77" s="552"/>
      <c r="G77" s="552"/>
      <c r="H77" s="552"/>
      <c r="I77" s="552"/>
      <c r="J77" s="552"/>
      <c r="K77" s="552"/>
      <c r="L77" s="552"/>
      <c r="M77" s="552"/>
      <c r="N77" s="552"/>
      <c r="O77" s="552"/>
      <c r="P77" s="552"/>
      <c r="Q77" s="8"/>
      <c r="R77" s="8"/>
    </row>
    <row r="78" spans="1:18" s="29" customFormat="1" ht="15" customHeight="1" x14ac:dyDescent="0.25">
      <c r="A78" s="552"/>
      <c r="B78" s="8"/>
      <c r="C78" s="8"/>
      <c r="D78" s="8"/>
      <c r="E78" s="552"/>
      <c r="F78" s="552"/>
      <c r="G78" s="552"/>
      <c r="H78" s="552"/>
      <c r="I78" s="552"/>
      <c r="J78" s="552"/>
      <c r="K78" s="552"/>
      <c r="L78" s="552"/>
      <c r="M78" s="552"/>
      <c r="N78" s="552"/>
      <c r="O78" s="552"/>
      <c r="P78" s="552"/>
      <c r="Q78" s="8"/>
      <c r="R78" s="8"/>
    </row>
    <row r="79" spans="1:18" s="29" customFormat="1" ht="15" customHeight="1" x14ac:dyDescent="0.25">
      <c r="A79" s="552"/>
      <c r="B79" s="8"/>
      <c r="C79" s="8"/>
      <c r="D79" s="8"/>
      <c r="E79" s="552"/>
      <c r="F79" s="552"/>
      <c r="G79" s="552"/>
      <c r="H79" s="552"/>
      <c r="I79" s="552"/>
      <c r="J79" s="552"/>
      <c r="K79" s="552"/>
      <c r="L79" s="552"/>
      <c r="M79" s="552"/>
      <c r="N79" s="552"/>
      <c r="O79" s="552"/>
      <c r="P79" s="552"/>
      <c r="Q79" s="8"/>
      <c r="R79" s="8"/>
    </row>
    <row r="80" spans="1:18" s="29" customFormat="1" ht="15" customHeight="1" x14ac:dyDescent="0.25">
      <c r="A80" s="552"/>
      <c r="B80" s="8"/>
      <c r="C80" s="8"/>
      <c r="D80" s="8"/>
      <c r="E80" s="552"/>
      <c r="F80" s="552"/>
      <c r="G80" s="552"/>
      <c r="H80" s="552"/>
      <c r="I80" s="552"/>
      <c r="J80" s="552"/>
      <c r="K80" s="552"/>
      <c r="L80" s="552"/>
      <c r="M80" s="552"/>
      <c r="N80" s="552"/>
      <c r="O80" s="552"/>
      <c r="P80" s="552"/>
      <c r="Q80" s="8"/>
      <c r="R80" s="8"/>
    </row>
    <row r="81" spans="1:18" s="29" customFormat="1" ht="15" customHeight="1" x14ac:dyDescent="0.25">
      <c r="A81" s="552"/>
      <c r="B81" s="8"/>
      <c r="C81" s="8"/>
      <c r="D81" s="8"/>
      <c r="E81" s="552"/>
      <c r="F81" s="552"/>
      <c r="G81" s="552"/>
      <c r="H81" s="552"/>
      <c r="I81" s="552"/>
      <c r="J81" s="552"/>
      <c r="K81" s="552"/>
      <c r="L81" s="552"/>
      <c r="M81" s="552"/>
      <c r="N81" s="552"/>
      <c r="O81" s="552"/>
      <c r="P81" s="552"/>
      <c r="Q81" s="8"/>
      <c r="R81" s="8"/>
    </row>
    <row r="82" spans="1:18" s="29" customFormat="1" ht="15" customHeight="1" x14ac:dyDescent="0.25">
      <c r="A82" s="552"/>
      <c r="B82" s="8"/>
      <c r="C82" s="8"/>
      <c r="D82" s="8"/>
      <c r="E82" s="552"/>
      <c r="F82" s="552"/>
      <c r="G82" s="552"/>
      <c r="H82" s="552"/>
      <c r="I82" s="552"/>
      <c r="J82" s="552"/>
      <c r="K82" s="552"/>
      <c r="L82" s="552"/>
      <c r="M82" s="552"/>
      <c r="N82" s="552"/>
      <c r="O82" s="552"/>
      <c r="P82" s="552"/>
      <c r="Q82" s="8"/>
      <c r="R82" s="8"/>
    </row>
    <row r="83" spans="1:18" s="29" customFormat="1" ht="15" customHeight="1" x14ac:dyDescent="0.25">
      <c r="A83" s="552"/>
      <c r="B83" s="8"/>
      <c r="C83" s="8"/>
      <c r="D83" s="8"/>
      <c r="E83" s="552"/>
      <c r="F83" s="552"/>
      <c r="G83" s="552"/>
      <c r="H83" s="552"/>
      <c r="I83" s="552"/>
      <c r="J83" s="552"/>
      <c r="K83" s="552"/>
      <c r="L83" s="552"/>
      <c r="M83" s="552"/>
      <c r="N83" s="552"/>
      <c r="O83" s="552"/>
      <c r="P83" s="552"/>
      <c r="Q83" s="8"/>
      <c r="R83" s="8"/>
    </row>
    <row r="84" spans="1:18" s="29" customFormat="1" ht="15" customHeight="1" x14ac:dyDescent="0.25">
      <c r="A84" s="552"/>
      <c r="B84" s="8"/>
      <c r="C84" s="8"/>
      <c r="D84" s="8"/>
      <c r="E84" s="552"/>
      <c r="F84" s="552"/>
      <c r="G84" s="552"/>
      <c r="H84" s="552"/>
      <c r="I84" s="552"/>
      <c r="J84" s="552"/>
      <c r="K84" s="552"/>
      <c r="L84" s="552"/>
      <c r="M84" s="552"/>
      <c r="N84" s="552"/>
      <c r="O84" s="552"/>
      <c r="P84" s="552"/>
      <c r="Q84" s="8"/>
      <c r="R84" s="8"/>
    </row>
    <row r="85" spans="1:18" s="29" customFormat="1" ht="15" customHeight="1" x14ac:dyDescent="0.25">
      <c r="A85" s="552"/>
      <c r="B85" s="8"/>
      <c r="C85" s="8"/>
      <c r="D85" s="8"/>
      <c r="E85" s="552"/>
      <c r="F85" s="552"/>
      <c r="G85" s="552"/>
      <c r="H85" s="552"/>
      <c r="I85" s="552"/>
      <c r="J85" s="552"/>
      <c r="K85" s="552"/>
      <c r="L85" s="552"/>
      <c r="M85" s="552"/>
      <c r="N85" s="552"/>
      <c r="O85" s="552"/>
      <c r="P85" s="552"/>
      <c r="Q85" s="8"/>
      <c r="R85" s="8"/>
    </row>
    <row r="86" spans="1:18" s="29" customFormat="1" ht="15" customHeight="1" x14ac:dyDescent="0.25">
      <c r="A86" s="552"/>
      <c r="B86" s="8"/>
      <c r="C86" s="8"/>
      <c r="D86" s="8"/>
      <c r="E86" s="552"/>
      <c r="F86" s="552"/>
      <c r="G86" s="552"/>
      <c r="H86" s="552"/>
      <c r="I86" s="552"/>
      <c r="J86" s="552"/>
      <c r="K86" s="552"/>
      <c r="L86" s="552"/>
      <c r="M86" s="552"/>
      <c r="N86" s="552"/>
      <c r="O86" s="552"/>
      <c r="P86" s="552"/>
      <c r="Q86" s="8"/>
      <c r="R86" s="8"/>
    </row>
    <row r="87" spans="1:18" s="29" customFormat="1" ht="15" customHeight="1" x14ac:dyDescent="0.25">
      <c r="A87" s="552"/>
      <c r="B87" s="8"/>
      <c r="C87" s="8"/>
      <c r="D87" s="8"/>
      <c r="E87" s="552"/>
      <c r="F87" s="552"/>
      <c r="G87" s="552"/>
      <c r="H87" s="552"/>
      <c r="I87" s="552"/>
      <c r="J87" s="552"/>
      <c r="K87" s="552"/>
      <c r="L87" s="552"/>
      <c r="M87" s="552"/>
      <c r="N87" s="552"/>
      <c r="O87" s="552"/>
      <c r="P87" s="552"/>
      <c r="Q87" s="8"/>
      <c r="R87" s="8"/>
    </row>
    <row r="88" spans="1:18" s="29" customFormat="1" ht="15" customHeight="1" x14ac:dyDescent="0.25">
      <c r="A88" s="552"/>
      <c r="B88" s="8"/>
      <c r="C88" s="8"/>
      <c r="D88" s="8"/>
      <c r="E88" s="552"/>
      <c r="F88" s="552"/>
      <c r="G88" s="552"/>
      <c r="H88" s="552"/>
      <c r="I88" s="552"/>
      <c r="J88" s="552"/>
      <c r="K88" s="552"/>
      <c r="L88" s="552"/>
      <c r="M88" s="552"/>
      <c r="N88" s="552"/>
      <c r="O88" s="552"/>
      <c r="P88" s="552"/>
      <c r="Q88" s="8"/>
      <c r="R88" s="8"/>
    </row>
    <row r="89" spans="1:18" s="29" customFormat="1" ht="15" customHeight="1" x14ac:dyDescent="0.25">
      <c r="A89" s="552"/>
      <c r="B89" s="8"/>
      <c r="C89" s="8"/>
      <c r="D89" s="8"/>
      <c r="E89" s="552"/>
      <c r="F89" s="552"/>
      <c r="G89" s="552"/>
      <c r="H89" s="552"/>
      <c r="I89" s="552"/>
      <c r="J89" s="552"/>
      <c r="K89" s="552"/>
      <c r="L89" s="552"/>
      <c r="M89" s="552"/>
      <c r="N89" s="552"/>
      <c r="O89" s="552"/>
      <c r="P89" s="552"/>
      <c r="Q89" s="8"/>
      <c r="R89" s="8"/>
    </row>
    <row r="90" spans="1:18" s="29" customFormat="1" ht="15" customHeight="1" x14ac:dyDescent="0.25">
      <c r="A90" s="552"/>
      <c r="B90" s="8"/>
      <c r="C90" s="8"/>
      <c r="D90" s="8"/>
      <c r="E90" s="552"/>
      <c r="F90" s="552"/>
      <c r="G90" s="552"/>
      <c r="H90" s="552"/>
      <c r="I90" s="552"/>
      <c r="J90" s="552"/>
      <c r="K90" s="552"/>
      <c r="L90" s="552"/>
      <c r="M90" s="552"/>
      <c r="N90" s="552"/>
      <c r="O90" s="552"/>
      <c r="P90" s="552"/>
      <c r="Q90" s="8"/>
      <c r="R90" s="8"/>
    </row>
    <row r="91" spans="1:18" s="29" customFormat="1" x14ac:dyDescent="0.25">
      <c r="A91" s="552"/>
      <c r="B91" s="8"/>
      <c r="C91" s="8"/>
      <c r="D91" s="8"/>
      <c r="E91" s="552"/>
      <c r="F91" s="552"/>
      <c r="G91" s="552"/>
      <c r="H91" s="552"/>
      <c r="I91" s="552"/>
      <c r="J91" s="552"/>
      <c r="K91" s="552"/>
      <c r="L91" s="552"/>
      <c r="M91" s="552"/>
      <c r="N91" s="552"/>
      <c r="O91" s="552"/>
      <c r="P91" s="552"/>
      <c r="Q91" s="8"/>
      <c r="R91" s="8"/>
    </row>
    <row r="92" spans="1:18" s="29" customFormat="1" x14ac:dyDescent="0.25">
      <c r="A92" s="552"/>
      <c r="B92" s="8"/>
      <c r="C92" s="8"/>
      <c r="D92" s="8"/>
      <c r="E92" s="552"/>
      <c r="F92" s="552"/>
      <c r="G92" s="552"/>
      <c r="H92" s="552"/>
      <c r="I92" s="552"/>
      <c r="J92" s="552"/>
      <c r="K92" s="552"/>
      <c r="L92" s="552"/>
      <c r="M92" s="552"/>
      <c r="N92" s="552"/>
      <c r="O92" s="552"/>
      <c r="P92" s="552"/>
      <c r="Q92" s="8"/>
      <c r="R92" s="8"/>
    </row>
    <row r="93" spans="1:18" s="29" customFormat="1" x14ac:dyDescent="0.25">
      <c r="A93" s="552"/>
      <c r="B93" s="8"/>
      <c r="C93" s="8"/>
      <c r="D93" s="8"/>
      <c r="E93" s="552"/>
      <c r="F93" s="552"/>
      <c r="G93" s="552"/>
      <c r="H93" s="552"/>
      <c r="I93" s="552"/>
      <c r="J93" s="552"/>
      <c r="K93" s="552"/>
      <c r="L93" s="552"/>
      <c r="M93" s="552"/>
      <c r="N93" s="552"/>
      <c r="O93" s="552"/>
      <c r="P93" s="552"/>
      <c r="Q93" s="8"/>
      <c r="R93" s="8"/>
    </row>
    <row r="94" spans="1:18" s="29" customFormat="1" x14ac:dyDescent="0.25">
      <c r="A94" s="552"/>
      <c r="B94" s="8"/>
      <c r="C94" s="8"/>
      <c r="D94" s="8"/>
      <c r="E94" s="552"/>
      <c r="F94" s="552"/>
      <c r="G94" s="552"/>
      <c r="H94" s="552"/>
      <c r="I94" s="552"/>
      <c r="J94" s="552"/>
      <c r="K94" s="552"/>
      <c r="L94" s="552"/>
      <c r="M94" s="552"/>
      <c r="N94" s="552"/>
      <c r="O94" s="552"/>
      <c r="P94" s="552"/>
      <c r="Q94" s="8"/>
      <c r="R94" s="8"/>
    </row>
    <row r="95" spans="1:18" s="29" customFormat="1" x14ac:dyDescent="0.25">
      <c r="A95" s="552"/>
      <c r="B95" s="8"/>
      <c r="C95" s="8"/>
      <c r="D95" s="8"/>
      <c r="E95" s="552"/>
      <c r="F95" s="552"/>
      <c r="G95" s="552"/>
      <c r="H95" s="552"/>
      <c r="I95" s="552"/>
      <c r="J95" s="552"/>
      <c r="K95" s="552"/>
      <c r="L95" s="552"/>
      <c r="M95" s="552"/>
      <c r="N95" s="552"/>
      <c r="O95" s="552"/>
      <c r="P95" s="552"/>
      <c r="Q95" s="8"/>
      <c r="R95" s="8"/>
    </row>
    <row r="96" spans="1:18" s="29" customFormat="1" x14ac:dyDescent="0.25">
      <c r="A96" s="552"/>
      <c r="B96" s="8"/>
      <c r="C96" s="8"/>
      <c r="D96" s="8"/>
      <c r="E96" s="552"/>
      <c r="F96" s="552"/>
      <c r="G96" s="552"/>
      <c r="H96" s="552"/>
      <c r="I96" s="552"/>
      <c r="J96" s="552"/>
      <c r="K96" s="552"/>
      <c r="L96" s="552"/>
      <c r="M96" s="552"/>
      <c r="N96" s="552"/>
      <c r="O96" s="552"/>
      <c r="P96" s="552"/>
      <c r="Q96" s="8"/>
      <c r="R96" s="8"/>
    </row>
  </sheetData>
  <sheetProtection algorithmName="SHA-512" hashValue="Ts62PiaYxabbdRBMHX4SXZ3v6KwzARWv0Hew4jHBTT7rrmPj44bo92I6aQwjUr1Btekdz3Zt1oYvl2Jf8/muUw==" saltValue="qbwjNI41uG45rJwqNVhz+Q==" spinCount="100000" sheet="1" objects="1" scenarios="1"/>
  <mergeCells count="23">
    <mergeCell ref="B44:D44"/>
    <mergeCell ref="B8:B29"/>
    <mergeCell ref="B30:B43"/>
    <mergeCell ref="C8:C12"/>
    <mergeCell ref="C13:C19"/>
    <mergeCell ref="C20:C25"/>
    <mergeCell ref="C26:C29"/>
    <mergeCell ref="C30:C36"/>
    <mergeCell ref="C37:C39"/>
    <mergeCell ref="C40:C43"/>
    <mergeCell ref="L5:P6"/>
    <mergeCell ref="Q5:Q7"/>
    <mergeCell ref="R5:R7"/>
    <mergeCell ref="A1:E1"/>
    <mergeCell ref="F1:R1"/>
    <mergeCell ref="A2:R2"/>
    <mergeCell ref="A3:R3"/>
    <mergeCell ref="A5:A7"/>
    <mergeCell ref="B5:B7"/>
    <mergeCell ref="C5:C7"/>
    <mergeCell ref="D5:D7"/>
    <mergeCell ref="E5:J6"/>
    <mergeCell ref="K5:K7"/>
  </mergeCells>
  <conditionalFormatting sqref="A8:A43">
    <cfRule type="containsText" dxfId="12" priority="2" operator="containsText" text="2.">
      <formula>NOT(ISERROR(SEARCH("2.",#REF!)))</formula>
    </cfRule>
  </conditionalFormatting>
  <conditionalFormatting sqref="A44:A45">
    <cfRule type="containsText" dxfId="11"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FFCC"/>
  </sheetPr>
  <dimension ref="A1:R79"/>
  <sheetViews>
    <sheetView view="pageLayout" topLeftCell="A5" zoomScaleNormal="90" workbookViewId="0">
      <selection activeCell="Q28" sqref="Q28"/>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2127</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2315</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8" t="s">
        <v>48</v>
      </c>
      <c r="M7" s="388" t="s">
        <v>47</v>
      </c>
      <c r="N7" s="388" t="s">
        <v>2168</v>
      </c>
      <c r="O7" s="388" t="s">
        <v>2</v>
      </c>
      <c r="P7" s="388" t="s">
        <v>9</v>
      </c>
      <c r="Q7" s="826"/>
      <c r="R7" s="827"/>
    </row>
    <row r="8" spans="1:18" s="14" customFormat="1" ht="26.25" customHeight="1" thickTop="1" x14ac:dyDescent="0.25">
      <c r="A8" s="220">
        <v>1</v>
      </c>
      <c r="B8" s="980" t="s">
        <v>2148</v>
      </c>
      <c r="C8" s="982" t="s">
        <v>2149</v>
      </c>
      <c r="D8" s="611" t="s">
        <v>2150</v>
      </c>
      <c r="E8" s="213"/>
      <c r="F8" s="251"/>
      <c r="G8" s="251"/>
      <c r="H8" s="251"/>
      <c r="I8" s="251"/>
      <c r="J8" s="251"/>
      <c r="K8" s="551"/>
      <c r="L8" s="610"/>
      <c r="M8" s="610"/>
      <c r="N8" s="610" t="s">
        <v>3</v>
      </c>
      <c r="O8" s="610">
        <v>12</v>
      </c>
      <c r="P8" s="610">
        <v>1</v>
      </c>
      <c r="Q8" s="280"/>
      <c r="R8" s="318">
        <f>O8*P8*ROUND(Q8,2)</f>
        <v>0</v>
      </c>
    </row>
    <row r="9" spans="1:18" s="14" customFormat="1" ht="15" customHeight="1" x14ac:dyDescent="0.25">
      <c r="A9" s="6">
        <v>2</v>
      </c>
      <c r="B9" s="978"/>
      <c r="C9" s="975"/>
      <c r="D9" s="612" t="s">
        <v>2169</v>
      </c>
      <c r="E9" s="10"/>
      <c r="F9" s="2"/>
      <c r="G9" s="2"/>
      <c r="H9" s="2"/>
      <c r="I9" s="2"/>
      <c r="J9" s="2"/>
      <c r="K9" s="550"/>
      <c r="L9" s="591"/>
      <c r="M9" s="591"/>
      <c r="N9" s="591" t="s">
        <v>3</v>
      </c>
      <c r="O9" s="591">
        <v>12</v>
      </c>
      <c r="P9" s="591">
        <v>1</v>
      </c>
      <c r="Q9" s="277"/>
      <c r="R9" s="287">
        <f>O9*P9*ROUND(Q9,2)</f>
        <v>0</v>
      </c>
    </row>
    <row r="10" spans="1:18" s="14" customFormat="1" ht="15" customHeight="1" x14ac:dyDescent="0.25">
      <c r="A10" s="6">
        <v>3</v>
      </c>
      <c r="B10" s="978"/>
      <c r="C10" s="975"/>
      <c r="D10" s="612" t="s">
        <v>2151</v>
      </c>
      <c r="E10" s="211"/>
      <c r="F10" s="2"/>
      <c r="G10" s="2"/>
      <c r="H10" s="2"/>
      <c r="I10" s="2"/>
      <c r="J10" s="2"/>
      <c r="K10" s="550"/>
      <c r="L10" s="591"/>
      <c r="M10" s="591"/>
      <c r="N10" s="591" t="s">
        <v>3</v>
      </c>
      <c r="O10" s="591">
        <v>12</v>
      </c>
      <c r="P10" s="591">
        <v>1</v>
      </c>
      <c r="Q10" s="277"/>
      <c r="R10" s="287">
        <f t="shared" ref="R10:R26" si="0">O10*P10*ROUND(Q10,2)</f>
        <v>0</v>
      </c>
    </row>
    <row r="11" spans="1:18" s="14" customFormat="1" ht="26.25" customHeight="1" x14ac:dyDescent="0.25">
      <c r="A11" s="6">
        <v>4</v>
      </c>
      <c r="B11" s="978"/>
      <c r="C11" s="975"/>
      <c r="D11" s="612" t="s">
        <v>2152</v>
      </c>
      <c r="E11" s="211"/>
      <c r="F11" s="2"/>
      <c r="G11" s="2"/>
      <c r="H11" s="2"/>
      <c r="I11" s="2"/>
      <c r="J11" s="2"/>
      <c r="K11" s="550"/>
      <c r="L11" s="591"/>
      <c r="M11" s="591"/>
      <c r="N11" s="591" t="s">
        <v>3</v>
      </c>
      <c r="O11" s="591">
        <v>12</v>
      </c>
      <c r="P11" s="591">
        <v>1</v>
      </c>
      <c r="Q11" s="277"/>
      <c r="R11" s="287">
        <f t="shared" si="0"/>
        <v>0</v>
      </c>
    </row>
    <row r="12" spans="1:18" s="14" customFormat="1" ht="15" customHeight="1" x14ac:dyDescent="0.25">
      <c r="A12" s="6">
        <v>5</v>
      </c>
      <c r="B12" s="978"/>
      <c r="C12" s="983"/>
      <c r="D12" s="612" t="s">
        <v>2153</v>
      </c>
      <c r="E12" s="211"/>
      <c r="F12" s="2"/>
      <c r="G12" s="2"/>
      <c r="H12" s="2"/>
      <c r="I12" s="2"/>
      <c r="J12" s="2"/>
      <c r="K12" s="550"/>
      <c r="L12" s="591"/>
      <c r="M12" s="591"/>
      <c r="N12" s="591" t="s">
        <v>3</v>
      </c>
      <c r="O12" s="591">
        <v>12</v>
      </c>
      <c r="P12" s="591">
        <v>1</v>
      </c>
      <c r="Q12" s="277"/>
      <c r="R12" s="287">
        <f t="shared" si="0"/>
        <v>0</v>
      </c>
    </row>
    <row r="13" spans="1:18" s="14" customFormat="1" ht="26.25" customHeight="1" x14ac:dyDescent="0.25">
      <c r="A13" s="6">
        <v>6</v>
      </c>
      <c r="B13" s="978"/>
      <c r="C13" s="974" t="s">
        <v>2154</v>
      </c>
      <c r="D13" s="612" t="s">
        <v>2150</v>
      </c>
      <c r="E13" s="211"/>
      <c r="F13" s="2"/>
      <c r="G13" s="2"/>
      <c r="H13" s="2"/>
      <c r="I13" s="2"/>
      <c r="J13" s="2"/>
      <c r="K13" s="550"/>
      <c r="L13" s="591"/>
      <c r="M13" s="591"/>
      <c r="N13" s="591" t="s">
        <v>3</v>
      </c>
      <c r="O13" s="591">
        <v>12</v>
      </c>
      <c r="P13" s="591">
        <v>1</v>
      </c>
      <c r="Q13" s="277"/>
      <c r="R13" s="287">
        <f t="shared" si="0"/>
        <v>0</v>
      </c>
    </row>
    <row r="14" spans="1:18" s="14" customFormat="1" ht="15" customHeight="1" x14ac:dyDescent="0.25">
      <c r="A14" s="6">
        <v>7</v>
      </c>
      <c r="B14" s="978"/>
      <c r="C14" s="975"/>
      <c r="D14" s="612" t="s">
        <v>2169</v>
      </c>
      <c r="E14" s="211"/>
      <c r="F14" s="2"/>
      <c r="G14" s="2"/>
      <c r="H14" s="2"/>
      <c r="I14" s="2"/>
      <c r="J14" s="2"/>
      <c r="K14" s="550"/>
      <c r="L14" s="591"/>
      <c r="M14" s="591"/>
      <c r="N14" s="591" t="s">
        <v>3</v>
      </c>
      <c r="O14" s="591">
        <v>12</v>
      </c>
      <c r="P14" s="591">
        <v>1</v>
      </c>
      <c r="Q14" s="277"/>
      <c r="R14" s="287">
        <f t="shared" si="0"/>
        <v>0</v>
      </c>
    </row>
    <row r="15" spans="1:18" s="14" customFormat="1" ht="15" customHeight="1" x14ac:dyDescent="0.25">
      <c r="A15" s="6">
        <v>8</v>
      </c>
      <c r="B15" s="978"/>
      <c r="C15" s="975"/>
      <c r="D15" s="612" t="s">
        <v>2151</v>
      </c>
      <c r="E15" s="211"/>
      <c r="F15" s="2"/>
      <c r="G15" s="2"/>
      <c r="H15" s="2"/>
      <c r="I15" s="2"/>
      <c r="J15" s="2"/>
      <c r="K15" s="550"/>
      <c r="L15" s="591"/>
      <c r="M15" s="591"/>
      <c r="N15" s="591" t="s">
        <v>3</v>
      </c>
      <c r="O15" s="591">
        <v>12</v>
      </c>
      <c r="P15" s="591">
        <v>1</v>
      </c>
      <c r="Q15" s="277"/>
      <c r="R15" s="287">
        <f t="shared" si="0"/>
        <v>0</v>
      </c>
    </row>
    <row r="16" spans="1:18" s="14" customFormat="1" ht="26.25" customHeight="1" x14ac:dyDescent="0.25">
      <c r="A16" s="6">
        <v>9</v>
      </c>
      <c r="B16" s="978"/>
      <c r="C16" s="975"/>
      <c r="D16" s="612" t="s">
        <v>2152</v>
      </c>
      <c r="E16" s="211"/>
      <c r="F16" s="2"/>
      <c r="G16" s="2"/>
      <c r="H16" s="2"/>
      <c r="I16" s="2"/>
      <c r="J16" s="2"/>
      <c r="K16" s="550"/>
      <c r="L16" s="591"/>
      <c r="M16" s="591"/>
      <c r="N16" s="591" t="s">
        <v>3</v>
      </c>
      <c r="O16" s="591">
        <v>12</v>
      </c>
      <c r="P16" s="591">
        <v>1</v>
      </c>
      <c r="Q16" s="277"/>
      <c r="R16" s="287">
        <f t="shared" si="0"/>
        <v>0</v>
      </c>
    </row>
    <row r="17" spans="1:18" s="14" customFormat="1" ht="15" customHeight="1" x14ac:dyDescent="0.25">
      <c r="A17" s="6">
        <v>10</v>
      </c>
      <c r="B17" s="981"/>
      <c r="C17" s="983"/>
      <c r="D17" s="612" t="s">
        <v>2153</v>
      </c>
      <c r="E17" s="211"/>
      <c r="F17" s="2"/>
      <c r="G17" s="2"/>
      <c r="H17" s="2"/>
      <c r="I17" s="2"/>
      <c r="J17" s="2"/>
      <c r="K17" s="550"/>
      <c r="L17" s="591"/>
      <c r="M17" s="591"/>
      <c r="N17" s="591" t="s">
        <v>3</v>
      </c>
      <c r="O17" s="591">
        <v>12</v>
      </c>
      <c r="P17" s="591">
        <v>1</v>
      </c>
      <c r="Q17" s="277"/>
      <c r="R17" s="287">
        <f t="shared" si="0"/>
        <v>0</v>
      </c>
    </row>
    <row r="18" spans="1:18" s="14" customFormat="1" ht="26.25" customHeight="1" x14ac:dyDescent="0.25">
      <c r="A18" s="6">
        <v>11</v>
      </c>
      <c r="B18" s="977" t="s">
        <v>2155</v>
      </c>
      <c r="C18" s="974" t="s">
        <v>2156</v>
      </c>
      <c r="D18" s="612" t="s">
        <v>2150</v>
      </c>
      <c r="E18" s="211"/>
      <c r="F18" s="2"/>
      <c r="G18" s="2"/>
      <c r="H18" s="2"/>
      <c r="I18" s="2"/>
      <c r="J18" s="2"/>
      <c r="K18" s="550"/>
      <c r="L18" s="591"/>
      <c r="M18" s="591"/>
      <c r="N18" s="591" t="s">
        <v>3</v>
      </c>
      <c r="O18" s="591">
        <v>12</v>
      </c>
      <c r="P18" s="591">
        <v>1</v>
      </c>
      <c r="Q18" s="277"/>
      <c r="R18" s="287">
        <f t="shared" si="0"/>
        <v>0</v>
      </c>
    </row>
    <row r="19" spans="1:18" s="14" customFormat="1" ht="15" customHeight="1" x14ac:dyDescent="0.25">
      <c r="A19" s="6">
        <v>12</v>
      </c>
      <c r="B19" s="978"/>
      <c r="C19" s="975"/>
      <c r="D19" s="612" t="s">
        <v>2169</v>
      </c>
      <c r="E19" s="211"/>
      <c r="F19" s="2"/>
      <c r="G19" s="2"/>
      <c r="H19" s="2"/>
      <c r="I19" s="2"/>
      <c r="J19" s="2"/>
      <c r="K19" s="550"/>
      <c r="L19" s="591"/>
      <c r="M19" s="591"/>
      <c r="N19" s="591" t="s">
        <v>3</v>
      </c>
      <c r="O19" s="591">
        <v>12</v>
      </c>
      <c r="P19" s="591">
        <v>1</v>
      </c>
      <c r="Q19" s="277"/>
      <c r="R19" s="287">
        <f t="shared" si="0"/>
        <v>0</v>
      </c>
    </row>
    <row r="20" spans="1:18" s="14" customFormat="1" ht="15" customHeight="1" x14ac:dyDescent="0.25">
      <c r="A20" s="6">
        <v>13</v>
      </c>
      <c r="B20" s="978"/>
      <c r="C20" s="975"/>
      <c r="D20" s="612" t="s">
        <v>2157</v>
      </c>
      <c r="E20" s="211"/>
      <c r="F20" s="2"/>
      <c r="G20" s="2"/>
      <c r="H20" s="2"/>
      <c r="I20" s="2"/>
      <c r="J20" s="2"/>
      <c r="K20" s="550"/>
      <c r="L20" s="591"/>
      <c r="M20" s="591"/>
      <c r="N20" s="591" t="s">
        <v>3</v>
      </c>
      <c r="O20" s="591">
        <v>12</v>
      </c>
      <c r="P20" s="591">
        <v>1</v>
      </c>
      <c r="Q20" s="277"/>
      <c r="R20" s="287">
        <f t="shared" si="0"/>
        <v>0</v>
      </c>
    </row>
    <row r="21" spans="1:18" s="14" customFormat="1" ht="15" customHeight="1" x14ac:dyDescent="0.25">
      <c r="A21" s="6">
        <v>14</v>
      </c>
      <c r="B21" s="981"/>
      <c r="C21" s="983"/>
      <c r="D21" s="612" t="s">
        <v>2158</v>
      </c>
      <c r="E21" s="211"/>
      <c r="F21" s="2"/>
      <c r="G21" s="2"/>
      <c r="H21" s="2"/>
      <c r="I21" s="2"/>
      <c r="J21" s="2"/>
      <c r="K21" s="550"/>
      <c r="L21" s="591"/>
      <c r="M21" s="591"/>
      <c r="N21" s="591" t="s">
        <v>3</v>
      </c>
      <c r="O21" s="591">
        <v>12</v>
      </c>
      <c r="P21" s="591">
        <v>1</v>
      </c>
      <c r="Q21" s="277"/>
      <c r="R21" s="287">
        <f t="shared" si="0"/>
        <v>0</v>
      </c>
    </row>
    <row r="22" spans="1:18" s="14" customFormat="1" ht="26.25" customHeight="1" x14ac:dyDescent="0.25">
      <c r="A22" s="6">
        <v>15</v>
      </c>
      <c r="B22" s="984" t="s">
        <v>2159</v>
      </c>
      <c r="C22" s="974" t="s">
        <v>2160</v>
      </c>
      <c r="D22" s="612" t="s">
        <v>2161</v>
      </c>
      <c r="E22" s="211"/>
      <c r="F22" s="2"/>
      <c r="G22" s="2"/>
      <c r="H22" s="2"/>
      <c r="I22" s="2"/>
      <c r="J22" s="2"/>
      <c r="K22" s="550"/>
      <c r="L22" s="591"/>
      <c r="M22" s="591"/>
      <c r="N22" s="591" t="s">
        <v>3</v>
      </c>
      <c r="O22" s="591">
        <v>12</v>
      </c>
      <c r="P22" s="591">
        <v>4</v>
      </c>
      <c r="Q22" s="277"/>
      <c r="R22" s="287">
        <f t="shared" si="0"/>
        <v>0</v>
      </c>
    </row>
    <row r="23" spans="1:18" s="14" customFormat="1" ht="26.25" customHeight="1" x14ac:dyDescent="0.25">
      <c r="A23" s="6">
        <v>16</v>
      </c>
      <c r="B23" s="985"/>
      <c r="C23" s="983"/>
      <c r="D23" s="612" t="s">
        <v>2162</v>
      </c>
      <c r="E23" s="211"/>
      <c r="F23" s="2"/>
      <c r="G23" s="2"/>
      <c r="H23" s="2"/>
      <c r="I23" s="2"/>
      <c r="J23" s="2"/>
      <c r="K23" s="550"/>
      <c r="L23" s="591"/>
      <c r="M23" s="591"/>
      <c r="N23" s="591" t="s">
        <v>3</v>
      </c>
      <c r="O23" s="591">
        <v>12</v>
      </c>
      <c r="P23" s="591">
        <v>4</v>
      </c>
      <c r="Q23" s="277"/>
      <c r="R23" s="287">
        <f t="shared" si="0"/>
        <v>0</v>
      </c>
    </row>
    <row r="24" spans="1:18" s="14" customFormat="1" ht="26.25" customHeight="1" x14ac:dyDescent="0.25">
      <c r="A24" s="6">
        <v>17</v>
      </c>
      <c r="B24" s="977" t="s">
        <v>2163</v>
      </c>
      <c r="C24" s="974" t="s">
        <v>2164</v>
      </c>
      <c r="D24" s="612" t="s">
        <v>2165</v>
      </c>
      <c r="E24" s="211"/>
      <c r="F24" s="2"/>
      <c r="G24" s="2"/>
      <c r="H24" s="2"/>
      <c r="I24" s="2"/>
      <c r="J24" s="2"/>
      <c r="K24" s="550"/>
      <c r="L24" s="591"/>
      <c r="M24" s="591"/>
      <c r="N24" s="591" t="s">
        <v>3</v>
      </c>
      <c r="O24" s="591">
        <v>12</v>
      </c>
      <c r="P24" s="591">
        <v>1</v>
      </c>
      <c r="Q24" s="277"/>
      <c r="R24" s="287">
        <f t="shared" si="0"/>
        <v>0</v>
      </c>
    </row>
    <row r="25" spans="1:18" s="14" customFormat="1" ht="26.25" customHeight="1" x14ac:dyDescent="0.25">
      <c r="A25" s="6">
        <v>18</v>
      </c>
      <c r="B25" s="978"/>
      <c r="C25" s="975"/>
      <c r="D25" s="612" t="s">
        <v>2166</v>
      </c>
      <c r="E25" s="211"/>
      <c r="F25" s="2"/>
      <c r="G25" s="2"/>
      <c r="H25" s="2"/>
      <c r="I25" s="2"/>
      <c r="J25" s="2"/>
      <c r="K25" s="550"/>
      <c r="L25" s="591"/>
      <c r="M25" s="591"/>
      <c r="N25" s="591" t="s">
        <v>3</v>
      </c>
      <c r="O25" s="591">
        <v>12</v>
      </c>
      <c r="P25" s="591">
        <v>1</v>
      </c>
      <c r="Q25" s="277"/>
      <c r="R25" s="287">
        <f t="shared" si="0"/>
        <v>0</v>
      </c>
    </row>
    <row r="26" spans="1:18" s="14" customFormat="1" ht="26.25" customHeight="1" thickBot="1" x14ac:dyDescent="0.3">
      <c r="A26" s="56">
        <v>19</v>
      </c>
      <c r="B26" s="979"/>
      <c r="C26" s="976"/>
      <c r="D26" s="613" t="s">
        <v>2167</v>
      </c>
      <c r="E26" s="214"/>
      <c r="F26" s="11"/>
      <c r="G26" s="11"/>
      <c r="H26" s="11"/>
      <c r="I26" s="11"/>
      <c r="J26" s="11"/>
      <c r="K26" s="199"/>
      <c r="L26" s="596"/>
      <c r="M26" s="596"/>
      <c r="N26" s="596" t="s">
        <v>3</v>
      </c>
      <c r="O26" s="596">
        <v>12</v>
      </c>
      <c r="P26" s="596">
        <v>1</v>
      </c>
      <c r="Q26" s="277"/>
      <c r="R26" s="294">
        <f t="shared" si="0"/>
        <v>0</v>
      </c>
    </row>
    <row r="27" spans="1:18" s="14" customFormat="1" ht="15" customHeight="1" thickTop="1" x14ac:dyDescent="0.25">
      <c r="A27" s="361"/>
      <c r="B27" s="800" t="s">
        <v>2290</v>
      </c>
      <c r="C27" s="801"/>
      <c r="D27" s="801"/>
      <c r="E27" s="362"/>
      <c r="F27" s="362"/>
      <c r="G27" s="362"/>
      <c r="H27" s="362"/>
      <c r="I27" s="362"/>
      <c r="J27" s="362"/>
      <c r="K27" s="362"/>
      <c r="L27" s="362"/>
      <c r="M27" s="362"/>
      <c r="N27" s="362"/>
      <c r="O27" s="362"/>
      <c r="P27" s="362"/>
      <c r="Q27" s="362"/>
      <c r="R27" s="363"/>
    </row>
    <row r="28" spans="1:18" s="14" customFormat="1" ht="39.200000000000003" customHeight="1" thickBot="1" x14ac:dyDescent="0.3">
      <c r="A28" s="65">
        <v>20</v>
      </c>
      <c r="B28" s="450"/>
      <c r="C28" s="451" t="s">
        <v>2289</v>
      </c>
      <c r="D28" s="452" t="s">
        <v>2291</v>
      </c>
      <c r="E28" s="291"/>
      <c r="F28" s="291"/>
      <c r="G28" s="291"/>
      <c r="H28" s="291"/>
      <c r="I28" s="291"/>
      <c r="J28" s="291"/>
      <c r="K28" s="291"/>
      <c r="L28" s="291" t="s">
        <v>3</v>
      </c>
      <c r="M28" s="291" t="s">
        <v>3</v>
      </c>
      <c r="N28" s="291"/>
      <c r="O28" s="291">
        <v>2</v>
      </c>
      <c r="P28" s="292">
        <v>1</v>
      </c>
      <c r="Q28" s="278"/>
      <c r="R28" s="294">
        <f t="shared" ref="R28" si="1">O28*P28*ROUND(Q28,2)</f>
        <v>0</v>
      </c>
    </row>
    <row r="29" spans="1:18" s="14" customFormat="1" ht="15" customHeight="1" thickTop="1" thickBot="1" x14ac:dyDescent="0.3">
      <c r="A29" s="552"/>
      <c r="B29" s="8"/>
      <c r="C29" s="8"/>
      <c r="D29" s="8"/>
      <c r="E29" s="552"/>
      <c r="F29" s="552"/>
      <c r="G29" s="552"/>
      <c r="H29" s="552"/>
      <c r="I29" s="552"/>
      <c r="J29" s="552"/>
      <c r="K29" s="552"/>
      <c r="L29" s="552"/>
      <c r="M29" s="552"/>
      <c r="N29" s="552"/>
      <c r="O29" s="552"/>
      <c r="P29" s="552"/>
      <c r="Q29" s="241" t="s">
        <v>4</v>
      </c>
      <c r="R29" s="242">
        <f>SUM(R8:R26,R28)</f>
        <v>0</v>
      </c>
    </row>
    <row r="30" spans="1:18" s="14" customFormat="1" ht="15" customHeight="1" thickTop="1" x14ac:dyDescent="0.25">
      <c r="A30" s="552"/>
      <c r="B30" s="8"/>
      <c r="C30" s="8"/>
      <c r="D30" s="8"/>
      <c r="E30" s="552"/>
      <c r="F30" s="552"/>
      <c r="G30" s="552"/>
      <c r="H30" s="552"/>
      <c r="I30" s="552"/>
      <c r="J30" s="552"/>
      <c r="K30" s="552"/>
      <c r="L30" s="552"/>
      <c r="M30" s="552"/>
      <c r="N30" s="552"/>
      <c r="O30" s="552"/>
      <c r="P30" s="552"/>
      <c r="Q30" s="8"/>
      <c r="R30" s="8"/>
    </row>
    <row r="31" spans="1:18" s="14" customFormat="1" ht="15" customHeight="1" x14ac:dyDescent="0.25">
      <c r="A31" s="552"/>
      <c r="B31" s="8"/>
      <c r="C31" s="8"/>
      <c r="D31" s="8"/>
      <c r="E31" s="552"/>
      <c r="F31" s="552"/>
      <c r="G31" s="552"/>
      <c r="H31" s="552"/>
      <c r="I31" s="552"/>
      <c r="J31" s="552"/>
      <c r="K31" s="552"/>
      <c r="L31" s="552"/>
      <c r="M31" s="552"/>
      <c r="N31" s="552"/>
      <c r="O31" s="552"/>
      <c r="P31" s="552"/>
      <c r="Q31" s="8"/>
      <c r="R31" s="8"/>
    </row>
    <row r="32" spans="1:18" s="14" customFormat="1" ht="15" customHeight="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14"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14"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14"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14"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14"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14"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14"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14"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14"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14"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14"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14"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14"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14"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29"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29"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29"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29"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29"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29"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29"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29"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29" customFormat="1" ht="15" customHeight="1" x14ac:dyDescent="0.25">
      <c r="A65" s="552"/>
      <c r="B65" s="8"/>
      <c r="C65" s="8"/>
      <c r="D65" s="8"/>
      <c r="E65" s="552"/>
      <c r="F65" s="552"/>
      <c r="G65" s="552"/>
      <c r="H65" s="552"/>
      <c r="I65" s="552"/>
      <c r="J65" s="552"/>
      <c r="K65" s="552"/>
      <c r="L65" s="552"/>
      <c r="M65" s="552"/>
      <c r="N65" s="552"/>
      <c r="O65" s="552"/>
      <c r="P65" s="552"/>
      <c r="Q65" s="8"/>
      <c r="R65" s="8"/>
    </row>
    <row r="66" spans="1:18" s="29" customFormat="1" ht="15" customHeight="1" x14ac:dyDescent="0.25">
      <c r="A66" s="552"/>
      <c r="B66" s="8"/>
      <c r="C66" s="8"/>
      <c r="D66" s="8"/>
      <c r="E66" s="552"/>
      <c r="F66" s="552"/>
      <c r="G66" s="552"/>
      <c r="H66" s="552"/>
      <c r="I66" s="552"/>
      <c r="J66" s="552"/>
      <c r="K66" s="552"/>
      <c r="L66" s="552"/>
      <c r="M66" s="552"/>
      <c r="N66" s="552"/>
      <c r="O66" s="552"/>
      <c r="P66" s="552"/>
      <c r="Q66" s="8"/>
      <c r="R66" s="8"/>
    </row>
    <row r="67" spans="1:18" s="29" customFormat="1" ht="15" customHeight="1" x14ac:dyDescent="0.25">
      <c r="A67" s="552"/>
      <c r="B67" s="8"/>
      <c r="C67" s="8"/>
      <c r="D67" s="8"/>
      <c r="E67" s="552"/>
      <c r="F67" s="552"/>
      <c r="G67" s="552"/>
      <c r="H67" s="552"/>
      <c r="I67" s="552"/>
      <c r="J67" s="552"/>
      <c r="K67" s="552"/>
      <c r="L67" s="552"/>
      <c r="M67" s="552"/>
      <c r="N67" s="552"/>
      <c r="O67" s="552"/>
      <c r="P67" s="552"/>
      <c r="Q67" s="8"/>
      <c r="R67" s="8"/>
    </row>
    <row r="68" spans="1:18" s="29" customFormat="1" ht="15" customHeight="1" x14ac:dyDescent="0.25">
      <c r="A68" s="552"/>
      <c r="B68" s="8"/>
      <c r="C68" s="8"/>
      <c r="D68" s="8"/>
      <c r="E68" s="552"/>
      <c r="F68" s="552"/>
      <c r="G68" s="552"/>
      <c r="H68" s="552"/>
      <c r="I68" s="552"/>
      <c r="J68" s="552"/>
      <c r="K68" s="552"/>
      <c r="L68" s="552"/>
      <c r="M68" s="552"/>
      <c r="N68" s="552"/>
      <c r="O68" s="552"/>
      <c r="P68" s="552"/>
      <c r="Q68" s="8"/>
      <c r="R68" s="8"/>
    </row>
    <row r="69" spans="1:18" s="29" customFormat="1" ht="15" customHeight="1" x14ac:dyDescent="0.25">
      <c r="A69" s="552"/>
      <c r="B69" s="8"/>
      <c r="C69" s="8"/>
      <c r="D69" s="8"/>
      <c r="E69" s="552"/>
      <c r="F69" s="552"/>
      <c r="G69" s="552"/>
      <c r="H69" s="552"/>
      <c r="I69" s="552"/>
      <c r="J69" s="552"/>
      <c r="K69" s="552"/>
      <c r="L69" s="552"/>
      <c r="M69" s="552"/>
      <c r="N69" s="552"/>
      <c r="O69" s="552"/>
      <c r="P69" s="552"/>
      <c r="Q69" s="8"/>
      <c r="R69" s="8"/>
    </row>
    <row r="70" spans="1:18" s="29" customFormat="1" ht="15" customHeight="1" x14ac:dyDescent="0.25">
      <c r="A70" s="552"/>
      <c r="B70" s="8"/>
      <c r="C70" s="8"/>
      <c r="D70" s="8"/>
      <c r="E70" s="552"/>
      <c r="F70" s="552"/>
      <c r="G70" s="552"/>
      <c r="H70" s="552"/>
      <c r="I70" s="552"/>
      <c r="J70" s="552"/>
      <c r="K70" s="552"/>
      <c r="L70" s="552"/>
      <c r="M70" s="552"/>
      <c r="N70" s="552"/>
      <c r="O70" s="552"/>
      <c r="P70" s="552"/>
      <c r="Q70" s="8"/>
      <c r="R70" s="8"/>
    </row>
    <row r="71" spans="1:18" s="29" customFormat="1" ht="15" customHeight="1" x14ac:dyDescent="0.25">
      <c r="A71" s="552"/>
      <c r="B71" s="8"/>
      <c r="C71" s="8"/>
      <c r="D71" s="8"/>
      <c r="E71" s="552"/>
      <c r="F71" s="552"/>
      <c r="G71" s="552"/>
      <c r="H71" s="552"/>
      <c r="I71" s="552"/>
      <c r="J71" s="552"/>
      <c r="K71" s="552"/>
      <c r="L71" s="552"/>
      <c r="M71" s="552"/>
      <c r="N71" s="552"/>
      <c r="O71" s="552"/>
      <c r="P71" s="552"/>
      <c r="Q71" s="8"/>
      <c r="R71" s="8"/>
    </row>
    <row r="72" spans="1:18" s="29" customFormat="1" ht="15" customHeight="1" x14ac:dyDescent="0.25">
      <c r="A72" s="552"/>
      <c r="B72" s="8"/>
      <c r="C72" s="8"/>
      <c r="D72" s="8"/>
      <c r="E72" s="552"/>
      <c r="F72" s="552"/>
      <c r="G72" s="552"/>
      <c r="H72" s="552"/>
      <c r="I72" s="552"/>
      <c r="J72" s="552"/>
      <c r="K72" s="552"/>
      <c r="L72" s="552"/>
      <c r="M72" s="552"/>
      <c r="N72" s="552"/>
      <c r="O72" s="552"/>
      <c r="P72" s="552"/>
      <c r="Q72" s="8"/>
      <c r="R72" s="8"/>
    </row>
    <row r="73" spans="1:18" s="29" customFormat="1" ht="15" customHeight="1" x14ac:dyDescent="0.25">
      <c r="A73" s="552"/>
      <c r="B73" s="8"/>
      <c r="C73" s="8"/>
      <c r="D73" s="8"/>
      <c r="E73" s="552"/>
      <c r="F73" s="552"/>
      <c r="G73" s="552"/>
      <c r="H73" s="552"/>
      <c r="I73" s="552"/>
      <c r="J73" s="552"/>
      <c r="K73" s="552"/>
      <c r="L73" s="552"/>
      <c r="M73" s="552"/>
      <c r="N73" s="552"/>
      <c r="O73" s="552"/>
      <c r="P73" s="552"/>
      <c r="Q73" s="8"/>
      <c r="R73" s="8"/>
    </row>
    <row r="74" spans="1:18" s="29" customFormat="1" x14ac:dyDescent="0.25">
      <c r="A74" s="552"/>
      <c r="B74" s="8"/>
      <c r="C74" s="8"/>
      <c r="D74" s="8"/>
      <c r="E74" s="552"/>
      <c r="F74" s="552"/>
      <c r="G74" s="552"/>
      <c r="H74" s="552"/>
      <c r="I74" s="552"/>
      <c r="J74" s="552"/>
      <c r="K74" s="552"/>
      <c r="L74" s="552"/>
      <c r="M74" s="552"/>
      <c r="N74" s="552"/>
      <c r="O74" s="552"/>
      <c r="P74" s="552"/>
      <c r="Q74" s="8"/>
      <c r="R74" s="8"/>
    </row>
    <row r="75" spans="1:18" s="29" customFormat="1" x14ac:dyDescent="0.25">
      <c r="A75" s="552"/>
      <c r="B75" s="8"/>
      <c r="C75" s="8"/>
      <c r="D75" s="8"/>
      <c r="E75" s="552"/>
      <c r="F75" s="552"/>
      <c r="G75" s="552"/>
      <c r="H75" s="552"/>
      <c r="I75" s="552"/>
      <c r="J75" s="552"/>
      <c r="K75" s="552"/>
      <c r="L75" s="552"/>
      <c r="M75" s="552"/>
      <c r="N75" s="552"/>
      <c r="O75" s="552"/>
      <c r="P75" s="552"/>
      <c r="Q75" s="8"/>
      <c r="R75" s="8"/>
    </row>
    <row r="76" spans="1:18" s="29" customFormat="1" x14ac:dyDescent="0.25">
      <c r="A76" s="552"/>
      <c r="B76" s="8"/>
      <c r="C76" s="8"/>
      <c r="D76" s="8"/>
      <c r="E76" s="552"/>
      <c r="F76" s="552"/>
      <c r="G76" s="552"/>
      <c r="H76" s="552"/>
      <c r="I76" s="552"/>
      <c r="J76" s="552"/>
      <c r="K76" s="552"/>
      <c r="L76" s="552"/>
      <c r="M76" s="552"/>
      <c r="N76" s="552"/>
      <c r="O76" s="552"/>
      <c r="P76" s="552"/>
      <c r="Q76" s="8"/>
      <c r="R76" s="8"/>
    </row>
    <row r="77" spans="1:18" s="29" customFormat="1" x14ac:dyDescent="0.25">
      <c r="A77" s="552"/>
      <c r="B77" s="8"/>
      <c r="C77" s="8"/>
      <c r="D77" s="8"/>
      <c r="E77" s="552"/>
      <c r="F77" s="552"/>
      <c r="G77" s="552"/>
      <c r="H77" s="552"/>
      <c r="I77" s="552"/>
      <c r="J77" s="552"/>
      <c r="K77" s="552"/>
      <c r="L77" s="552"/>
      <c r="M77" s="552"/>
      <c r="N77" s="552"/>
      <c r="O77" s="552"/>
      <c r="P77" s="552"/>
      <c r="Q77" s="8"/>
      <c r="R77" s="8"/>
    </row>
    <row r="78" spans="1:18" s="29" customFormat="1" x14ac:dyDescent="0.25">
      <c r="A78" s="552"/>
      <c r="B78" s="8"/>
      <c r="C78" s="8"/>
      <c r="D78" s="8"/>
      <c r="E78" s="552"/>
      <c r="F78" s="552"/>
      <c r="G78" s="552"/>
      <c r="H78" s="552"/>
      <c r="I78" s="552"/>
      <c r="J78" s="552"/>
      <c r="K78" s="552"/>
      <c r="L78" s="552"/>
      <c r="M78" s="552"/>
      <c r="N78" s="552"/>
      <c r="O78" s="552"/>
      <c r="P78" s="552"/>
      <c r="Q78" s="8"/>
      <c r="R78" s="8"/>
    </row>
    <row r="79" spans="1:18" s="29" customFormat="1" x14ac:dyDescent="0.25">
      <c r="A79" s="552"/>
      <c r="B79" s="8"/>
      <c r="C79" s="8"/>
      <c r="D79" s="8"/>
      <c r="E79" s="552"/>
      <c r="F79" s="552"/>
      <c r="G79" s="552"/>
      <c r="H79" s="552"/>
      <c r="I79" s="552"/>
      <c r="J79" s="552"/>
      <c r="K79" s="552"/>
      <c r="L79" s="552"/>
      <c r="M79" s="552"/>
      <c r="N79" s="552"/>
      <c r="O79" s="552"/>
      <c r="P79" s="552"/>
      <c r="Q79" s="8"/>
      <c r="R79" s="8"/>
    </row>
  </sheetData>
  <sheetProtection algorithmName="SHA-512" hashValue="Xzsni4hdpb0SMkNXS6FET3OK07++lAtbk7FU3NxA3ccLumbkMUHFcqfpvn0fhXD2D/E4zH4z4YBf4Qx+oaCoRw==" saltValue="hH7Umb9OLZLofJXV9IzCXg==" spinCount="100000" sheet="1" objects="1" scenarios="1"/>
  <mergeCells count="23">
    <mergeCell ref="C24:C26"/>
    <mergeCell ref="B24:B26"/>
    <mergeCell ref="B27:D27"/>
    <mergeCell ref="B8:B17"/>
    <mergeCell ref="C8:C12"/>
    <mergeCell ref="C13:C17"/>
    <mergeCell ref="C18:C21"/>
    <mergeCell ref="B18:B21"/>
    <mergeCell ref="C22:C23"/>
    <mergeCell ref="B22:B23"/>
    <mergeCell ref="L5:P6"/>
    <mergeCell ref="Q5:Q7"/>
    <mergeCell ref="R5:R7"/>
    <mergeCell ref="A1:E1"/>
    <mergeCell ref="F1:R1"/>
    <mergeCell ref="A2:R2"/>
    <mergeCell ref="A3:R3"/>
    <mergeCell ref="A5:A7"/>
    <mergeCell ref="B5:B7"/>
    <mergeCell ref="C5:C7"/>
    <mergeCell ref="D5:D7"/>
    <mergeCell ref="E5:J6"/>
    <mergeCell ref="K5:K7"/>
  </mergeCells>
  <conditionalFormatting sqref="A8:A26">
    <cfRule type="containsText" dxfId="10" priority="2" operator="containsText" text="2.">
      <formula>NOT(ISERROR(SEARCH("2.",#REF!)))</formula>
    </cfRule>
  </conditionalFormatting>
  <conditionalFormatting sqref="A27:A28">
    <cfRule type="containsText" dxfId="9"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FFCC"/>
  </sheetPr>
  <dimension ref="A1:R95"/>
  <sheetViews>
    <sheetView view="pageLayout" topLeftCell="A35" zoomScaleNormal="90" workbookViewId="0">
      <selection activeCell="D42" sqref="D42"/>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2128</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2316</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8" t="s">
        <v>48</v>
      </c>
      <c r="M7" s="388" t="s">
        <v>47</v>
      </c>
      <c r="N7" s="388" t="s">
        <v>2168</v>
      </c>
      <c r="O7" s="388" t="s">
        <v>2</v>
      </c>
      <c r="P7" s="388" t="s">
        <v>9</v>
      </c>
      <c r="Q7" s="826"/>
      <c r="R7" s="827"/>
    </row>
    <row r="8" spans="1:18" s="14" customFormat="1" ht="39.200000000000003" customHeight="1" thickTop="1" x14ac:dyDescent="0.25">
      <c r="A8" s="220">
        <v>1</v>
      </c>
      <c r="B8" s="986" t="s">
        <v>2170</v>
      </c>
      <c r="C8" s="614" t="s">
        <v>2171</v>
      </c>
      <c r="D8" s="609" t="s">
        <v>502</v>
      </c>
      <c r="E8" s="213"/>
      <c r="F8" s="251"/>
      <c r="G8" s="251"/>
      <c r="H8" s="251"/>
      <c r="I8" s="251"/>
      <c r="J8" s="251"/>
      <c r="K8" s="551"/>
      <c r="L8" s="615"/>
      <c r="M8" s="615" t="s">
        <v>3</v>
      </c>
      <c r="N8" s="615"/>
      <c r="O8" s="615">
        <v>1</v>
      </c>
      <c r="P8" s="615">
        <v>1</v>
      </c>
      <c r="Q8" s="280"/>
      <c r="R8" s="318">
        <f>O8*P8*ROUND(Q8,2)</f>
        <v>0</v>
      </c>
    </row>
    <row r="9" spans="1:18" s="14" customFormat="1" ht="26.25" customHeight="1" x14ac:dyDescent="0.25">
      <c r="A9" s="6">
        <v>2</v>
      </c>
      <c r="B9" s="948"/>
      <c r="C9" s="974" t="s">
        <v>2172</v>
      </c>
      <c r="D9" s="238" t="s">
        <v>2173</v>
      </c>
      <c r="E9" s="10"/>
      <c r="F9" s="2"/>
      <c r="G9" s="2"/>
      <c r="H9" s="2"/>
      <c r="I9" s="2"/>
      <c r="J9" s="2"/>
      <c r="K9" s="550"/>
      <c r="L9" s="10" t="s">
        <v>2205</v>
      </c>
      <c r="M9" s="10" t="s">
        <v>3</v>
      </c>
      <c r="N9" s="10"/>
      <c r="O9" s="10">
        <v>1</v>
      </c>
      <c r="P9" s="10">
        <v>1</v>
      </c>
      <c r="Q9" s="277"/>
      <c r="R9" s="287">
        <f>O9*P9*ROUND(Q9,2)</f>
        <v>0</v>
      </c>
    </row>
    <row r="10" spans="1:18" s="14" customFormat="1" ht="26.25" customHeight="1" x14ac:dyDescent="0.25">
      <c r="A10" s="6">
        <v>3</v>
      </c>
      <c r="B10" s="948"/>
      <c r="C10" s="975"/>
      <c r="D10" s="216" t="s">
        <v>1125</v>
      </c>
      <c r="E10" s="211"/>
      <c r="F10" s="2"/>
      <c r="G10" s="2"/>
      <c r="H10" s="2"/>
      <c r="I10" s="2"/>
      <c r="J10" s="2"/>
      <c r="K10" s="550"/>
      <c r="L10" s="10" t="s">
        <v>3</v>
      </c>
      <c r="M10" s="10" t="s">
        <v>3</v>
      </c>
      <c r="N10" s="10"/>
      <c r="O10" s="10">
        <v>2</v>
      </c>
      <c r="P10" s="10">
        <v>1</v>
      </c>
      <c r="Q10" s="277"/>
      <c r="R10" s="287">
        <f t="shared" ref="R10:R44" si="0">O10*P10*ROUND(Q10,2)</f>
        <v>0</v>
      </c>
    </row>
    <row r="11" spans="1:18" s="14" customFormat="1" ht="15" customHeight="1" x14ac:dyDescent="0.25">
      <c r="A11" s="6">
        <v>4</v>
      </c>
      <c r="B11" s="957"/>
      <c r="C11" s="983"/>
      <c r="D11" s="238" t="s">
        <v>2174</v>
      </c>
      <c r="E11" s="211"/>
      <c r="F11" s="2"/>
      <c r="G11" s="2"/>
      <c r="H11" s="2"/>
      <c r="I11" s="2"/>
      <c r="J11" s="2"/>
      <c r="K11" s="550"/>
      <c r="L11" s="10" t="s">
        <v>3</v>
      </c>
      <c r="M11" s="10" t="s">
        <v>3</v>
      </c>
      <c r="N11" s="10"/>
      <c r="O11" s="10">
        <v>2</v>
      </c>
      <c r="P11" s="10">
        <v>1</v>
      </c>
      <c r="Q11" s="277"/>
      <c r="R11" s="287">
        <f t="shared" si="0"/>
        <v>0</v>
      </c>
    </row>
    <row r="12" spans="1:18" s="14" customFormat="1" ht="15" customHeight="1" x14ac:dyDescent="0.25">
      <c r="A12" s="6">
        <v>5</v>
      </c>
      <c r="B12" s="947" t="s">
        <v>2175</v>
      </c>
      <c r="C12" s="974" t="s">
        <v>2176</v>
      </c>
      <c r="D12" s="238" t="s">
        <v>2177</v>
      </c>
      <c r="E12" s="211"/>
      <c r="F12" s="2"/>
      <c r="G12" s="2"/>
      <c r="H12" s="2"/>
      <c r="I12" s="2"/>
      <c r="J12" s="2"/>
      <c r="K12" s="550"/>
      <c r="L12" s="10" t="s">
        <v>3</v>
      </c>
      <c r="M12" s="10" t="s">
        <v>3</v>
      </c>
      <c r="N12" s="10"/>
      <c r="O12" s="10">
        <v>2</v>
      </c>
      <c r="P12" s="10">
        <v>2</v>
      </c>
      <c r="Q12" s="277"/>
      <c r="R12" s="287">
        <f t="shared" si="0"/>
        <v>0</v>
      </c>
    </row>
    <row r="13" spans="1:18" s="14" customFormat="1" ht="15" customHeight="1" x14ac:dyDescent="0.25">
      <c r="A13" s="6">
        <v>6</v>
      </c>
      <c r="B13" s="948"/>
      <c r="C13" s="975"/>
      <c r="D13" s="612" t="s">
        <v>2178</v>
      </c>
      <c r="E13" s="211"/>
      <c r="F13" s="2"/>
      <c r="G13" s="2"/>
      <c r="H13" s="2"/>
      <c r="I13" s="2"/>
      <c r="J13" s="2"/>
      <c r="K13" s="550"/>
      <c r="L13" s="10" t="s">
        <v>3</v>
      </c>
      <c r="M13" s="10" t="s">
        <v>3</v>
      </c>
      <c r="N13" s="10"/>
      <c r="O13" s="10">
        <v>2</v>
      </c>
      <c r="P13" s="10">
        <v>2</v>
      </c>
      <c r="Q13" s="277"/>
      <c r="R13" s="287">
        <f t="shared" si="0"/>
        <v>0</v>
      </c>
    </row>
    <row r="14" spans="1:18" s="14" customFormat="1" ht="15" customHeight="1" x14ac:dyDescent="0.25">
      <c r="A14" s="6">
        <v>7</v>
      </c>
      <c r="B14" s="948"/>
      <c r="C14" s="975"/>
      <c r="D14" s="238" t="s">
        <v>2179</v>
      </c>
      <c r="E14" s="211"/>
      <c r="F14" s="2"/>
      <c r="G14" s="2"/>
      <c r="H14" s="2"/>
      <c r="I14" s="2"/>
      <c r="J14" s="2"/>
      <c r="K14" s="550"/>
      <c r="L14" s="10" t="s">
        <v>3</v>
      </c>
      <c r="M14" s="10" t="s">
        <v>3</v>
      </c>
      <c r="N14" s="10"/>
      <c r="O14" s="10">
        <v>2</v>
      </c>
      <c r="P14" s="10">
        <v>2</v>
      </c>
      <c r="Q14" s="277"/>
      <c r="R14" s="287">
        <f t="shared" si="0"/>
        <v>0</v>
      </c>
    </row>
    <row r="15" spans="1:18" s="14" customFormat="1" ht="15" customHeight="1" x14ac:dyDescent="0.25">
      <c r="A15" s="6">
        <v>8</v>
      </c>
      <c r="B15" s="957"/>
      <c r="C15" s="983"/>
      <c r="D15" s="612" t="s">
        <v>2180</v>
      </c>
      <c r="E15" s="211"/>
      <c r="F15" s="2"/>
      <c r="G15" s="2"/>
      <c r="H15" s="2"/>
      <c r="I15" s="2"/>
      <c r="J15" s="2"/>
      <c r="K15" s="550"/>
      <c r="L15" s="10" t="s">
        <v>3</v>
      </c>
      <c r="M15" s="10" t="s">
        <v>3</v>
      </c>
      <c r="N15" s="10"/>
      <c r="O15" s="10">
        <v>2</v>
      </c>
      <c r="P15" s="10">
        <v>2</v>
      </c>
      <c r="Q15" s="277"/>
      <c r="R15" s="287">
        <f t="shared" si="0"/>
        <v>0</v>
      </c>
    </row>
    <row r="16" spans="1:18" s="14" customFormat="1" ht="15" customHeight="1" x14ac:dyDescent="0.25">
      <c r="A16" s="6">
        <v>9</v>
      </c>
      <c r="B16" s="947" t="s">
        <v>2181</v>
      </c>
      <c r="C16" s="950" t="s">
        <v>2182</v>
      </c>
      <c r="D16" s="590" t="s">
        <v>2177</v>
      </c>
      <c r="E16" s="211"/>
      <c r="F16" s="2"/>
      <c r="G16" s="2"/>
      <c r="H16" s="2"/>
      <c r="I16" s="2"/>
      <c r="J16" s="2"/>
      <c r="K16" s="550"/>
      <c r="L16" s="591" t="s">
        <v>3</v>
      </c>
      <c r="M16" s="591" t="s">
        <v>3</v>
      </c>
      <c r="N16" s="591"/>
      <c r="O16" s="591">
        <v>2</v>
      </c>
      <c r="P16" s="591">
        <v>1</v>
      </c>
      <c r="Q16" s="277"/>
      <c r="R16" s="287">
        <f t="shared" si="0"/>
        <v>0</v>
      </c>
    </row>
    <row r="17" spans="1:18" s="14" customFormat="1" ht="15" customHeight="1" x14ac:dyDescent="0.25">
      <c r="A17" s="6">
        <v>10</v>
      </c>
      <c r="B17" s="948"/>
      <c r="C17" s="951"/>
      <c r="D17" s="590" t="s">
        <v>2178</v>
      </c>
      <c r="E17" s="211"/>
      <c r="F17" s="2"/>
      <c r="G17" s="2"/>
      <c r="H17" s="2"/>
      <c r="I17" s="2"/>
      <c r="J17" s="2"/>
      <c r="K17" s="550"/>
      <c r="L17" s="591" t="s">
        <v>3</v>
      </c>
      <c r="M17" s="591" t="s">
        <v>3</v>
      </c>
      <c r="N17" s="591"/>
      <c r="O17" s="591">
        <v>2</v>
      </c>
      <c r="P17" s="591">
        <v>1</v>
      </c>
      <c r="Q17" s="277"/>
      <c r="R17" s="287">
        <f t="shared" si="0"/>
        <v>0</v>
      </c>
    </row>
    <row r="18" spans="1:18" s="14" customFormat="1" ht="15" customHeight="1" x14ac:dyDescent="0.25">
      <c r="A18" s="6">
        <v>11</v>
      </c>
      <c r="B18" s="948"/>
      <c r="C18" s="951"/>
      <c r="D18" s="590" t="s">
        <v>2179</v>
      </c>
      <c r="E18" s="211"/>
      <c r="F18" s="2"/>
      <c r="G18" s="2"/>
      <c r="H18" s="2"/>
      <c r="I18" s="2"/>
      <c r="J18" s="2"/>
      <c r="K18" s="550"/>
      <c r="L18" s="591" t="s">
        <v>3</v>
      </c>
      <c r="M18" s="591" t="s">
        <v>3</v>
      </c>
      <c r="N18" s="591"/>
      <c r="O18" s="591">
        <v>2</v>
      </c>
      <c r="P18" s="591">
        <v>1</v>
      </c>
      <c r="Q18" s="277"/>
      <c r="R18" s="287">
        <f t="shared" si="0"/>
        <v>0</v>
      </c>
    </row>
    <row r="19" spans="1:18" s="14" customFormat="1" ht="15" customHeight="1" x14ac:dyDescent="0.25">
      <c r="A19" s="6">
        <v>12</v>
      </c>
      <c r="B19" s="957"/>
      <c r="C19" s="958"/>
      <c r="D19" s="612" t="s">
        <v>2183</v>
      </c>
      <c r="E19" s="211"/>
      <c r="F19" s="2"/>
      <c r="G19" s="2"/>
      <c r="H19" s="2"/>
      <c r="I19" s="2"/>
      <c r="J19" s="2"/>
      <c r="K19" s="550"/>
      <c r="L19" s="10" t="s">
        <v>3</v>
      </c>
      <c r="M19" s="10" t="s">
        <v>3</v>
      </c>
      <c r="N19" s="10"/>
      <c r="O19" s="10">
        <v>2</v>
      </c>
      <c r="P19" s="10">
        <v>1</v>
      </c>
      <c r="Q19" s="277"/>
      <c r="R19" s="287">
        <f t="shared" si="0"/>
        <v>0</v>
      </c>
    </row>
    <row r="20" spans="1:18" s="14" customFormat="1" ht="15" customHeight="1" x14ac:dyDescent="0.25">
      <c r="A20" s="6">
        <v>13</v>
      </c>
      <c r="B20" s="947" t="s">
        <v>2175</v>
      </c>
      <c r="C20" s="950" t="s">
        <v>2184</v>
      </c>
      <c r="D20" s="590" t="s">
        <v>2433</v>
      </c>
      <c r="E20" s="211"/>
      <c r="F20" s="2"/>
      <c r="G20" s="2"/>
      <c r="H20" s="2"/>
      <c r="I20" s="2"/>
      <c r="J20" s="2"/>
      <c r="K20" s="550"/>
      <c r="L20" s="591" t="s">
        <v>3</v>
      </c>
      <c r="M20" s="591" t="s">
        <v>3</v>
      </c>
      <c r="N20" s="591"/>
      <c r="O20" s="591">
        <v>2</v>
      </c>
      <c r="P20" s="591">
        <v>1</v>
      </c>
      <c r="Q20" s="277"/>
      <c r="R20" s="287">
        <f t="shared" si="0"/>
        <v>0</v>
      </c>
    </row>
    <row r="21" spans="1:18" s="14" customFormat="1" ht="15" customHeight="1" x14ac:dyDescent="0.25">
      <c r="A21" s="6">
        <v>14</v>
      </c>
      <c r="B21" s="948"/>
      <c r="C21" s="951"/>
      <c r="D21" s="590" t="s">
        <v>2434</v>
      </c>
      <c r="E21" s="211"/>
      <c r="F21" s="2"/>
      <c r="G21" s="2"/>
      <c r="H21" s="2"/>
      <c r="I21" s="2"/>
      <c r="J21" s="2"/>
      <c r="K21" s="550"/>
      <c r="L21" s="591" t="s">
        <v>3</v>
      </c>
      <c r="M21" s="591" t="s">
        <v>3</v>
      </c>
      <c r="N21" s="591"/>
      <c r="O21" s="591">
        <v>2</v>
      </c>
      <c r="P21" s="591">
        <v>1</v>
      </c>
      <c r="Q21" s="277"/>
      <c r="R21" s="287">
        <f t="shared" si="0"/>
        <v>0</v>
      </c>
    </row>
    <row r="22" spans="1:18" s="14" customFormat="1" ht="15" customHeight="1" x14ac:dyDescent="0.25">
      <c r="A22" s="6">
        <v>15</v>
      </c>
      <c r="B22" s="948"/>
      <c r="C22" s="951"/>
      <c r="D22" s="68" t="s">
        <v>2435</v>
      </c>
      <c r="E22" s="211"/>
      <c r="F22" s="2"/>
      <c r="G22" s="2"/>
      <c r="H22" s="2"/>
      <c r="I22" s="2"/>
      <c r="J22" s="2"/>
      <c r="K22" s="550"/>
      <c r="L22" s="211" t="s">
        <v>3</v>
      </c>
      <c r="M22" s="211" t="s">
        <v>3</v>
      </c>
      <c r="N22" s="591"/>
      <c r="O22" s="211">
        <v>2</v>
      </c>
      <c r="P22" s="591">
        <v>1</v>
      </c>
      <c r="Q22" s="277"/>
      <c r="R22" s="287">
        <f t="shared" si="0"/>
        <v>0</v>
      </c>
    </row>
    <row r="23" spans="1:18" s="14" customFormat="1" ht="15" customHeight="1" x14ac:dyDescent="0.25">
      <c r="A23" s="6">
        <v>16</v>
      </c>
      <c r="B23" s="957"/>
      <c r="C23" s="958"/>
      <c r="D23" s="68" t="s">
        <v>2436</v>
      </c>
      <c r="E23" s="211"/>
      <c r="F23" s="2"/>
      <c r="G23" s="2"/>
      <c r="H23" s="2"/>
      <c r="I23" s="2"/>
      <c r="J23" s="2"/>
      <c r="K23" s="550"/>
      <c r="L23" s="211" t="s">
        <v>3</v>
      </c>
      <c r="M23" s="211" t="s">
        <v>3</v>
      </c>
      <c r="N23" s="591"/>
      <c r="O23" s="211">
        <v>2</v>
      </c>
      <c r="P23" s="591">
        <v>1</v>
      </c>
      <c r="Q23" s="277"/>
      <c r="R23" s="287">
        <f t="shared" si="0"/>
        <v>0</v>
      </c>
    </row>
    <row r="24" spans="1:18" s="14" customFormat="1" ht="26.25" customHeight="1" x14ac:dyDescent="0.25">
      <c r="A24" s="6">
        <v>17</v>
      </c>
      <c r="B24" s="947" t="s">
        <v>2185</v>
      </c>
      <c r="C24" s="950" t="s">
        <v>2186</v>
      </c>
      <c r="D24" s="194" t="s">
        <v>2187</v>
      </c>
      <c r="E24" s="211"/>
      <c r="F24" s="2"/>
      <c r="G24" s="2"/>
      <c r="H24" s="2"/>
      <c r="I24" s="2"/>
      <c r="J24" s="2"/>
      <c r="K24" s="550"/>
      <c r="L24" s="591" t="s">
        <v>3</v>
      </c>
      <c r="M24" s="591" t="s">
        <v>3</v>
      </c>
      <c r="N24" s="591"/>
      <c r="O24" s="591">
        <v>2</v>
      </c>
      <c r="P24" s="591">
        <v>1</v>
      </c>
      <c r="Q24" s="277"/>
      <c r="R24" s="287">
        <f t="shared" si="0"/>
        <v>0</v>
      </c>
    </row>
    <row r="25" spans="1:18" s="14" customFormat="1" ht="26.25" customHeight="1" x14ac:dyDescent="0.25">
      <c r="A25" s="6">
        <v>18</v>
      </c>
      <c r="B25" s="957"/>
      <c r="C25" s="958"/>
      <c r="D25" s="194" t="s">
        <v>2188</v>
      </c>
      <c r="E25" s="211"/>
      <c r="F25" s="2"/>
      <c r="G25" s="2"/>
      <c r="H25" s="2"/>
      <c r="I25" s="2"/>
      <c r="J25" s="2"/>
      <c r="K25" s="550"/>
      <c r="L25" s="591" t="s">
        <v>3</v>
      </c>
      <c r="M25" s="591" t="s">
        <v>3</v>
      </c>
      <c r="N25" s="591"/>
      <c r="O25" s="591">
        <v>2</v>
      </c>
      <c r="P25" s="591">
        <v>1</v>
      </c>
      <c r="Q25" s="277"/>
      <c r="R25" s="287">
        <f t="shared" si="0"/>
        <v>0</v>
      </c>
    </row>
    <row r="26" spans="1:18" s="14" customFormat="1" ht="26.25" customHeight="1" x14ac:dyDescent="0.25">
      <c r="A26" s="6">
        <v>19</v>
      </c>
      <c r="B26" s="947" t="s">
        <v>2189</v>
      </c>
      <c r="C26" s="950" t="s">
        <v>2190</v>
      </c>
      <c r="D26" s="194" t="s">
        <v>2206</v>
      </c>
      <c r="E26" s="211"/>
      <c r="F26" s="2"/>
      <c r="G26" s="2"/>
      <c r="H26" s="2"/>
      <c r="I26" s="2"/>
      <c r="J26" s="2"/>
      <c r="K26" s="550"/>
      <c r="L26" s="211" t="s">
        <v>3</v>
      </c>
      <c r="M26" s="211" t="s">
        <v>3</v>
      </c>
      <c r="N26" s="591"/>
      <c r="O26" s="211">
        <v>2</v>
      </c>
      <c r="P26" s="591">
        <v>1</v>
      </c>
      <c r="Q26" s="277"/>
      <c r="R26" s="287">
        <f t="shared" si="0"/>
        <v>0</v>
      </c>
    </row>
    <row r="27" spans="1:18" s="14" customFormat="1" ht="15" customHeight="1" x14ac:dyDescent="0.25">
      <c r="A27" s="6">
        <v>20</v>
      </c>
      <c r="B27" s="948"/>
      <c r="C27" s="951"/>
      <c r="D27" s="68" t="s">
        <v>2207</v>
      </c>
      <c r="E27" s="211"/>
      <c r="F27" s="2"/>
      <c r="G27" s="2"/>
      <c r="H27" s="2"/>
      <c r="I27" s="2"/>
      <c r="J27" s="2"/>
      <c r="K27" s="550"/>
      <c r="L27" s="591" t="s">
        <v>3</v>
      </c>
      <c r="M27" s="591" t="s">
        <v>3</v>
      </c>
      <c r="N27" s="591"/>
      <c r="O27" s="591">
        <v>2</v>
      </c>
      <c r="P27" s="591">
        <v>1</v>
      </c>
      <c r="Q27" s="277"/>
      <c r="R27" s="287">
        <f t="shared" si="0"/>
        <v>0</v>
      </c>
    </row>
    <row r="28" spans="1:18" s="14" customFormat="1" ht="26.25" customHeight="1" x14ac:dyDescent="0.25">
      <c r="A28" s="6">
        <v>21</v>
      </c>
      <c r="B28" s="948"/>
      <c r="C28" s="951"/>
      <c r="D28" s="194" t="s">
        <v>2292</v>
      </c>
      <c r="E28" s="211"/>
      <c r="F28" s="2"/>
      <c r="G28" s="2"/>
      <c r="H28" s="2"/>
      <c r="I28" s="2"/>
      <c r="J28" s="2"/>
      <c r="K28" s="550"/>
      <c r="L28" s="591" t="s">
        <v>3</v>
      </c>
      <c r="M28" s="591" t="s">
        <v>3</v>
      </c>
      <c r="N28" s="591"/>
      <c r="O28" s="591">
        <v>2</v>
      </c>
      <c r="P28" s="591">
        <v>1</v>
      </c>
      <c r="Q28" s="277"/>
      <c r="R28" s="287">
        <f t="shared" si="0"/>
        <v>0</v>
      </c>
    </row>
    <row r="29" spans="1:18" s="14" customFormat="1" ht="15" customHeight="1" x14ac:dyDescent="0.25">
      <c r="A29" s="6">
        <v>22</v>
      </c>
      <c r="B29" s="957"/>
      <c r="C29" s="958"/>
      <c r="D29" s="68" t="s">
        <v>2293</v>
      </c>
      <c r="E29" s="211"/>
      <c r="F29" s="2"/>
      <c r="G29" s="2"/>
      <c r="H29" s="2"/>
      <c r="I29" s="2"/>
      <c r="J29" s="2"/>
      <c r="K29" s="550"/>
      <c r="L29" s="591" t="s">
        <v>3</v>
      </c>
      <c r="M29" s="591" t="s">
        <v>3</v>
      </c>
      <c r="N29" s="591"/>
      <c r="O29" s="591">
        <v>2</v>
      </c>
      <c r="P29" s="591">
        <v>1</v>
      </c>
      <c r="Q29" s="277"/>
      <c r="R29" s="287">
        <f t="shared" si="0"/>
        <v>0</v>
      </c>
    </row>
    <row r="30" spans="1:18" s="14" customFormat="1" ht="15" customHeight="1" x14ac:dyDescent="0.25">
      <c r="A30" s="6">
        <v>23</v>
      </c>
      <c r="B30" s="947" t="s">
        <v>2191</v>
      </c>
      <c r="C30" s="950" t="s">
        <v>2192</v>
      </c>
      <c r="D30" s="590" t="s">
        <v>2193</v>
      </c>
      <c r="E30" s="211"/>
      <c r="F30" s="2"/>
      <c r="G30" s="2"/>
      <c r="H30" s="2"/>
      <c r="I30" s="2"/>
      <c r="J30" s="2"/>
      <c r="K30" s="550"/>
      <c r="L30" s="591"/>
      <c r="M30" s="591"/>
      <c r="N30" s="591" t="s">
        <v>3</v>
      </c>
      <c r="O30" s="591">
        <v>12</v>
      </c>
      <c r="P30" s="591">
        <v>2</v>
      </c>
      <c r="Q30" s="277"/>
      <c r="R30" s="287">
        <f t="shared" si="0"/>
        <v>0</v>
      </c>
    </row>
    <row r="31" spans="1:18" s="14" customFormat="1" ht="15" customHeight="1" x14ac:dyDescent="0.25">
      <c r="A31" s="6">
        <v>24</v>
      </c>
      <c r="B31" s="948"/>
      <c r="C31" s="951"/>
      <c r="D31" s="590" t="s">
        <v>2194</v>
      </c>
      <c r="E31" s="211"/>
      <c r="F31" s="2"/>
      <c r="G31" s="2"/>
      <c r="H31" s="2"/>
      <c r="I31" s="2"/>
      <c r="J31" s="2"/>
      <c r="K31" s="550"/>
      <c r="L31" s="591"/>
      <c r="M31" s="591"/>
      <c r="N31" s="591" t="s">
        <v>3</v>
      </c>
      <c r="O31" s="591">
        <v>12</v>
      </c>
      <c r="P31" s="591">
        <v>2</v>
      </c>
      <c r="Q31" s="277"/>
      <c r="R31" s="287">
        <f t="shared" si="0"/>
        <v>0</v>
      </c>
    </row>
    <row r="32" spans="1:18" s="14" customFormat="1" ht="15" customHeight="1" x14ac:dyDescent="0.25">
      <c r="A32" s="6">
        <v>25</v>
      </c>
      <c r="B32" s="948"/>
      <c r="C32" s="951"/>
      <c r="D32" s="590" t="s">
        <v>2195</v>
      </c>
      <c r="E32" s="211"/>
      <c r="F32" s="2"/>
      <c r="G32" s="2"/>
      <c r="H32" s="2"/>
      <c r="I32" s="2"/>
      <c r="J32" s="2"/>
      <c r="K32" s="550"/>
      <c r="L32" s="591"/>
      <c r="M32" s="591"/>
      <c r="N32" s="591" t="s">
        <v>3</v>
      </c>
      <c r="O32" s="591">
        <v>12</v>
      </c>
      <c r="P32" s="591">
        <v>2</v>
      </c>
      <c r="Q32" s="277"/>
      <c r="R32" s="287">
        <f t="shared" si="0"/>
        <v>0</v>
      </c>
    </row>
    <row r="33" spans="1:18" s="14" customFormat="1" ht="15" customHeight="1" x14ac:dyDescent="0.25">
      <c r="A33" s="6">
        <v>26</v>
      </c>
      <c r="B33" s="948"/>
      <c r="C33" s="951"/>
      <c r="D33" s="590" t="s">
        <v>2196</v>
      </c>
      <c r="E33" s="211"/>
      <c r="F33" s="2"/>
      <c r="G33" s="2"/>
      <c r="H33" s="2"/>
      <c r="I33" s="2"/>
      <c r="J33" s="2"/>
      <c r="K33" s="550"/>
      <c r="L33" s="591"/>
      <c r="M33" s="591"/>
      <c r="N33" s="591" t="s">
        <v>3</v>
      </c>
      <c r="O33" s="591">
        <v>12</v>
      </c>
      <c r="P33" s="591">
        <v>2</v>
      </c>
      <c r="Q33" s="277"/>
      <c r="R33" s="287">
        <f t="shared" si="0"/>
        <v>0</v>
      </c>
    </row>
    <row r="34" spans="1:18" s="14" customFormat="1" ht="15" customHeight="1" x14ac:dyDescent="0.25">
      <c r="A34" s="6">
        <v>27</v>
      </c>
      <c r="B34" s="948"/>
      <c r="C34" s="951"/>
      <c r="D34" s="68" t="s">
        <v>2197</v>
      </c>
      <c r="E34" s="211"/>
      <c r="F34" s="2"/>
      <c r="G34" s="2"/>
      <c r="H34" s="2"/>
      <c r="I34" s="2"/>
      <c r="J34" s="2"/>
      <c r="K34" s="550"/>
      <c r="L34" s="211"/>
      <c r="M34" s="211" t="s">
        <v>3</v>
      </c>
      <c r="N34" s="591"/>
      <c r="O34" s="211">
        <v>1</v>
      </c>
      <c r="P34" s="591">
        <v>2</v>
      </c>
      <c r="Q34" s="277"/>
      <c r="R34" s="287">
        <f t="shared" si="0"/>
        <v>0</v>
      </c>
    </row>
    <row r="35" spans="1:18" s="14" customFormat="1" ht="15" customHeight="1" x14ac:dyDescent="0.25">
      <c r="A35" s="6">
        <v>28</v>
      </c>
      <c r="B35" s="957"/>
      <c r="C35" s="958"/>
      <c r="D35" s="68" t="s">
        <v>2198</v>
      </c>
      <c r="E35" s="211"/>
      <c r="F35" s="2"/>
      <c r="G35" s="2"/>
      <c r="H35" s="2"/>
      <c r="I35" s="2"/>
      <c r="J35" s="2"/>
      <c r="K35" s="550"/>
      <c r="L35" s="211"/>
      <c r="M35" s="211" t="s">
        <v>3</v>
      </c>
      <c r="N35" s="591"/>
      <c r="O35" s="211">
        <v>1</v>
      </c>
      <c r="P35" s="591">
        <v>2</v>
      </c>
      <c r="Q35" s="277"/>
      <c r="R35" s="287">
        <f t="shared" si="0"/>
        <v>0</v>
      </c>
    </row>
    <row r="36" spans="1:18" s="14" customFormat="1" ht="26.25" customHeight="1" x14ac:dyDescent="0.25">
      <c r="A36" s="6">
        <v>29</v>
      </c>
      <c r="B36" s="588" t="s">
        <v>2199</v>
      </c>
      <c r="C36" s="616" t="s">
        <v>2200</v>
      </c>
      <c r="D36" s="617" t="s">
        <v>2201</v>
      </c>
      <c r="E36" s="211"/>
      <c r="F36" s="2"/>
      <c r="G36" s="2"/>
      <c r="H36" s="2"/>
      <c r="I36" s="2"/>
      <c r="J36" s="2"/>
      <c r="K36" s="550"/>
      <c r="L36" s="592" t="s">
        <v>3</v>
      </c>
      <c r="M36" s="592" t="s">
        <v>3</v>
      </c>
      <c r="N36" s="592"/>
      <c r="O36" s="592">
        <v>2</v>
      </c>
      <c r="P36" s="592">
        <v>1</v>
      </c>
      <c r="Q36" s="277"/>
      <c r="R36" s="287">
        <f t="shared" si="0"/>
        <v>0</v>
      </c>
    </row>
    <row r="37" spans="1:18" s="14" customFormat="1" ht="15" customHeight="1" x14ac:dyDescent="0.25">
      <c r="A37" s="6">
        <v>30</v>
      </c>
      <c r="B37" s="947" t="s">
        <v>2191</v>
      </c>
      <c r="C37" s="987" t="s">
        <v>2202</v>
      </c>
      <c r="D37" s="617" t="s">
        <v>2208</v>
      </c>
      <c r="E37" s="211"/>
      <c r="F37" s="2"/>
      <c r="G37" s="2"/>
      <c r="H37" s="2"/>
      <c r="I37" s="2"/>
      <c r="J37" s="2"/>
      <c r="K37" s="550"/>
      <c r="L37" s="591" t="s">
        <v>3</v>
      </c>
      <c r="M37" s="591" t="s">
        <v>3</v>
      </c>
      <c r="N37" s="591"/>
      <c r="O37" s="591">
        <v>2</v>
      </c>
      <c r="P37" s="591">
        <v>1</v>
      </c>
      <c r="Q37" s="277"/>
      <c r="R37" s="287">
        <f t="shared" si="0"/>
        <v>0</v>
      </c>
    </row>
    <row r="38" spans="1:18" s="14" customFormat="1" ht="15" customHeight="1" x14ac:dyDescent="0.25">
      <c r="A38" s="6">
        <v>31</v>
      </c>
      <c r="B38" s="948"/>
      <c r="C38" s="988"/>
      <c r="D38" s="617" t="s">
        <v>2209</v>
      </c>
      <c r="E38" s="211"/>
      <c r="F38" s="2"/>
      <c r="G38" s="2"/>
      <c r="H38" s="2"/>
      <c r="I38" s="2"/>
      <c r="J38" s="2"/>
      <c r="K38" s="550"/>
      <c r="L38" s="591" t="s">
        <v>3</v>
      </c>
      <c r="M38" s="591" t="s">
        <v>3</v>
      </c>
      <c r="N38" s="591"/>
      <c r="O38" s="591">
        <v>2</v>
      </c>
      <c r="P38" s="591">
        <v>1</v>
      </c>
      <c r="Q38" s="277"/>
      <c r="R38" s="287">
        <f t="shared" si="0"/>
        <v>0</v>
      </c>
    </row>
    <row r="39" spans="1:18" s="14" customFormat="1" ht="26.25" customHeight="1" x14ac:dyDescent="0.25">
      <c r="A39" s="6">
        <v>32</v>
      </c>
      <c r="B39" s="948"/>
      <c r="C39" s="950" t="s">
        <v>2203</v>
      </c>
      <c r="D39" s="590" t="s">
        <v>2210</v>
      </c>
      <c r="E39" s="211"/>
      <c r="F39" s="2"/>
      <c r="G39" s="2"/>
      <c r="H39" s="2"/>
      <c r="I39" s="2"/>
      <c r="J39" s="2"/>
      <c r="K39" s="550"/>
      <c r="L39" s="591" t="s">
        <v>3</v>
      </c>
      <c r="M39" s="591" t="s">
        <v>3</v>
      </c>
      <c r="N39" s="591"/>
      <c r="O39" s="591">
        <v>2</v>
      </c>
      <c r="P39" s="591">
        <v>1</v>
      </c>
      <c r="Q39" s="277"/>
      <c r="R39" s="287">
        <f t="shared" si="0"/>
        <v>0</v>
      </c>
    </row>
    <row r="40" spans="1:18" s="14" customFormat="1" ht="26.25" customHeight="1" x14ac:dyDescent="0.25">
      <c r="A40" s="6">
        <v>33</v>
      </c>
      <c r="B40" s="948"/>
      <c r="C40" s="951"/>
      <c r="D40" s="590" t="s">
        <v>2211</v>
      </c>
      <c r="E40" s="211"/>
      <c r="F40" s="2"/>
      <c r="G40" s="2"/>
      <c r="H40" s="2"/>
      <c r="I40" s="2"/>
      <c r="J40" s="2"/>
      <c r="K40" s="550"/>
      <c r="L40" s="591" t="s">
        <v>3</v>
      </c>
      <c r="M40" s="591" t="s">
        <v>3</v>
      </c>
      <c r="N40" s="591"/>
      <c r="O40" s="591">
        <v>2</v>
      </c>
      <c r="P40" s="591">
        <v>1</v>
      </c>
      <c r="Q40" s="277"/>
      <c r="R40" s="287">
        <f t="shared" si="0"/>
        <v>0</v>
      </c>
    </row>
    <row r="41" spans="1:18" s="14" customFormat="1" ht="26.25" customHeight="1" x14ac:dyDescent="0.25">
      <c r="A41" s="6">
        <v>34</v>
      </c>
      <c r="B41" s="948"/>
      <c r="C41" s="958"/>
      <c r="D41" s="590" t="s">
        <v>2212</v>
      </c>
      <c r="E41" s="211"/>
      <c r="F41" s="2"/>
      <c r="G41" s="2"/>
      <c r="H41" s="2"/>
      <c r="I41" s="2"/>
      <c r="J41" s="2"/>
      <c r="K41" s="550"/>
      <c r="L41" s="591" t="s">
        <v>3</v>
      </c>
      <c r="M41" s="591" t="s">
        <v>3</v>
      </c>
      <c r="N41" s="591"/>
      <c r="O41" s="591">
        <v>2</v>
      </c>
      <c r="P41" s="591">
        <v>1</v>
      </c>
      <c r="Q41" s="277"/>
      <c r="R41" s="287">
        <f t="shared" si="0"/>
        <v>0</v>
      </c>
    </row>
    <row r="42" spans="1:18" s="14" customFormat="1" ht="26.25" customHeight="1" x14ac:dyDescent="0.25">
      <c r="A42" s="6">
        <v>35</v>
      </c>
      <c r="B42" s="948"/>
      <c r="C42" s="950" t="s">
        <v>2204</v>
      </c>
      <c r="D42" s="590" t="s">
        <v>2210</v>
      </c>
      <c r="E42" s="211"/>
      <c r="F42" s="2"/>
      <c r="G42" s="2"/>
      <c r="H42" s="2"/>
      <c r="I42" s="2"/>
      <c r="J42" s="2"/>
      <c r="K42" s="550"/>
      <c r="L42" s="591" t="s">
        <v>3</v>
      </c>
      <c r="M42" s="591" t="s">
        <v>3</v>
      </c>
      <c r="N42" s="591"/>
      <c r="O42" s="591">
        <v>2</v>
      </c>
      <c r="P42" s="591">
        <v>1</v>
      </c>
      <c r="Q42" s="277"/>
      <c r="R42" s="287">
        <f t="shared" si="0"/>
        <v>0</v>
      </c>
    </row>
    <row r="43" spans="1:18" s="14" customFormat="1" ht="26.25" customHeight="1" x14ac:dyDescent="0.25">
      <c r="A43" s="6">
        <v>36</v>
      </c>
      <c r="B43" s="948"/>
      <c r="C43" s="951"/>
      <c r="D43" s="590" t="s">
        <v>2211</v>
      </c>
      <c r="E43" s="211"/>
      <c r="F43" s="2"/>
      <c r="G43" s="2"/>
      <c r="H43" s="2"/>
      <c r="I43" s="2"/>
      <c r="J43" s="2"/>
      <c r="K43" s="550"/>
      <c r="L43" s="591" t="s">
        <v>3</v>
      </c>
      <c r="M43" s="591" t="s">
        <v>3</v>
      </c>
      <c r="N43" s="591"/>
      <c r="O43" s="591">
        <v>2</v>
      </c>
      <c r="P43" s="591">
        <v>1</v>
      </c>
      <c r="Q43" s="277"/>
      <c r="R43" s="287">
        <f t="shared" si="0"/>
        <v>0</v>
      </c>
    </row>
    <row r="44" spans="1:18" s="14" customFormat="1" ht="26.25" customHeight="1" thickBot="1" x14ac:dyDescent="0.3">
      <c r="A44" s="56">
        <v>37</v>
      </c>
      <c r="B44" s="949"/>
      <c r="C44" s="952"/>
      <c r="D44" s="598" t="s">
        <v>2212</v>
      </c>
      <c r="E44" s="214"/>
      <c r="F44" s="11"/>
      <c r="G44" s="11"/>
      <c r="H44" s="11"/>
      <c r="I44" s="11"/>
      <c r="J44" s="11"/>
      <c r="K44" s="199"/>
      <c r="L44" s="596" t="s">
        <v>3</v>
      </c>
      <c r="M44" s="596" t="s">
        <v>3</v>
      </c>
      <c r="N44" s="596"/>
      <c r="O44" s="596">
        <v>2</v>
      </c>
      <c r="P44" s="596">
        <v>1</v>
      </c>
      <c r="Q44" s="277"/>
      <c r="R44" s="294">
        <f t="shared" si="0"/>
        <v>0</v>
      </c>
    </row>
    <row r="45" spans="1:18" s="14" customFormat="1" ht="15" customHeight="1" thickTop="1" thickBot="1" x14ac:dyDescent="0.3">
      <c r="A45" s="552"/>
      <c r="B45" s="8"/>
      <c r="C45" s="8"/>
      <c r="D45" s="8"/>
      <c r="E45" s="552"/>
      <c r="F45" s="552"/>
      <c r="G45" s="552"/>
      <c r="H45" s="552"/>
      <c r="I45" s="552"/>
      <c r="J45" s="552"/>
      <c r="K45" s="552"/>
      <c r="L45" s="552"/>
      <c r="M45" s="552"/>
      <c r="N45" s="552"/>
      <c r="O45" s="552"/>
      <c r="P45" s="552"/>
      <c r="Q45" s="241" t="s">
        <v>4</v>
      </c>
      <c r="R45" s="242">
        <f>SUM(R8:R44)</f>
        <v>0</v>
      </c>
    </row>
    <row r="46" spans="1:18" s="14" customFormat="1" ht="15" customHeight="1" thickTop="1" x14ac:dyDescent="0.25">
      <c r="A46" s="552"/>
      <c r="B46" s="8"/>
      <c r="C46" s="8"/>
      <c r="D46" s="8"/>
      <c r="E46" s="552"/>
      <c r="F46" s="552"/>
      <c r="G46" s="552"/>
      <c r="H46" s="552"/>
      <c r="I46" s="552"/>
      <c r="J46" s="552"/>
      <c r="K46" s="552"/>
      <c r="L46" s="552"/>
      <c r="M46" s="552"/>
      <c r="N46" s="552"/>
      <c r="O46" s="552"/>
      <c r="P46" s="552"/>
      <c r="Q46" s="8"/>
      <c r="R46" s="8"/>
    </row>
    <row r="47" spans="1:18" s="14"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14"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14"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14"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14"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14"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14"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14"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14"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14"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14"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14"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14"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14"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14"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14"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14"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14"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14" customFormat="1" ht="15" customHeight="1" x14ac:dyDescent="0.25">
      <c r="A65" s="552"/>
      <c r="B65" s="8"/>
      <c r="C65" s="8"/>
      <c r="D65" s="8"/>
      <c r="E65" s="552"/>
      <c r="F65" s="552"/>
      <c r="G65" s="552"/>
      <c r="H65" s="552"/>
      <c r="I65" s="552"/>
      <c r="J65" s="552"/>
      <c r="K65" s="552"/>
      <c r="L65" s="552"/>
      <c r="M65" s="552"/>
      <c r="N65" s="552"/>
      <c r="O65" s="552"/>
      <c r="P65" s="552"/>
      <c r="Q65" s="8"/>
      <c r="R65" s="8"/>
    </row>
    <row r="66" spans="1:18" s="14" customFormat="1" ht="15" customHeight="1" x14ac:dyDescent="0.25">
      <c r="A66" s="552"/>
      <c r="B66" s="8"/>
      <c r="C66" s="8"/>
      <c r="D66" s="8"/>
      <c r="E66" s="552"/>
      <c r="F66" s="552"/>
      <c r="G66" s="552"/>
      <c r="H66" s="552"/>
      <c r="I66" s="552"/>
      <c r="J66" s="552"/>
      <c r="K66" s="552"/>
      <c r="L66" s="552"/>
      <c r="M66" s="552"/>
      <c r="N66" s="552"/>
      <c r="O66" s="552"/>
      <c r="P66" s="552"/>
      <c r="Q66" s="8"/>
      <c r="R66" s="8"/>
    </row>
    <row r="67" spans="1:18" s="14" customFormat="1" ht="15" customHeight="1" x14ac:dyDescent="0.25">
      <c r="A67" s="552"/>
      <c r="B67" s="8"/>
      <c r="C67" s="8"/>
      <c r="D67" s="8"/>
      <c r="E67" s="552"/>
      <c r="F67" s="552"/>
      <c r="G67" s="552"/>
      <c r="H67" s="552"/>
      <c r="I67" s="552"/>
      <c r="J67" s="552"/>
      <c r="K67" s="552"/>
      <c r="L67" s="552"/>
      <c r="M67" s="552"/>
      <c r="N67" s="552"/>
      <c r="O67" s="552"/>
      <c r="P67" s="552"/>
      <c r="Q67" s="8"/>
      <c r="R67" s="8"/>
    </row>
    <row r="68" spans="1:18" s="14" customFormat="1" ht="15" customHeight="1" x14ac:dyDescent="0.25">
      <c r="A68" s="552"/>
      <c r="B68" s="8"/>
      <c r="C68" s="8"/>
      <c r="D68" s="8"/>
      <c r="E68" s="552"/>
      <c r="F68" s="552"/>
      <c r="G68" s="552"/>
      <c r="H68" s="552"/>
      <c r="I68" s="552"/>
      <c r="J68" s="552"/>
      <c r="K68" s="552"/>
      <c r="L68" s="552"/>
      <c r="M68" s="552"/>
      <c r="N68" s="552"/>
      <c r="O68" s="552"/>
      <c r="P68" s="552"/>
      <c r="Q68" s="8"/>
      <c r="R68" s="8"/>
    </row>
    <row r="69" spans="1:18" s="14" customFormat="1" ht="15" customHeight="1" x14ac:dyDescent="0.25">
      <c r="A69" s="552"/>
      <c r="B69" s="8"/>
      <c r="C69" s="8"/>
      <c r="D69" s="8"/>
      <c r="E69" s="552"/>
      <c r="F69" s="552"/>
      <c r="G69" s="552"/>
      <c r="H69" s="552"/>
      <c r="I69" s="552"/>
      <c r="J69" s="552"/>
      <c r="K69" s="552"/>
      <c r="L69" s="552"/>
      <c r="M69" s="552"/>
      <c r="N69" s="552"/>
      <c r="O69" s="552"/>
      <c r="P69" s="552"/>
      <c r="Q69" s="8"/>
      <c r="R69" s="8"/>
    </row>
    <row r="70" spans="1:18" s="14" customFormat="1" ht="15" customHeight="1" x14ac:dyDescent="0.25">
      <c r="A70" s="552"/>
      <c r="B70" s="8"/>
      <c r="C70" s="8"/>
      <c r="D70" s="8"/>
      <c r="E70" s="552"/>
      <c r="F70" s="552"/>
      <c r="G70" s="552"/>
      <c r="H70" s="552"/>
      <c r="I70" s="552"/>
      <c r="J70" s="552"/>
      <c r="K70" s="552"/>
      <c r="L70" s="552"/>
      <c r="M70" s="552"/>
      <c r="N70" s="552"/>
      <c r="O70" s="552"/>
      <c r="P70" s="552"/>
      <c r="Q70" s="8"/>
      <c r="R70" s="8"/>
    </row>
    <row r="71" spans="1:18" s="14" customFormat="1" ht="15" customHeight="1" x14ac:dyDescent="0.25">
      <c r="A71" s="552"/>
      <c r="B71" s="8"/>
      <c r="C71" s="8"/>
      <c r="D71" s="8"/>
      <c r="E71" s="552"/>
      <c r="F71" s="552"/>
      <c r="G71" s="552"/>
      <c r="H71" s="552"/>
      <c r="I71" s="552"/>
      <c r="J71" s="552"/>
      <c r="K71" s="552"/>
      <c r="L71" s="552"/>
      <c r="M71" s="552"/>
      <c r="N71" s="552"/>
      <c r="O71" s="552"/>
      <c r="P71" s="552"/>
      <c r="Q71" s="8"/>
      <c r="R71" s="8"/>
    </row>
    <row r="72" spans="1:18" s="14" customFormat="1" ht="15" customHeight="1" x14ac:dyDescent="0.25">
      <c r="A72" s="552"/>
      <c r="B72" s="8"/>
      <c r="C72" s="8"/>
      <c r="D72" s="8"/>
      <c r="E72" s="552"/>
      <c r="F72" s="552"/>
      <c r="G72" s="552"/>
      <c r="H72" s="552"/>
      <c r="I72" s="552"/>
      <c r="J72" s="552"/>
      <c r="K72" s="552"/>
      <c r="L72" s="552"/>
      <c r="M72" s="552"/>
      <c r="N72" s="552"/>
      <c r="O72" s="552"/>
      <c r="P72" s="552"/>
      <c r="Q72" s="8"/>
      <c r="R72" s="8"/>
    </row>
    <row r="73" spans="1:18" s="29" customFormat="1" ht="15" customHeight="1" x14ac:dyDescent="0.25">
      <c r="A73" s="552"/>
      <c r="B73" s="8"/>
      <c r="C73" s="8"/>
      <c r="D73" s="8"/>
      <c r="E73" s="552"/>
      <c r="F73" s="552"/>
      <c r="G73" s="552"/>
      <c r="H73" s="552"/>
      <c r="I73" s="552"/>
      <c r="J73" s="552"/>
      <c r="K73" s="552"/>
      <c r="L73" s="552"/>
      <c r="M73" s="552"/>
      <c r="N73" s="552"/>
      <c r="O73" s="552"/>
      <c r="P73" s="552"/>
      <c r="Q73" s="8"/>
      <c r="R73" s="8"/>
    </row>
    <row r="74" spans="1:18" s="29" customFormat="1" ht="15" customHeight="1" x14ac:dyDescent="0.25">
      <c r="A74" s="552"/>
      <c r="B74" s="8"/>
      <c r="C74" s="8"/>
      <c r="D74" s="8"/>
      <c r="E74" s="552"/>
      <c r="F74" s="552"/>
      <c r="G74" s="552"/>
      <c r="H74" s="552"/>
      <c r="I74" s="552"/>
      <c r="J74" s="552"/>
      <c r="K74" s="552"/>
      <c r="L74" s="552"/>
      <c r="M74" s="552"/>
      <c r="N74" s="552"/>
      <c r="O74" s="552"/>
      <c r="P74" s="552"/>
      <c r="Q74" s="8"/>
      <c r="R74" s="8"/>
    </row>
    <row r="75" spans="1:18" s="29" customFormat="1" ht="15" customHeight="1" x14ac:dyDescent="0.25">
      <c r="A75" s="552"/>
      <c r="B75" s="8"/>
      <c r="C75" s="8"/>
      <c r="D75" s="8"/>
      <c r="E75" s="552"/>
      <c r="F75" s="552"/>
      <c r="G75" s="552"/>
      <c r="H75" s="552"/>
      <c r="I75" s="552"/>
      <c r="J75" s="552"/>
      <c r="K75" s="552"/>
      <c r="L75" s="552"/>
      <c r="M75" s="552"/>
      <c r="N75" s="552"/>
      <c r="O75" s="552"/>
      <c r="P75" s="552"/>
      <c r="Q75" s="8"/>
      <c r="R75" s="8"/>
    </row>
    <row r="76" spans="1:18" s="29" customFormat="1" ht="15" customHeight="1" x14ac:dyDescent="0.25">
      <c r="A76" s="552"/>
      <c r="B76" s="8"/>
      <c r="C76" s="8"/>
      <c r="D76" s="8"/>
      <c r="E76" s="552"/>
      <c r="F76" s="552"/>
      <c r="G76" s="552"/>
      <c r="H76" s="552"/>
      <c r="I76" s="552"/>
      <c r="J76" s="552"/>
      <c r="K76" s="552"/>
      <c r="L76" s="552"/>
      <c r="M76" s="552"/>
      <c r="N76" s="552"/>
      <c r="O76" s="552"/>
      <c r="P76" s="552"/>
      <c r="Q76" s="8"/>
      <c r="R76" s="8"/>
    </row>
    <row r="77" spans="1:18" s="29" customFormat="1" ht="15" customHeight="1" x14ac:dyDescent="0.25">
      <c r="A77" s="552"/>
      <c r="B77" s="8"/>
      <c r="C77" s="8"/>
      <c r="D77" s="8"/>
      <c r="E77" s="552"/>
      <c r="F77" s="552"/>
      <c r="G77" s="552"/>
      <c r="H77" s="552"/>
      <c r="I77" s="552"/>
      <c r="J77" s="552"/>
      <c r="K77" s="552"/>
      <c r="L77" s="552"/>
      <c r="M77" s="552"/>
      <c r="N77" s="552"/>
      <c r="O77" s="552"/>
      <c r="P77" s="552"/>
      <c r="Q77" s="8"/>
      <c r="R77" s="8"/>
    </row>
    <row r="78" spans="1:18" s="29" customFormat="1" ht="15" customHeight="1" x14ac:dyDescent="0.25">
      <c r="A78" s="552"/>
      <c r="B78" s="8"/>
      <c r="C78" s="8"/>
      <c r="D78" s="8"/>
      <c r="E78" s="552"/>
      <c r="F78" s="552"/>
      <c r="G78" s="552"/>
      <c r="H78" s="552"/>
      <c r="I78" s="552"/>
      <c r="J78" s="552"/>
      <c r="K78" s="552"/>
      <c r="L78" s="552"/>
      <c r="M78" s="552"/>
      <c r="N78" s="552"/>
      <c r="O78" s="552"/>
      <c r="P78" s="552"/>
      <c r="Q78" s="8"/>
      <c r="R78" s="8"/>
    </row>
    <row r="79" spans="1:18" s="29" customFormat="1" ht="15" customHeight="1" x14ac:dyDescent="0.25">
      <c r="A79" s="552"/>
      <c r="B79" s="8"/>
      <c r="C79" s="8"/>
      <c r="D79" s="8"/>
      <c r="E79" s="552"/>
      <c r="F79" s="552"/>
      <c r="G79" s="552"/>
      <c r="H79" s="552"/>
      <c r="I79" s="552"/>
      <c r="J79" s="552"/>
      <c r="K79" s="552"/>
      <c r="L79" s="552"/>
      <c r="M79" s="552"/>
      <c r="N79" s="552"/>
      <c r="O79" s="552"/>
      <c r="P79" s="552"/>
      <c r="Q79" s="8"/>
      <c r="R79" s="8"/>
    </row>
    <row r="80" spans="1:18" s="29" customFormat="1" ht="15" customHeight="1" x14ac:dyDescent="0.25">
      <c r="A80" s="552"/>
      <c r="B80" s="8"/>
      <c r="C80" s="8"/>
      <c r="D80" s="8"/>
      <c r="E80" s="552"/>
      <c r="F80" s="552"/>
      <c r="G80" s="552"/>
      <c r="H80" s="552"/>
      <c r="I80" s="552"/>
      <c r="J80" s="552"/>
      <c r="K80" s="552"/>
      <c r="L80" s="552"/>
      <c r="M80" s="552"/>
      <c r="N80" s="552"/>
      <c r="O80" s="552"/>
      <c r="P80" s="552"/>
      <c r="Q80" s="8"/>
      <c r="R80" s="8"/>
    </row>
    <row r="81" spans="1:18" s="29" customFormat="1" ht="15" customHeight="1" x14ac:dyDescent="0.25">
      <c r="A81" s="552"/>
      <c r="B81" s="8"/>
      <c r="C81" s="8"/>
      <c r="D81" s="8"/>
      <c r="E81" s="552"/>
      <c r="F81" s="552"/>
      <c r="G81" s="552"/>
      <c r="H81" s="552"/>
      <c r="I81" s="552"/>
      <c r="J81" s="552"/>
      <c r="K81" s="552"/>
      <c r="L81" s="552"/>
      <c r="M81" s="552"/>
      <c r="N81" s="552"/>
      <c r="O81" s="552"/>
      <c r="P81" s="552"/>
      <c r="Q81" s="8"/>
      <c r="R81" s="8"/>
    </row>
    <row r="82" spans="1:18" s="29" customFormat="1" ht="15" customHeight="1" x14ac:dyDescent="0.25">
      <c r="A82" s="552"/>
      <c r="B82" s="8"/>
      <c r="C82" s="8"/>
      <c r="D82" s="8"/>
      <c r="E82" s="552"/>
      <c r="F82" s="552"/>
      <c r="G82" s="552"/>
      <c r="H82" s="552"/>
      <c r="I82" s="552"/>
      <c r="J82" s="552"/>
      <c r="K82" s="552"/>
      <c r="L82" s="552"/>
      <c r="M82" s="552"/>
      <c r="N82" s="552"/>
      <c r="O82" s="552"/>
      <c r="P82" s="552"/>
      <c r="Q82" s="8"/>
      <c r="R82" s="8"/>
    </row>
    <row r="83" spans="1:18" s="29" customFormat="1" ht="15" customHeight="1" x14ac:dyDescent="0.25">
      <c r="A83" s="552"/>
      <c r="B83" s="8"/>
      <c r="C83" s="8"/>
      <c r="D83" s="8"/>
      <c r="E83" s="552"/>
      <c r="F83" s="552"/>
      <c r="G83" s="552"/>
      <c r="H83" s="552"/>
      <c r="I83" s="552"/>
      <c r="J83" s="552"/>
      <c r="K83" s="552"/>
      <c r="L83" s="552"/>
      <c r="M83" s="552"/>
      <c r="N83" s="552"/>
      <c r="O83" s="552"/>
      <c r="P83" s="552"/>
      <c r="Q83" s="8"/>
      <c r="R83" s="8"/>
    </row>
    <row r="84" spans="1:18" s="29" customFormat="1" ht="15" customHeight="1" x14ac:dyDescent="0.25">
      <c r="A84" s="552"/>
      <c r="B84" s="8"/>
      <c r="C84" s="8"/>
      <c r="D84" s="8"/>
      <c r="E84" s="552"/>
      <c r="F84" s="552"/>
      <c r="G84" s="552"/>
      <c r="H84" s="552"/>
      <c r="I84" s="552"/>
      <c r="J84" s="552"/>
      <c r="K84" s="552"/>
      <c r="L84" s="552"/>
      <c r="M84" s="552"/>
      <c r="N84" s="552"/>
      <c r="O84" s="552"/>
      <c r="P84" s="552"/>
      <c r="Q84" s="8"/>
      <c r="R84" s="8"/>
    </row>
    <row r="85" spans="1:18" s="29" customFormat="1" ht="15" customHeight="1" x14ac:dyDescent="0.25">
      <c r="A85" s="552"/>
      <c r="B85" s="8"/>
      <c r="C85" s="8"/>
      <c r="D85" s="8"/>
      <c r="E85" s="552"/>
      <c r="F85" s="552"/>
      <c r="G85" s="552"/>
      <c r="H85" s="552"/>
      <c r="I85" s="552"/>
      <c r="J85" s="552"/>
      <c r="K85" s="552"/>
      <c r="L85" s="552"/>
      <c r="M85" s="552"/>
      <c r="N85" s="552"/>
      <c r="O85" s="552"/>
      <c r="P85" s="552"/>
      <c r="Q85" s="8"/>
      <c r="R85" s="8"/>
    </row>
    <row r="86" spans="1:18" s="29" customFormat="1" ht="15" customHeight="1" x14ac:dyDescent="0.25">
      <c r="A86" s="552"/>
      <c r="B86" s="8"/>
      <c r="C86" s="8"/>
      <c r="D86" s="8"/>
      <c r="E86" s="552"/>
      <c r="F86" s="552"/>
      <c r="G86" s="552"/>
      <c r="H86" s="552"/>
      <c r="I86" s="552"/>
      <c r="J86" s="552"/>
      <c r="K86" s="552"/>
      <c r="L86" s="552"/>
      <c r="M86" s="552"/>
      <c r="N86" s="552"/>
      <c r="O86" s="552"/>
      <c r="P86" s="552"/>
      <c r="Q86" s="8"/>
      <c r="R86" s="8"/>
    </row>
    <row r="87" spans="1:18" s="29" customFormat="1" ht="15" customHeight="1" x14ac:dyDescent="0.25">
      <c r="A87" s="552"/>
      <c r="B87" s="8"/>
      <c r="C87" s="8"/>
      <c r="D87" s="8"/>
      <c r="E87" s="552"/>
      <c r="F87" s="552"/>
      <c r="G87" s="552"/>
      <c r="H87" s="552"/>
      <c r="I87" s="552"/>
      <c r="J87" s="552"/>
      <c r="K87" s="552"/>
      <c r="L87" s="552"/>
      <c r="M87" s="552"/>
      <c r="N87" s="552"/>
      <c r="O87" s="552"/>
      <c r="P87" s="552"/>
      <c r="Q87" s="8"/>
      <c r="R87" s="8"/>
    </row>
    <row r="88" spans="1:18" s="29" customFormat="1" ht="15" customHeight="1" x14ac:dyDescent="0.25">
      <c r="A88" s="552"/>
      <c r="B88" s="8"/>
      <c r="C88" s="8"/>
      <c r="D88" s="8"/>
      <c r="E88" s="552"/>
      <c r="F88" s="552"/>
      <c r="G88" s="552"/>
      <c r="H88" s="552"/>
      <c r="I88" s="552"/>
      <c r="J88" s="552"/>
      <c r="K88" s="552"/>
      <c r="L88" s="552"/>
      <c r="M88" s="552"/>
      <c r="N88" s="552"/>
      <c r="O88" s="552"/>
      <c r="P88" s="552"/>
      <c r="Q88" s="8"/>
      <c r="R88" s="8"/>
    </row>
    <row r="89" spans="1:18" s="29" customFormat="1" ht="15" customHeight="1" x14ac:dyDescent="0.25">
      <c r="A89" s="552"/>
      <c r="B89" s="8"/>
      <c r="C89" s="8"/>
      <c r="D89" s="8"/>
      <c r="E89" s="552"/>
      <c r="F89" s="552"/>
      <c r="G89" s="552"/>
      <c r="H89" s="552"/>
      <c r="I89" s="552"/>
      <c r="J89" s="552"/>
      <c r="K89" s="552"/>
      <c r="L89" s="552"/>
      <c r="M89" s="552"/>
      <c r="N89" s="552"/>
      <c r="O89" s="552"/>
      <c r="P89" s="552"/>
      <c r="Q89" s="8"/>
      <c r="R89" s="8"/>
    </row>
    <row r="90" spans="1:18" s="29" customFormat="1" x14ac:dyDescent="0.25">
      <c r="A90" s="552"/>
      <c r="B90" s="8"/>
      <c r="C90" s="8"/>
      <c r="D90" s="8"/>
      <c r="E90" s="552"/>
      <c r="F90" s="552"/>
      <c r="G90" s="552"/>
      <c r="H90" s="552"/>
      <c r="I90" s="552"/>
      <c r="J90" s="552"/>
      <c r="K90" s="552"/>
      <c r="L90" s="552"/>
      <c r="M90" s="552"/>
      <c r="N90" s="552"/>
      <c r="O90" s="552"/>
      <c r="P90" s="552"/>
      <c r="Q90" s="8"/>
      <c r="R90" s="8"/>
    </row>
    <row r="91" spans="1:18" s="29" customFormat="1" x14ac:dyDescent="0.25">
      <c r="A91" s="552"/>
      <c r="B91" s="8"/>
      <c r="C91" s="8"/>
      <c r="D91" s="8"/>
      <c r="E91" s="552"/>
      <c r="F91" s="552"/>
      <c r="G91" s="552"/>
      <c r="H91" s="552"/>
      <c r="I91" s="552"/>
      <c r="J91" s="552"/>
      <c r="K91" s="552"/>
      <c r="L91" s="552"/>
      <c r="M91" s="552"/>
      <c r="N91" s="552"/>
      <c r="O91" s="552"/>
      <c r="P91" s="552"/>
      <c r="Q91" s="8"/>
      <c r="R91" s="8"/>
    </row>
    <row r="92" spans="1:18" s="29" customFormat="1" x14ac:dyDescent="0.25">
      <c r="A92" s="552"/>
      <c r="B92" s="8"/>
      <c r="C92" s="8"/>
      <c r="D92" s="8"/>
      <c r="E92" s="552"/>
      <c r="F92" s="552"/>
      <c r="G92" s="552"/>
      <c r="H92" s="552"/>
      <c r="I92" s="552"/>
      <c r="J92" s="552"/>
      <c r="K92" s="552"/>
      <c r="L92" s="552"/>
      <c r="M92" s="552"/>
      <c r="N92" s="552"/>
      <c r="O92" s="552"/>
      <c r="P92" s="552"/>
      <c r="Q92" s="8"/>
      <c r="R92" s="8"/>
    </row>
    <row r="93" spans="1:18" s="29" customFormat="1" x14ac:dyDescent="0.25">
      <c r="A93" s="552"/>
      <c r="B93" s="8"/>
      <c r="C93" s="8"/>
      <c r="D93" s="8"/>
      <c r="E93" s="552"/>
      <c r="F93" s="552"/>
      <c r="G93" s="552"/>
      <c r="H93" s="552"/>
      <c r="I93" s="552"/>
      <c r="J93" s="552"/>
      <c r="K93" s="552"/>
      <c r="L93" s="552"/>
      <c r="M93" s="552"/>
      <c r="N93" s="552"/>
      <c r="O93" s="552"/>
      <c r="P93" s="552"/>
      <c r="Q93" s="8"/>
      <c r="R93" s="8"/>
    </row>
    <row r="94" spans="1:18" s="29" customFormat="1" x14ac:dyDescent="0.25">
      <c r="A94" s="552"/>
      <c r="B94" s="8"/>
      <c r="C94" s="8"/>
      <c r="D94" s="8"/>
      <c r="E94" s="552"/>
      <c r="F94" s="552"/>
      <c r="G94" s="552"/>
      <c r="H94" s="552"/>
      <c r="I94" s="552"/>
      <c r="J94" s="552"/>
      <c r="K94" s="552"/>
      <c r="L94" s="552"/>
      <c r="M94" s="552"/>
      <c r="N94" s="552"/>
      <c r="O94" s="552"/>
      <c r="P94" s="552"/>
      <c r="Q94" s="8"/>
      <c r="R94" s="8"/>
    </row>
    <row r="95" spans="1:18" s="29" customFormat="1" x14ac:dyDescent="0.25">
      <c r="A95" s="552"/>
      <c r="B95" s="8"/>
      <c r="C95" s="8"/>
      <c r="D95" s="8"/>
      <c r="E95" s="552"/>
      <c r="F95" s="552"/>
      <c r="G95" s="552"/>
      <c r="H95" s="552"/>
      <c r="I95" s="552"/>
      <c r="J95" s="552"/>
      <c r="K95" s="552"/>
      <c r="L95" s="552"/>
      <c r="M95" s="552"/>
      <c r="N95" s="552"/>
      <c r="O95" s="552"/>
      <c r="P95" s="552"/>
      <c r="Q95" s="8"/>
      <c r="R95" s="8"/>
    </row>
  </sheetData>
  <sheetProtection algorithmName="SHA-512" hashValue="IfBS8SVl+smAIgBlmWAKvcT0BBLIqzdCbyWvmor1hxtH2hprxGKkFV0emW4dk2sWPsLxv7JlH9tO2zddy90J+A==" saltValue="kAmMapZ4QonaMk91iaZZEw==" spinCount="100000" sheet="1" objects="1" scenarios="1"/>
  <mergeCells count="31">
    <mergeCell ref="C37:C38"/>
    <mergeCell ref="C39:C41"/>
    <mergeCell ref="C42:C44"/>
    <mergeCell ref="B37:B44"/>
    <mergeCell ref="B24:B25"/>
    <mergeCell ref="C24:C25"/>
    <mergeCell ref="C26:C29"/>
    <mergeCell ref="B26:B29"/>
    <mergeCell ref="C30:C35"/>
    <mergeCell ref="B30:B35"/>
    <mergeCell ref="C20:C23"/>
    <mergeCell ref="B16:B19"/>
    <mergeCell ref="B20:B23"/>
    <mergeCell ref="L5:P6"/>
    <mergeCell ref="Q5:Q7"/>
    <mergeCell ref="B8:B11"/>
    <mergeCell ref="B12:B15"/>
    <mergeCell ref="C9:C11"/>
    <mergeCell ref="C12:C15"/>
    <mergeCell ref="C16:C19"/>
    <mergeCell ref="R5:R7"/>
    <mergeCell ref="A1:E1"/>
    <mergeCell ref="F1:R1"/>
    <mergeCell ref="A2:R2"/>
    <mergeCell ref="A3:R3"/>
    <mergeCell ref="A5:A7"/>
    <mergeCell ref="B5:B7"/>
    <mergeCell ref="C5:C7"/>
    <mergeCell ref="D5:D7"/>
    <mergeCell ref="E5:J6"/>
    <mergeCell ref="K5:K7"/>
  </mergeCells>
  <conditionalFormatting sqref="A8:A44">
    <cfRule type="containsText" dxfId="8"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FFCC"/>
  </sheetPr>
  <dimension ref="A1:R82"/>
  <sheetViews>
    <sheetView view="pageLayout" topLeftCell="A8" zoomScaleNormal="90" workbookViewId="0">
      <selection activeCell="Q8" sqref="Q8:Q13"/>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2129</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2317</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828"/>
      <c r="B7" s="829"/>
      <c r="C7" s="829"/>
      <c r="D7" s="829"/>
      <c r="E7" s="316" t="s">
        <v>38</v>
      </c>
      <c r="F7" s="316" t="s">
        <v>39</v>
      </c>
      <c r="G7" s="316" t="s">
        <v>40</v>
      </c>
      <c r="H7" s="316" t="s">
        <v>68</v>
      </c>
      <c r="I7" s="316" t="s">
        <v>36</v>
      </c>
      <c r="J7" s="316" t="s">
        <v>41</v>
      </c>
      <c r="K7" s="919"/>
      <c r="L7" s="388" t="s">
        <v>48</v>
      </c>
      <c r="M7" s="388" t="s">
        <v>47</v>
      </c>
      <c r="N7" s="388" t="s">
        <v>64</v>
      </c>
      <c r="O7" s="388" t="s">
        <v>2</v>
      </c>
      <c r="P7" s="388" t="s">
        <v>9</v>
      </c>
      <c r="Q7" s="826"/>
      <c r="R7" s="827"/>
    </row>
    <row r="8" spans="1:18" s="14" customFormat="1" ht="15" customHeight="1" thickTop="1" x14ac:dyDescent="0.25">
      <c r="A8" s="220">
        <v>1</v>
      </c>
      <c r="B8" s="986" t="s">
        <v>2191</v>
      </c>
      <c r="C8" s="990" t="s">
        <v>2213</v>
      </c>
      <c r="D8" s="618" t="s">
        <v>2193</v>
      </c>
      <c r="E8" s="213"/>
      <c r="F8" s="251"/>
      <c r="G8" s="251"/>
      <c r="H8" s="251"/>
      <c r="I8" s="251"/>
      <c r="J8" s="251"/>
      <c r="K8" s="551"/>
      <c r="L8" s="610"/>
      <c r="M8" s="610"/>
      <c r="N8" s="610" t="s">
        <v>3</v>
      </c>
      <c r="O8" s="610">
        <v>12</v>
      </c>
      <c r="P8" s="610">
        <v>1</v>
      </c>
      <c r="Q8" s="280"/>
      <c r="R8" s="318">
        <f>O8*P8*ROUND(Q8,2)</f>
        <v>0</v>
      </c>
    </row>
    <row r="9" spans="1:18" s="14" customFormat="1" ht="15" customHeight="1" x14ac:dyDescent="0.25">
      <c r="A9" s="6">
        <v>2</v>
      </c>
      <c r="B9" s="948"/>
      <c r="C9" s="951"/>
      <c r="D9" s="590" t="s">
        <v>2194</v>
      </c>
      <c r="E9" s="10"/>
      <c r="F9" s="2"/>
      <c r="G9" s="2"/>
      <c r="H9" s="2"/>
      <c r="I9" s="2"/>
      <c r="J9" s="2"/>
      <c r="K9" s="550"/>
      <c r="L9" s="591"/>
      <c r="M9" s="591"/>
      <c r="N9" s="591" t="s">
        <v>3</v>
      </c>
      <c r="O9" s="591">
        <v>12</v>
      </c>
      <c r="P9" s="591">
        <v>1</v>
      </c>
      <c r="Q9" s="277"/>
      <c r="R9" s="287">
        <f>O9*P9*ROUND(Q9,2)</f>
        <v>0</v>
      </c>
    </row>
    <row r="10" spans="1:18" s="14" customFormat="1" ht="15" customHeight="1" x14ac:dyDescent="0.25">
      <c r="A10" s="6">
        <v>3</v>
      </c>
      <c r="B10" s="948"/>
      <c r="C10" s="951"/>
      <c r="D10" s="590" t="s">
        <v>2195</v>
      </c>
      <c r="E10" s="211"/>
      <c r="F10" s="2"/>
      <c r="G10" s="2"/>
      <c r="H10" s="2"/>
      <c r="I10" s="2"/>
      <c r="J10" s="2"/>
      <c r="K10" s="550"/>
      <c r="L10" s="591"/>
      <c r="M10" s="591"/>
      <c r="N10" s="591" t="s">
        <v>3</v>
      </c>
      <c r="O10" s="591">
        <v>12</v>
      </c>
      <c r="P10" s="591">
        <v>1</v>
      </c>
      <c r="Q10" s="277"/>
      <c r="R10" s="287">
        <f t="shared" ref="R10:R31" si="0">O10*P10*ROUND(Q10,2)</f>
        <v>0</v>
      </c>
    </row>
    <row r="11" spans="1:18" s="14" customFormat="1" ht="15" customHeight="1" x14ac:dyDescent="0.25">
      <c r="A11" s="6">
        <v>4</v>
      </c>
      <c r="B11" s="948"/>
      <c r="C11" s="951"/>
      <c r="D11" s="590" t="s">
        <v>2196</v>
      </c>
      <c r="E11" s="211"/>
      <c r="F11" s="2"/>
      <c r="G11" s="2"/>
      <c r="H11" s="2"/>
      <c r="I11" s="2"/>
      <c r="J11" s="2"/>
      <c r="K11" s="550"/>
      <c r="L11" s="591"/>
      <c r="M11" s="591"/>
      <c r="N11" s="591" t="s">
        <v>3</v>
      </c>
      <c r="O11" s="591">
        <v>12</v>
      </c>
      <c r="P11" s="591">
        <v>1</v>
      </c>
      <c r="Q11" s="277"/>
      <c r="R11" s="287">
        <f t="shared" si="0"/>
        <v>0</v>
      </c>
    </row>
    <row r="12" spans="1:18" s="14" customFormat="1" ht="15" customHeight="1" x14ac:dyDescent="0.25">
      <c r="A12" s="6">
        <v>5</v>
      </c>
      <c r="B12" s="948"/>
      <c r="C12" s="951"/>
      <c r="D12" s="68" t="s">
        <v>2197</v>
      </c>
      <c r="E12" s="211"/>
      <c r="F12" s="2"/>
      <c r="G12" s="2"/>
      <c r="H12" s="2"/>
      <c r="I12" s="2"/>
      <c r="J12" s="2"/>
      <c r="K12" s="550"/>
      <c r="L12" s="211"/>
      <c r="M12" s="211" t="s">
        <v>3</v>
      </c>
      <c r="N12" s="591"/>
      <c r="O12" s="211">
        <v>1</v>
      </c>
      <c r="P12" s="591">
        <v>1</v>
      </c>
      <c r="Q12" s="277"/>
      <c r="R12" s="287">
        <f t="shared" si="0"/>
        <v>0</v>
      </c>
    </row>
    <row r="13" spans="1:18" s="14" customFormat="1" ht="15" customHeight="1" x14ac:dyDescent="0.25">
      <c r="A13" s="6">
        <v>6</v>
      </c>
      <c r="B13" s="948"/>
      <c r="C13" s="958"/>
      <c r="D13" s="68" t="s">
        <v>2198</v>
      </c>
      <c r="E13" s="211"/>
      <c r="F13" s="2"/>
      <c r="G13" s="2"/>
      <c r="H13" s="2"/>
      <c r="I13" s="2"/>
      <c r="J13" s="2"/>
      <c r="K13" s="550"/>
      <c r="L13" s="211"/>
      <c r="M13" s="211" t="s">
        <v>3</v>
      </c>
      <c r="N13" s="591"/>
      <c r="O13" s="211">
        <v>1</v>
      </c>
      <c r="P13" s="591">
        <v>1</v>
      </c>
      <c r="Q13" s="277"/>
      <c r="R13" s="287">
        <f t="shared" si="0"/>
        <v>0</v>
      </c>
    </row>
    <row r="14" spans="1:18" s="14" customFormat="1" ht="15" customHeight="1" x14ac:dyDescent="0.25">
      <c r="A14" s="6">
        <v>7</v>
      </c>
      <c r="B14" s="948"/>
      <c r="C14" s="950" t="s">
        <v>2214</v>
      </c>
      <c r="D14" s="590" t="s">
        <v>62</v>
      </c>
      <c r="E14" s="211" t="s">
        <v>3</v>
      </c>
      <c r="F14" s="2"/>
      <c r="G14" s="2"/>
      <c r="H14" s="2"/>
      <c r="I14" s="2"/>
      <c r="J14" s="2"/>
      <c r="K14" s="550"/>
      <c r="L14" s="591"/>
      <c r="M14" s="591"/>
      <c r="N14" s="591"/>
      <c r="O14" s="591"/>
      <c r="P14" s="591"/>
      <c r="Q14" s="441"/>
      <c r="R14" s="619"/>
    </row>
    <row r="15" spans="1:18" s="14" customFormat="1" ht="15" customHeight="1" x14ac:dyDescent="0.25">
      <c r="A15" s="6">
        <v>8</v>
      </c>
      <c r="B15" s="948"/>
      <c r="C15" s="951"/>
      <c r="D15" s="590" t="s">
        <v>2215</v>
      </c>
      <c r="E15" s="211"/>
      <c r="F15" s="2"/>
      <c r="G15" s="2"/>
      <c r="H15" s="2"/>
      <c r="I15" s="2"/>
      <c r="J15" s="2"/>
      <c r="K15" s="550"/>
      <c r="L15" s="591"/>
      <c r="M15" s="591"/>
      <c r="N15" s="591" t="s">
        <v>3</v>
      </c>
      <c r="O15" s="591">
        <v>12</v>
      </c>
      <c r="P15" s="591">
        <v>1</v>
      </c>
      <c r="Q15" s="277"/>
      <c r="R15" s="287">
        <f t="shared" si="0"/>
        <v>0</v>
      </c>
    </row>
    <row r="16" spans="1:18" s="14" customFormat="1" ht="26.25" customHeight="1" x14ac:dyDescent="0.25">
      <c r="A16" s="6">
        <v>9</v>
      </c>
      <c r="B16" s="948"/>
      <c r="C16" s="951"/>
      <c r="D16" s="590" t="s">
        <v>2216</v>
      </c>
      <c r="E16" s="211"/>
      <c r="F16" s="2"/>
      <c r="G16" s="2"/>
      <c r="H16" s="2"/>
      <c r="I16" s="2"/>
      <c r="J16" s="2"/>
      <c r="K16" s="550"/>
      <c r="L16" s="591"/>
      <c r="M16" s="591"/>
      <c r="N16" s="591" t="s">
        <v>3</v>
      </c>
      <c r="O16" s="591">
        <v>12</v>
      </c>
      <c r="P16" s="591">
        <v>1</v>
      </c>
      <c r="Q16" s="277"/>
      <c r="R16" s="287">
        <f t="shared" si="0"/>
        <v>0</v>
      </c>
    </row>
    <row r="17" spans="1:18" s="14" customFormat="1" ht="15" customHeight="1" x14ac:dyDescent="0.25">
      <c r="A17" s="6">
        <v>10</v>
      </c>
      <c r="B17" s="948"/>
      <c r="C17" s="958"/>
      <c r="D17" s="593" t="s">
        <v>2217</v>
      </c>
      <c r="E17" s="211"/>
      <c r="F17" s="2"/>
      <c r="G17" s="2"/>
      <c r="H17" s="2"/>
      <c r="I17" s="2"/>
      <c r="J17" s="2"/>
      <c r="K17" s="550"/>
      <c r="L17" s="591"/>
      <c r="M17" s="591"/>
      <c r="N17" s="591" t="s">
        <v>3</v>
      </c>
      <c r="O17" s="591">
        <v>12</v>
      </c>
      <c r="P17" s="591">
        <v>1</v>
      </c>
      <c r="Q17" s="277"/>
      <c r="R17" s="287">
        <f t="shared" si="0"/>
        <v>0</v>
      </c>
    </row>
    <row r="18" spans="1:18" s="14" customFormat="1" ht="15" customHeight="1" x14ac:dyDescent="0.25">
      <c r="A18" s="6">
        <v>11</v>
      </c>
      <c r="B18" s="948"/>
      <c r="C18" s="950" t="s">
        <v>2227</v>
      </c>
      <c r="D18" s="590" t="s">
        <v>62</v>
      </c>
      <c r="E18" s="211" t="s">
        <v>3</v>
      </c>
      <c r="F18" s="2"/>
      <c r="G18" s="2"/>
      <c r="H18" s="2"/>
      <c r="I18" s="2"/>
      <c r="J18" s="2"/>
      <c r="K18" s="550"/>
      <c r="L18" s="591"/>
      <c r="M18" s="591"/>
      <c r="N18" s="591"/>
      <c r="O18" s="591"/>
      <c r="P18" s="591"/>
      <c r="Q18" s="441"/>
      <c r="R18" s="619"/>
    </row>
    <row r="19" spans="1:18" s="14" customFormat="1" ht="15" customHeight="1" x14ac:dyDescent="0.25">
      <c r="A19" s="6">
        <v>12</v>
      </c>
      <c r="B19" s="948"/>
      <c r="C19" s="951"/>
      <c r="D19" s="590" t="s">
        <v>2218</v>
      </c>
      <c r="E19" s="211"/>
      <c r="F19" s="2"/>
      <c r="G19" s="2"/>
      <c r="H19" s="2"/>
      <c r="I19" s="2"/>
      <c r="J19" s="2"/>
      <c r="K19" s="550"/>
      <c r="L19" s="591"/>
      <c r="M19" s="591" t="s">
        <v>3</v>
      </c>
      <c r="N19" s="591"/>
      <c r="O19" s="591">
        <v>1</v>
      </c>
      <c r="P19" s="591">
        <v>2</v>
      </c>
      <c r="Q19" s="277"/>
      <c r="R19" s="287">
        <f t="shared" si="0"/>
        <v>0</v>
      </c>
    </row>
    <row r="20" spans="1:18" s="14" customFormat="1" ht="15" customHeight="1" x14ac:dyDescent="0.25">
      <c r="A20" s="6">
        <v>13</v>
      </c>
      <c r="B20" s="948"/>
      <c r="C20" s="951"/>
      <c r="D20" s="590" t="s">
        <v>2219</v>
      </c>
      <c r="E20" s="211"/>
      <c r="F20" s="2"/>
      <c r="G20" s="2"/>
      <c r="H20" s="2"/>
      <c r="I20" s="2"/>
      <c r="J20" s="2"/>
      <c r="K20" s="550"/>
      <c r="L20" s="591" t="s">
        <v>3</v>
      </c>
      <c r="M20" s="591" t="s">
        <v>3</v>
      </c>
      <c r="N20" s="591"/>
      <c r="O20" s="591">
        <v>2</v>
      </c>
      <c r="P20" s="591">
        <v>2</v>
      </c>
      <c r="Q20" s="277"/>
      <c r="R20" s="287">
        <f t="shared" si="0"/>
        <v>0</v>
      </c>
    </row>
    <row r="21" spans="1:18" s="14" customFormat="1" ht="15" customHeight="1" x14ac:dyDescent="0.25">
      <c r="A21" s="6">
        <v>14</v>
      </c>
      <c r="B21" s="957"/>
      <c r="C21" s="958"/>
      <c r="D21" s="617" t="s">
        <v>2220</v>
      </c>
      <c r="E21" s="211"/>
      <c r="F21" s="2"/>
      <c r="G21" s="2"/>
      <c r="H21" s="2"/>
      <c r="I21" s="2"/>
      <c r="J21" s="2"/>
      <c r="K21" s="550"/>
      <c r="L21" s="591" t="s">
        <v>3</v>
      </c>
      <c r="M21" s="591" t="s">
        <v>3</v>
      </c>
      <c r="N21" s="591"/>
      <c r="O21" s="591">
        <v>2</v>
      </c>
      <c r="P21" s="591">
        <v>2</v>
      </c>
      <c r="Q21" s="277"/>
      <c r="R21" s="287">
        <f t="shared" si="0"/>
        <v>0</v>
      </c>
    </row>
    <row r="22" spans="1:18" s="14" customFormat="1" ht="26.25" customHeight="1" x14ac:dyDescent="0.25">
      <c r="A22" s="6">
        <v>15</v>
      </c>
      <c r="B22" s="977" t="s">
        <v>2148</v>
      </c>
      <c r="C22" s="974" t="s">
        <v>2149</v>
      </c>
      <c r="D22" s="612" t="s">
        <v>2221</v>
      </c>
      <c r="E22" s="211"/>
      <c r="F22" s="2"/>
      <c r="G22" s="2"/>
      <c r="H22" s="2"/>
      <c r="I22" s="2"/>
      <c r="J22" s="2"/>
      <c r="K22" s="550"/>
      <c r="L22" s="591"/>
      <c r="M22" s="591"/>
      <c r="N22" s="591" t="s">
        <v>3</v>
      </c>
      <c r="O22" s="591">
        <v>12</v>
      </c>
      <c r="P22" s="591">
        <v>1</v>
      </c>
      <c r="Q22" s="277"/>
      <c r="R22" s="287">
        <f t="shared" si="0"/>
        <v>0</v>
      </c>
    </row>
    <row r="23" spans="1:18" s="14" customFormat="1" ht="26.25" customHeight="1" x14ac:dyDescent="0.25">
      <c r="A23" s="6">
        <v>16</v>
      </c>
      <c r="B23" s="978"/>
      <c r="C23" s="975"/>
      <c r="D23" s="612" t="s">
        <v>2222</v>
      </c>
      <c r="E23" s="211"/>
      <c r="F23" s="2"/>
      <c r="G23" s="2"/>
      <c r="H23" s="2"/>
      <c r="I23" s="2"/>
      <c r="J23" s="2"/>
      <c r="K23" s="550"/>
      <c r="L23" s="591"/>
      <c r="M23" s="591"/>
      <c r="N23" s="591" t="s">
        <v>3</v>
      </c>
      <c r="O23" s="591">
        <v>12</v>
      </c>
      <c r="P23" s="591">
        <v>1</v>
      </c>
      <c r="Q23" s="277"/>
      <c r="R23" s="287">
        <f t="shared" si="0"/>
        <v>0</v>
      </c>
    </row>
    <row r="24" spans="1:18" s="14" customFormat="1" ht="15" customHeight="1" x14ac:dyDescent="0.25">
      <c r="A24" s="6">
        <v>17</v>
      </c>
      <c r="B24" s="978"/>
      <c r="C24" s="975"/>
      <c r="D24" s="612" t="s">
        <v>2223</v>
      </c>
      <c r="E24" s="211"/>
      <c r="F24" s="2"/>
      <c r="G24" s="2"/>
      <c r="H24" s="2"/>
      <c r="I24" s="2"/>
      <c r="J24" s="2"/>
      <c r="K24" s="550"/>
      <c r="L24" s="591"/>
      <c r="M24" s="591"/>
      <c r="N24" s="591" t="s">
        <v>3</v>
      </c>
      <c r="O24" s="591">
        <v>12</v>
      </c>
      <c r="P24" s="591">
        <v>1</v>
      </c>
      <c r="Q24" s="277"/>
      <c r="R24" s="287">
        <f t="shared" si="0"/>
        <v>0</v>
      </c>
    </row>
    <row r="25" spans="1:18" s="14" customFormat="1" ht="15" customHeight="1" x14ac:dyDescent="0.25">
      <c r="A25" s="6">
        <v>18</v>
      </c>
      <c r="B25" s="978"/>
      <c r="C25" s="983"/>
      <c r="D25" s="612" t="s">
        <v>2224</v>
      </c>
      <c r="E25" s="211"/>
      <c r="F25" s="2"/>
      <c r="G25" s="2"/>
      <c r="H25" s="2"/>
      <c r="I25" s="2"/>
      <c r="J25" s="2"/>
      <c r="K25" s="550"/>
      <c r="L25" s="591"/>
      <c r="M25" s="591"/>
      <c r="N25" s="591" t="s">
        <v>3</v>
      </c>
      <c r="O25" s="591">
        <v>12</v>
      </c>
      <c r="P25" s="591">
        <v>1</v>
      </c>
      <c r="Q25" s="277"/>
      <c r="R25" s="287">
        <f t="shared" si="0"/>
        <v>0</v>
      </c>
    </row>
    <row r="26" spans="1:18" s="14" customFormat="1" ht="26.25" customHeight="1" x14ac:dyDescent="0.25">
      <c r="A26" s="6">
        <v>19</v>
      </c>
      <c r="B26" s="978"/>
      <c r="C26" s="974" t="s">
        <v>2154</v>
      </c>
      <c r="D26" s="612" t="s">
        <v>2221</v>
      </c>
      <c r="E26" s="211"/>
      <c r="F26" s="2"/>
      <c r="G26" s="2"/>
      <c r="H26" s="2"/>
      <c r="I26" s="2"/>
      <c r="J26" s="2"/>
      <c r="K26" s="550"/>
      <c r="L26" s="591"/>
      <c r="M26" s="591"/>
      <c r="N26" s="591" t="s">
        <v>3</v>
      </c>
      <c r="O26" s="591">
        <v>12</v>
      </c>
      <c r="P26" s="591">
        <v>1</v>
      </c>
      <c r="Q26" s="277"/>
      <c r="R26" s="287">
        <f t="shared" si="0"/>
        <v>0</v>
      </c>
    </row>
    <row r="27" spans="1:18" s="14" customFormat="1" ht="26.25" customHeight="1" x14ac:dyDescent="0.25">
      <c r="A27" s="6">
        <v>20</v>
      </c>
      <c r="B27" s="978"/>
      <c r="C27" s="975"/>
      <c r="D27" s="612" t="s">
        <v>2222</v>
      </c>
      <c r="E27" s="211"/>
      <c r="F27" s="2"/>
      <c r="G27" s="2"/>
      <c r="H27" s="2"/>
      <c r="I27" s="2"/>
      <c r="J27" s="2"/>
      <c r="K27" s="550"/>
      <c r="L27" s="591"/>
      <c r="M27" s="591"/>
      <c r="N27" s="591" t="s">
        <v>3</v>
      </c>
      <c r="O27" s="591">
        <v>12</v>
      </c>
      <c r="P27" s="591">
        <v>1</v>
      </c>
      <c r="Q27" s="277"/>
      <c r="R27" s="287">
        <f t="shared" si="0"/>
        <v>0</v>
      </c>
    </row>
    <row r="28" spans="1:18" s="14" customFormat="1" ht="15" customHeight="1" x14ac:dyDescent="0.25">
      <c r="A28" s="6">
        <v>21</v>
      </c>
      <c r="B28" s="978"/>
      <c r="C28" s="975"/>
      <c r="D28" s="612" t="s">
        <v>2223</v>
      </c>
      <c r="E28" s="211"/>
      <c r="F28" s="2"/>
      <c r="G28" s="2"/>
      <c r="H28" s="2"/>
      <c r="I28" s="2"/>
      <c r="J28" s="2"/>
      <c r="K28" s="550"/>
      <c r="L28" s="591"/>
      <c r="M28" s="591"/>
      <c r="N28" s="591" t="s">
        <v>3</v>
      </c>
      <c r="O28" s="591">
        <v>12</v>
      </c>
      <c r="P28" s="591">
        <v>1</v>
      </c>
      <c r="Q28" s="277"/>
      <c r="R28" s="287">
        <f t="shared" si="0"/>
        <v>0</v>
      </c>
    </row>
    <row r="29" spans="1:18" s="14" customFormat="1" ht="15" customHeight="1" x14ac:dyDescent="0.25">
      <c r="A29" s="6">
        <v>22</v>
      </c>
      <c r="B29" s="981"/>
      <c r="C29" s="983"/>
      <c r="D29" s="612" t="s">
        <v>2224</v>
      </c>
      <c r="E29" s="211"/>
      <c r="F29" s="2"/>
      <c r="G29" s="2"/>
      <c r="H29" s="2"/>
      <c r="I29" s="2"/>
      <c r="J29" s="2"/>
      <c r="K29" s="550"/>
      <c r="L29" s="591"/>
      <c r="M29" s="591"/>
      <c r="N29" s="591" t="s">
        <v>3</v>
      </c>
      <c r="O29" s="591">
        <v>12</v>
      </c>
      <c r="P29" s="591">
        <v>1</v>
      </c>
      <c r="Q29" s="277"/>
      <c r="R29" s="287">
        <f t="shared" si="0"/>
        <v>0</v>
      </c>
    </row>
    <row r="30" spans="1:18" s="14" customFormat="1" ht="26.25" customHeight="1" x14ac:dyDescent="0.25">
      <c r="A30" s="6">
        <v>23</v>
      </c>
      <c r="B30" s="984" t="s">
        <v>2159</v>
      </c>
      <c r="C30" s="974" t="s">
        <v>2160</v>
      </c>
      <c r="D30" s="612" t="s">
        <v>2225</v>
      </c>
      <c r="E30" s="211"/>
      <c r="F30" s="2"/>
      <c r="G30" s="2"/>
      <c r="H30" s="2"/>
      <c r="I30" s="2"/>
      <c r="J30" s="2"/>
      <c r="K30" s="550"/>
      <c r="L30" s="591"/>
      <c r="M30" s="591"/>
      <c r="N30" s="591" t="s">
        <v>3</v>
      </c>
      <c r="O30" s="591">
        <v>12</v>
      </c>
      <c r="P30" s="591">
        <v>4</v>
      </c>
      <c r="Q30" s="277"/>
      <c r="R30" s="287">
        <f t="shared" si="0"/>
        <v>0</v>
      </c>
    </row>
    <row r="31" spans="1:18" s="14" customFormat="1" ht="26.25" customHeight="1" thickBot="1" x14ac:dyDescent="0.3">
      <c r="A31" s="56">
        <v>24</v>
      </c>
      <c r="B31" s="989"/>
      <c r="C31" s="976"/>
      <c r="D31" s="613" t="s">
        <v>2226</v>
      </c>
      <c r="E31" s="214"/>
      <c r="F31" s="11"/>
      <c r="G31" s="11"/>
      <c r="H31" s="11"/>
      <c r="I31" s="11"/>
      <c r="J31" s="11"/>
      <c r="K31" s="199"/>
      <c r="L31" s="596"/>
      <c r="M31" s="596"/>
      <c r="N31" s="596" t="s">
        <v>3</v>
      </c>
      <c r="O31" s="596">
        <v>12</v>
      </c>
      <c r="P31" s="596">
        <v>4</v>
      </c>
      <c r="Q31" s="277"/>
      <c r="R31" s="294">
        <f t="shared" si="0"/>
        <v>0</v>
      </c>
    </row>
    <row r="32" spans="1:18" s="14" customFormat="1" ht="15" customHeight="1" thickTop="1" thickBot="1" x14ac:dyDescent="0.3">
      <c r="A32" s="552"/>
      <c r="B32" s="8"/>
      <c r="C32" s="8"/>
      <c r="D32" s="8"/>
      <c r="E32" s="552"/>
      <c r="F32" s="552"/>
      <c r="G32" s="552"/>
      <c r="H32" s="552"/>
      <c r="I32" s="552"/>
      <c r="J32" s="552"/>
      <c r="K32" s="552"/>
      <c r="L32" s="552"/>
      <c r="M32" s="552"/>
      <c r="N32" s="552"/>
      <c r="O32" s="552"/>
      <c r="P32" s="552"/>
      <c r="Q32" s="241" t="s">
        <v>4</v>
      </c>
      <c r="R32" s="242">
        <f>SUM(R8:R13,R15:R17,R19:R31)</f>
        <v>0</v>
      </c>
    </row>
    <row r="33" spans="1:18" s="14" customFormat="1" ht="15" customHeight="1" thickTop="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14"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14"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14"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14"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14"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14"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14"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14"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14"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14"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14"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14"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14"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14"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14"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14"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14"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29"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29"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29"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29"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29"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29" customFormat="1" ht="15" customHeight="1" x14ac:dyDescent="0.25">
      <c r="A65" s="552"/>
      <c r="B65" s="8"/>
      <c r="C65" s="8"/>
      <c r="D65" s="8"/>
      <c r="E65" s="552"/>
      <c r="F65" s="552"/>
      <c r="G65" s="552"/>
      <c r="H65" s="552"/>
      <c r="I65" s="552"/>
      <c r="J65" s="552"/>
      <c r="K65" s="552"/>
      <c r="L65" s="552"/>
      <c r="M65" s="552"/>
      <c r="N65" s="552"/>
      <c r="O65" s="552"/>
      <c r="P65" s="552"/>
      <c r="Q65" s="8"/>
      <c r="R65" s="8"/>
    </row>
    <row r="66" spans="1:18" s="29" customFormat="1" ht="15" customHeight="1" x14ac:dyDescent="0.25">
      <c r="A66" s="552"/>
      <c r="B66" s="8"/>
      <c r="C66" s="8"/>
      <c r="D66" s="8"/>
      <c r="E66" s="552"/>
      <c r="F66" s="552"/>
      <c r="G66" s="552"/>
      <c r="H66" s="552"/>
      <c r="I66" s="552"/>
      <c r="J66" s="552"/>
      <c r="K66" s="552"/>
      <c r="L66" s="552"/>
      <c r="M66" s="552"/>
      <c r="N66" s="552"/>
      <c r="O66" s="552"/>
      <c r="P66" s="552"/>
      <c r="Q66" s="8"/>
      <c r="R66" s="8"/>
    </row>
    <row r="67" spans="1:18" s="29" customFormat="1" ht="15" customHeight="1" x14ac:dyDescent="0.25">
      <c r="A67" s="552"/>
      <c r="B67" s="8"/>
      <c r="C67" s="8"/>
      <c r="D67" s="8"/>
      <c r="E67" s="552"/>
      <c r="F67" s="552"/>
      <c r="G67" s="552"/>
      <c r="H67" s="552"/>
      <c r="I67" s="552"/>
      <c r="J67" s="552"/>
      <c r="K67" s="552"/>
      <c r="L67" s="552"/>
      <c r="M67" s="552"/>
      <c r="N67" s="552"/>
      <c r="O67" s="552"/>
      <c r="P67" s="552"/>
      <c r="Q67" s="8"/>
      <c r="R67" s="8"/>
    </row>
    <row r="68" spans="1:18" s="29" customFormat="1" ht="15" customHeight="1" x14ac:dyDescent="0.25">
      <c r="A68" s="552"/>
      <c r="B68" s="8"/>
      <c r="C68" s="8"/>
      <c r="D68" s="8"/>
      <c r="E68" s="552"/>
      <c r="F68" s="552"/>
      <c r="G68" s="552"/>
      <c r="H68" s="552"/>
      <c r="I68" s="552"/>
      <c r="J68" s="552"/>
      <c r="K68" s="552"/>
      <c r="L68" s="552"/>
      <c r="M68" s="552"/>
      <c r="N68" s="552"/>
      <c r="O68" s="552"/>
      <c r="P68" s="552"/>
      <c r="Q68" s="8"/>
      <c r="R68" s="8"/>
    </row>
    <row r="69" spans="1:18" s="29" customFormat="1" ht="15" customHeight="1" x14ac:dyDescent="0.25">
      <c r="A69" s="552"/>
      <c r="B69" s="8"/>
      <c r="C69" s="8"/>
      <c r="D69" s="8"/>
      <c r="E69" s="552"/>
      <c r="F69" s="552"/>
      <c r="G69" s="552"/>
      <c r="H69" s="552"/>
      <c r="I69" s="552"/>
      <c r="J69" s="552"/>
      <c r="K69" s="552"/>
      <c r="L69" s="552"/>
      <c r="M69" s="552"/>
      <c r="N69" s="552"/>
      <c r="O69" s="552"/>
      <c r="P69" s="552"/>
      <c r="Q69" s="8"/>
      <c r="R69" s="8"/>
    </row>
    <row r="70" spans="1:18" s="29" customFormat="1" ht="15" customHeight="1" x14ac:dyDescent="0.25">
      <c r="A70" s="552"/>
      <c r="B70" s="8"/>
      <c r="C70" s="8"/>
      <c r="D70" s="8"/>
      <c r="E70" s="552"/>
      <c r="F70" s="552"/>
      <c r="G70" s="552"/>
      <c r="H70" s="552"/>
      <c r="I70" s="552"/>
      <c r="J70" s="552"/>
      <c r="K70" s="552"/>
      <c r="L70" s="552"/>
      <c r="M70" s="552"/>
      <c r="N70" s="552"/>
      <c r="O70" s="552"/>
      <c r="P70" s="552"/>
      <c r="Q70" s="8"/>
      <c r="R70" s="8"/>
    </row>
    <row r="71" spans="1:18" s="29" customFormat="1" ht="15" customHeight="1" x14ac:dyDescent="0.25">
      <c r="A71" s="552"/>
      <c r="B71" s="8"/>
      <c r="C71" s="8"/>
      <c r="D71" s="8"/>
      <c r="E71" s="552"/>
      <c r="F71" s="552"/>
      <c r="G71" s="552"/>
      <c r="H71" s="552"/>
      <c r="I71" s="552"/>
      <c r="J71" s="552"/>
      <c r="K71" s="552"/>
      <c r="L71" s="552"/>
      <c r="M71" s="552"/>
      <c r="N71" s="552"/>
      <c r="O71" s="552"/>
      <c r="P71" s="552"/>
      <c r="Q71" s="8"/>
      <c r="R71" s="8"/>
    </row>
    <row r="72" spans="1:18" s="29" customFormat="1" ht="15" customHeight="1" x14ac:dyDescent="0.25">
      <c r="A72" s="552"/>
      <c r="B72" s="8"/>
      <c r="C72" s="8"/>
      <c r="D72" s="8"/>
      <c r="E72" s="552"/>
      <c r="F72" s="552"/>
      <c r="G72" s="552"/>
      <c r="H72" s="552"/>
      <c r="I72" s="552"/>
      <c r="J72" s="552"/>
      <c r="K72" s="552"/>
      <c r="L72" s="552"/>
      <c r="M72" s="552"/>
      <c r="N72" s="552"/>
      <c r="O72" s="552"/>
      <c r="P72" s="552"/>
      <c r="Q72" s="8"/>
      <c r="R72" s="8"/>
    </row>
    <row r="73" spans="1:18" s="29" customFormat="1" ht="15" customHeight="1" x14ac:dyDescent="0.25">
      <c r="A73" s="552"/>
      <c r="B73" s="8"/>
      <c r="C73" s="8"/>
      <c r="D73" s="8"/>
      <c r="E73" s="552"/>
      <c r="F73" s="552"/>
      <c r="G73" s="552"/>
      <c r="H73" s="552"/>
      <c r="I73" s="552"/>
      <c r="J73" s="552"/>
      <c r="K73" s="552"/>
      <c r="L73" s="552"/>
      <c r="M73" s="552"/>
      <c r="N73" s="552"/>
      <c r="O73" s="552"/>
      <c r="P73" s="552"/>
      <c r="Q73" s="8"/>
      <c r="R73" s="8"/>
    </row>
    <row r="74" spans="1:18" s="29" customFormat="1" ht="15" customHeight="1" x14ac:dyDescent="0.25">
      <c r="A74" s="552"/>
      <c r="B74" s="8"/>
      <c r="C74" s="8"/>
      <c r="D74" s="8"/>
      <c r="E74" s="552"/>
      <c r="F74" s="552"/>
      <c r="G74" s="552"/>
      <c r="H74" s="552"/>
      <c r="I74" s="552"/>
      <c r="J74" s="552"/>
      <c r="K74" s="552"/>
      <c r="L74" s="552"/>
      <c r="M74" s="552"/>
      <c r="N74" s="552"/>
      <c r="O74" s="552"/>
      <c r="P74" s="552"/>
      <c r="Q74" s="8"/>
      <c r="R74" s="8"/>
    </row>
    <row r="75" spans="1:18" s="29" customFormat="1" ht="15" customHeight="1" x14ac:dyDescent="0.25">
      <c r="A75" s="552"/>
      <c r="B75" s="8"/>
      <c r="C75" s="8"/>
      <c r="D75" s="8"/>
      <c r="E75" s="552"/>
      <c r="F75" s="552"/>
      <c r="G75" s="552"/>
      <c r="H75" s="552"/>
      <c r="I75" s="552"/>
      <c r="J75" s="552"/>
      <c r="K75" s="552"/>
      <c r="L75" s="552"/>
      <c r="M75" s="552"/>
      <c r="N75" s="552"/>
      <c r="O75" s="552"/>
      <c r="P75" s="552"/>
      <c r="Q75" s="8"/>
      <c r="R75" s="8"/>
    </row>
    <row r="76" spans="1:18" s="29" customFormat="1" ht="15" customHeight="1" x14ac:dyDescent="0.25">
      <c r="A76" s="552"/>
      <c r="B76" s="8"/>
      <c r="C76" s="8"/>
      <c r="D76" s="8"/>
      <c r="E76" s="552"/>
      <c r="F76" s="552"/>
      <c r="G76" s="552"/>
      <c r="H76" s="552"/>
      <c r="I76" s="552"/>
      <c r="J76" s="552"/>
      <c r="K76" s="552"/>
      <c r="L76" s="552"/>
      <c r="M76" s="552"/>
      <c r="N76" s="552"/>
      <c r="O76" s="552"/>
      <c r="P76" s="552"/>
      <c r="Q76" s="8"/>
      <c r="R76" s="8"/>
    </row>
    <row r="77" spans="1:18" s="29" customFormat="1" x14ac:dyDescent="0.25">
      <c r="A77" s="552"/>
      <c r="B77" s="8"/>
      <c r="C77" s="8"/>
      <c r="D77" s="8"/>
      <c r="E77" s="552"/>
      <c r="F77" s="552"/>
      <c r="G77" s="552"/>
      <c r="H77" s="552"/>
      <c r="I77" s="552"/>
      <c r="J77" s="552"/>
      <c r="K77" s="552"/>
      <c r="L77" s="552"/>
      <c r="M77" s="552"/>
      <c r="N77" s="552"/>
      <c r="O77" s="552"/>
      <c r="P77" s="552"/>
      <c r="Q77" s="8"/>
      <c r="R77" s="8"/>
    </row>
    <row r="78" spans="1:18" s="29" customFormat="1" x14ac:dyDescent="0.25">
      <c r="A78" s="552"/>
      <c r="B78" s="8"/>
      <c r="C78" s="8"/>
      <c r="D78" s="8"/>
      <c r="E78" s="552"/>
      <c r="F78" s="552"/>
      <c r="G78" s="552"/>
      <c r="H78" s="552"/>
      <c r="I78" s="552"/>
      <c r="J78" s="552"/>
      <c r="K78" s="552"/>
      <c r="L78" s="552"/>
      <c r="M78" s="552"/>
      <c r="N78" s="552"/>
      <c r="O78" s="552"/>
      <c r="P78" s="552"/>
      <c r="Q78" s="8"/>
      <c r="R78" s="8"/>
    </row>
    <row r="79" spans="1:18" s="29" customFormat="1" x14ac:dyDescent="0.25">
      <c r="A79" s="552"/>
      <c r="B79" s="8"/>
      <c r="C79" s="8"/>
      <c r="D79" s="8"/>
      <c r="E79" s="552"/>
      <c r="F79" s="552"/>
      <c r="G79" s="552"/>
      <c r="H79" s="552"/>
      <c r="I79" s="552"/>
      <c r="J79" s="552"/>
      <c r="K79" s="552"/>
      <c r="L79" s="552"/>
      <c r="M79" s="552"/>
      <c r="N79" s="552"/>
      <c r="O79" s="552"/>
      <c r="P79" s="552"/>
      <c r="Q79" s="8"/>
      <c r="R79" s="8"/>
    </row>
    <row r="80" spans="1:18" s="29" customFormat="1" x14ac:dyDescent="0.25">
      <c r="A80" s="552"/>
      <c r="B80" s="8"/>
      <c r="C80" s="8"/>
      <c r="D80" s="8"/>
      <c r="E80" s="552"/>
      <c r="F80" s="552"/>
      <c r="G80" s="552"/>
      <c r="H80" s="552"/>
      <c r="I80" s="552"/>
      <c r="J80" s="552"/>
      <c r="K80" s="552"/>
      <c r="L80" s="552"/>
      <c r="M80" s="552"/>
      <c r="N80" s="552"/>
      <c r="O80" s="552"/>
      <c r="P80" s="552"/>
      <c r="Q80" s="8"/>
      <c r="R80" s="8"/>
    </row>
    <row r="81" spans="1:18" s="29" customFormat="1" x14ac:dyDescent="0.25">
      <c r="A81" s="552"/>
      <c r="B81" s="8"/>
      <c r="C81" s="8"/>
      <c r="D81" s="8"/>
      <c r="E81" s="552"/>
      <c r="F81" s="552"/>
      <c r="G81" s="552"/>
      <c r="H81" s="552"/>
      <c r="I81" s="552"/>
      <c r="J81" s="552"/>
      <c r="K81" s="552"/>
      <c r="L81" s="552"/>
      <c r="M81" s="552"/>
      <c r="N81" s="552"/>
      <c r="O81" s="552"/>
      <c r="P81" s="552"/>
      <c r="Q81" s="8"/>
      <c r="R81" s="8"/>
    </row>
    <row r="82" spans="1:18" s="29" customFormat="1" x14ac:dyDescent="0.25">
      <c r="A82" s="552"/>
      <c r="B82" s="8"/>
      <c r="C82" s="8"/>
      <c r="D82" s="8"/>
      <c r="E82" s="552"/>
      <c r="F82" s="552"/>
      <c r="G82" s="552"/>
      <c r="H82" s="552"/>
      <c r="I82" s="552"/>
      <c r="J82" s="552"/>
      <c r="K82" s="552"/>
      <c r="L82" s="552"/>
      <c r="M82" s="552"/>
      <c r="N82" s="552"/>
      <c r="O82" s="552"/>
      <c r="P82" s="552"/>
      <c r="Q82" s="8"/>
      <c r="R82" s="8"/>
    </row>
  </sheetData>
  <sheetProtection algorithmName="SHA-512" hashValue="J7meTJNYjqzj1adTiZYdHPbpZwTaifUuQ3N6n80jLX/vlR5reMYAzDbdsX/uzqLRdCN1IZeuMP6zun62Ao2UYg==" saltValue="55F0VeKJh6+U17ckW+OiDw==" spinCount="100000" sheet="1" objects="1" scenarios="1"/>
  <mergeCells count="22">
    <mergeCell ref="B8:B21"/>
    <mergeCell ref="B22:B29"/>
    <mergeCell ref="B30:B31"/>
    <mergeCell ref="C22:C25"/>
    <mergeCell ref="C26:C29"/>
    <mergeCell ref="C30:C31"/>
    <mergeCell ref="C18:C21"/>
    <mergeCell ref="C14:C17"/>
    <mergeCell ref="C8:C13"/>
    <mergeCell ref="L5:P6"/>
    <mergeCell ref="Q5:Q7"/>
    <mergeCell ref="R5:R7"/>
    <mergeCell ref="A1:E1"/>
    <mergeCell ref="F1:R1"/>
    <mergeCell ref="A2:R2"/>
    <mergeCell ref="A3:R3"/>
    <mergeCell ref="A5:A7"/>
    <mergeCell ref="B5:B7"/>
    <mergeCell ref="C5:C7"/>
    <mergeCell ref="D5:D7"/>
    <mergeCell ref="E5:J6"/>
    <mergeCell ref="K5:K7"/>
  </mergeCells>
  <conditionalFormatting sqref="A8:A31">
    <cfRule type="containsText" dxfId="7"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FFCC"/>
  </sheetPr>
  <dimension ref="A1:R64"/>
  <sheetViews>
    <sheetView view="pageLayout" zoomScaleNormal="90" workbookViewId="0">
      <selection activeCell="Q8" sqref="Q8:Q13"/>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2228</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2318</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2276</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220">
        <v>1</v>
      </c>
      <c r="B8" s="970" t="s">
        <v>165</v>
      </c>
      <c r="C8" s="991" t="s">
        <v>2278</v>
      </c>
      <c r="D8" s="218" t="s">
        <v>2288</v>
      </c>
      <c r="E8" s="213"/>
      <c r="F8" s="251"/>
      <c r="G8" s="251"/>
      <c r="H8" s="251"/>
      <c r="I8" s="251"/>
      <c r="J8" s="251"/>
      <c r="K8" s="551" t="s">
        <v>3</v>
      </c>
      <c r="L8" s="610" t="s">
        <v>3</v>
      </c>
      <c r="M8" s="610"/>
      <c r="N8" s="610"/>
      <c r="O8" s="610">
        <v>1</v>
      </c>
      <c r="P8" s="610">
        <v>2</v>
      </c>
      <c r="Q8" s="280"/>
      <c r="R8" s="318">
        <f>O8*P8*ROUND(Q8,2)</f>
        <v>0</v>
      </c>
    </row>
    <row r="9" spans="1:18" s="14" customFormat="1" ht="15" customHeight="1" x14ac:dyDescent="0.25">
      <c r="A9" s="6">
        <v>2</v>
      </c>
      <c r="B9" s="955"/>
      <c r="C9" s="953"/>
      <c r="D9" s="590" t="s">
        <v>2287</v>
      </c>
      <c r="E9" s="10"/>
      <c r="F9" s="2"/>
      <c r="G9" s="2"/>
      <c r="H9" s="2"/>
      <c r="I9" s="2"/>
      <c r="J9" s="2"/>
      <c r="K9" s="550" t="s">
        <v>3</v>
      </c>
      <c r="L9" s="591"/>
      <c r="M9" s="591"/>
      <c r="N9" s="591" t="s">
        <v>3</v>
      </c>
      <c r="O9" s="591">
        <v>3</v>
      </c>
      <c r="P9" s="591">
        <v>2</v>
      </c>
      <c r="Q9" s="277"/>
      <c r="R9" s="287">
        <f>O9*P9*ROUND(Q9,2)</f>
        <v>0</v>
      </c>
    </row>
    <row r="10" spans="1:18" s="14" customFormat="1" ht="15" customHeight="1" x14ac:dyDescent="0.25">
      <c r="A10" s="6">
        <v>3</v>
      </c>
      <c r="B10" s="955"/>
      <c r="C10" s="953"/>
      <c r="D10" s="590" t="s">
        <v>2286</v>
      </c>
      <c r="E10" s="211"/>
      <c r="F10" s="2"/>
      <c r="G10" s="2"/>
      <c r="H10" s="2"/>
      <c r="I10" s="2"/>
      <c r="J10" s="2"/>
      <c r="K10" s="550" t="s">
        <v>3</v>
      </c>
      <c r="L10" s="591" t="s">
        <v>3</v>
      </c>
      <c r="M10" s="591"/>
      <c r="N10" s="591"/>
      <c r="O10" s="591">
        <v>1</v>
      </c>
      <c r="P10" s="591">
        <v>2</v>
      </c>
      <c r="Q10" s="277"/>
      <c r="R10" s="287">
        <f t="shared" ref="R10:R13" si="0">O10*P10*ROUND(Q10,2)</f>
        <v>0</v>
      </c>
    </row>
    <row r="11" spans="1:18" s="14" customFormat="1" ht="15" customHeight="1" x14ac:dyDescent="0.25">
      <c r="A11" s="6">
        <v>4</v>
      </c>
      <c r="B11" s="955"/>
      <c r="C11" s="620" t="s">
        <v>2279</v>
      </c>
      <c r="D11" s="215" t="s">
        <v>2272</v>
      </c>
      <c r="E11" s="211"/>
      <c r="F11" s="2"/>
      <c r="G11" s="2"/>
      <c r="H11" s="2"/>
      <c r="I11" s="2"/>
      <c r="J11" s="2"/>
      <c r="K11" s="550"/>
      <c r="L11" s="591" t="s">
        <v>3</v>
      </c>
      <c r="M11" s="591" t="s">
        <v>3</v>
      </c>
      <c r="N11" s="591"/>
      <c r="O11" s="591">
        <v>2</v>
      </c>
      <c r="P11" s="591">
        <v>2</v>
      </c>
      <c r="Q11" s="277"/>
      <c r="R11" s="287">
        <f t="shared" si="0"/>
        <v>0</v>
      </c>
    </row>
    <row r="12" spans="1:18" s="14" customFormat="1" ht="15" customHeight="1" x14ac:dyDescent="0.25">
      <c r="A12" s="6">
        <v>5</v>
      </c>
      <c r="B12" s="955"/>
      <c r="C12" s="620" t="s">
        <v>2273</v>
      </c>
      <c r="D12" s="590" t="s">
        <v>2274</v>
      </c>
      <c r="E12" s="211"/>
      <c r="F12" s="2"/>
      <c r="G12" s="2"/>
      <c r="H12" s="2"/>
      <c r="I12" s="2"/>
      <c r="J12" s="2"/>
      <c r="K12" s="550"/>
      <c r="L12" s="591" t="s">
        <v>3</v>
      </c>
      <c r="M12" s="591" t="s">
        <v>3</v>
      </c>
      <c r="N12" s="591"/>
      <c r="O12" s="591">
        <v>2</v>
      </c>
      <c r="P12" s="591">
        <v>2</v>
      </c>
      <c r="Q12" s="277"/>
      <c r="R12" s="287">
        <f t="shared" si="0"/>
        <v>0</v>
      </c>
    </row>
    <row r="13" spans="1:18" s="14" customFormat="1" ht="15" customHeight="1" thickBot="1" x14ac:dyDescent="0.3">
      <c r="A13" s="56">
        <v>6</v>
      </c>
      <c r="B13" s="956"/>
      <c r="C13" s="621" t="s">
        <v>2277</v>
      </c>
      <c r="D13" s="598" t="s">
        <v>2275</v>
      </c>
      <c r="E13" s="214"/>
      <c r="F13" s="11"/>
      <c r="G13" s="11"/>
      <c r="H13" s="11"/>
      <c r="I13" s="11"/>
      <c r="J13" s="11"/>
      <c r="K13" s="199"/>
      <c r="L13" s="596" t="s">
        <v>3</v>
      </c>
      <c r="M13" s="596" t="s">
        <v>3</v>
      </c>
      <c r="N13" s="596"/>
      <c r="O13" s="596">
        <v>2</v>
      </c>
      <c r="P13" s="596">
        <v>2</v>
      </c>
      <c r="Q13" s="278"/>
      <c r="R13" s="294">
        <f t="shared" si="0"/>
        <v>0</v>
      </c>
    </row>
    <row r="14" spans="1:18" s="14" customFormat="1" ht="15" customHeight="1" thickTop="1" thickBot="1" x14ac:dyDescent="0.3">
      <c r="A14" s="552"/>
      <c r="B14" s="8"/>
      <c r="C14" s="8"/>
      <c r="D14" s="8"/>
      <c r="E14" s="552"/>
      <c r="F14" s="552"/>
      <c r="G14" s="552"/>
      <c r="H14" s="552"/>
      <c r="I14" s="552"/>
      <c r="J14" s="552"/>
      <c r="K14" s="552"/>
      <c r="L14" s="552"/>
      <c r="M14" s="552"/>
      <c r="N14" s="552"/>
      <c r="O14" s="552"/>
      <c r="P14" s="552"/>
      <c r="Q14" s="241" t="s">
        <v>4</v>
      </c>
      <c r="R14" s="242">
        <f>SUM(R8:R13)</f>
        <v>0</v>
      </c>
    </row>
    <row r="15" spans="1:18" s="14" customFormat="1" ht="15" customHeight="1" thickTop="1" x14ac:dyDescent="0.25">
      <c r="A15" s="552"/>
      <c r="B15" s="8"/>
      <c r="C15" s="8"/>
      <c r="D15" s="8"/>
      <c r="E15" s="552"/>
      <c r="F15" s="552"/>
      <c r="G15" s="552"/>
      <c r="H15" s="552"/>
      <c r="I15" s="552"/>
      <c r="J15" s="552"/>
      <c r="K15" s="552"/>
      <c r="L15" s="552"/>
      <c r="M15" s="552"/>
      <c r="N15" s="552"/>
      <c r="O15" s="552"/>
      <c r="P15" s="552"/>
      <c r="Q15" s="8"/>
      <c r="R15" s="8"/>
    </row>
    <row r="16" spans="1:18" s="14" customFormat="1" ht="15" customHeight="1" x14ac:dyDescent="0.25">
      <c r="A16" s="552"/>
      <c r="B16" s="8"/>
      <c r="C16" s="8"/>
      <c r="D16" s="8"/>
      <c r="E16" s="552"/>
      <c r="F16" s="552"/>
      <c r="G16" s="552"/>
      <c r="H16" s="552"/>
      <c r="I16" s="552"/>
      <c r="J16" s="552"/>
      <c r="K16" s="552"/>
      <c r="L16" s="552"/>
      <c r="M16" s="552"/>
      <c r="N16" s="552"/>
      <c r="O16" s="552"/>
      <c r="P16" s="552"/>
      <c r="Q16" s="8"/>
      <c r="R16" s="8"/>
    </row>
    <row r="17" spans="1:18" s="14" customFormat="1" ht="15" customHeight="1" x14ac:dyDescent="0.25">
      <c r="A17" s="552"/>
      <c r="B17" s="8"/>
      <c r="C17" s="8"/>
      <c r="D17" s="8"/>
      <c r="E17" s="552"/>
      <c r="F17" s="552"/>
      <c r="G17" s="552"/>
      <c r="H17" s="552"/>
      <c r="I17" s="552"/>
      <c r="J17" s="552"/>
      <c r="K17" s="552"/>
      <c r="L17" s="552"/>
      <c r="M17" s="552"/>
      <c r="N17" s="552"/>
      <c r="O17" s="552"/>
      <c r="P17" s="552"/>
      <c r="Q17" s="8"/>
      <c r="R17" s="8"/>
    </row>
    <row r="18" spans="1:18" s="14" customFormat="1" ht="15" customHeight="1" x14ac:dyDescent="0.25">
      <c r="A18" s="552"/>
      <c r="B18" s="8"/>
      <c r="C18" s="8"/>
      <c r="D18" s="8"/>
      <c r="E18" s="552"/>
      <c r="F18" s="552"/>
      <c r="G18" s="552"/>
      <c r="H18" s="552"/>
      <c r="I18" s="552"/>
      <c r="J18" s="552"/>
      <c r="K18" s="552"/>
      <c r="L18" s="552"/>
      <c r="M18" s="552"/>
      <c r="N18" s="552"/>
      <c r="O18" s="552"/>
      <c r="P18" s="552"/>
      <c r="Q18" s="8"/>
      <c r="R18" s="8"/>
    </row>
    <row r="19" spans="1:18" s="14" customFormat="1" ht="15" customHeight="1" x14ac:dyDescent="0.25">
      <c r="A19" s="552"/>
      <c r="B19" s="8"/>
      <c r="C19" s="8"/>
      <c r="D19" s="8"/>
      <c r="E19" s="552"/>
      <c r="F19" s="552"/>
      <c r="G19" s="552"/>
      <c r="H19" s="552"/>
      <c r="I19" s="552"/>
      <c r="J19" s="552"/>
      <c r="K19" s="552"/>
      <c r="L19" s="552"/>
      <c r="M19" s="552"/>
      <c r="N19" s="552"/>
      <c r="O19" s="552"/>
      <c r="P19" s="552"/>
      <c r="Q19" s="8"/>
      <c r="R19" s="8"/>
    </row>
    <row r="20" spans="1:18" s="14" customFormat="1" ht="15" customHeight="1" x14ac:dyDescent="0.25">
      <c r="A20" s="552"/>
      <c r="B20" s="8"/>
      <c r="C20" s="8"/>
      <c r="D20" s="8"/>
      <c r="E20" s="552"/>
      <c r="F20" s="552"/>
      <c r="G20" s="552"/>
      <c r="H20" s="552"/>
      <c r="I20" s="552"/>
      <c r="J20" s="552"/>
      <c r="K20" s="552"/>
      <c r="L20" s="552"/>
      <c r="M20" s="552"/>
      <c r="N20" s="552"/>
      <c r="O20" s="552"/>
      <c r="P20" s="552"/>
      <c r="Q20" s="8"/>
      <c r="R20" s="8"/>
    </row>
    <row r="21" spans="1:18" s="14" customFormat="1" ht="15" customHeight="1" x14ac:dyDescent="0.25">
      <c r="A21" s="552"/>
      <c r="B21" s="8"/>
      <c r="C21" s="8"/>
      <c r="D21" s="8"/>
      <c r="E21" s="552"/>
      <c r="F21" s="552"/>
      <c r="G21" s="552"/>
      <c r="H21" s="552"/>
      <c r="I21" s="552"/>
      <c r="J21" s="552"/>
      <c r="K21" s="552"/>
      <c r="L21" s="552"/>
      <c r="M21" s="552"/>
      <c r="N21" s="552"/>
      <c r="O21" s="552"/>
      <c r="P21" s="552"/>
      <c r="Q21" s="8"/>
      <c r="R21" s="8"/>
    </row>
    <row r="22" spans="1:18" s="14" customFormat="1" ht="15" customHeight="1" x14ac:dyDescent="0.25">
      <c r="A22" s="552"/>
      <c r="B22" s="8"/>
      <c r="C22" s="8"/>
      <c r="D22" s="8"/>
      <c r="E22" s="552"/>
      <c r="F22" s="552"/>
      <c r="G22" s="552"/>
      <c r="H22" s="552"/>
      <c r="I22" s="552"/>
      <c r="J22" s="552"/>
      <c r="K22" s="552"/>
      <c r="L22" s="552"/>
      <c r="M22" s="552"/>
      <c r="N22" s="552"/>
      <c r="O22" s="552"/>
      <c r="P22" s="552"/>
      <c r="Q22" s="8"/>
      <c r="R22" s="8"/>
    </row>
    <row r="23" spans="1:18" s="14" customFormat="1" ht="15" customHeight="1" x14ac:dyDescent="0.25">
      <c r="A23" s="552"/>
      <c r="B23" s="8"/>
      <c r="C23" s="8"/>
      <c r="D23" s="8"/>
      <c r="E23" s="552"/>
      <c r="F23" s="552"/>
      <c r="G23" s="552"/>
      <c r="H23" s="552"/>
      <c r="I23" s="552"/>
      <c r="J23" s="552"/>
      <c r="K23" s="552"/>
      <c r="L23" s="552"/>
      <c r="M23" s="552"/>
      <c r="N23" s="552"/>
      <c r="O23" s="552"/>
      <c r="P23" s="552"/>
      <c r="Q23" s="8"/>
      <c r="R23" s="8"/>
    </row>
    <row r="24" spans="1:18" s="14" customFormat="1" ht="15" customHeight="1" x14ac:dyDescent="0.25">
      <c r="A24" s="552"/>
      <c r="B24" s="8"/>
      <c r="C24" s="8"/>
      <c r="D24" s="8"/>
      <c r="E24" s="552"/>
      <c r="F24" s="552"/>
      <c r="G24" s="552"/>
      <c r="H24" s="552"/>
      <c r="I24" s="552"/>
      <c r="J24" s="552"/>
      <c r="K24" s="552"/>
      <c r="L24" s="552"/>
      <c r="M24" s="552"/>
      <c r="N24" s="552"/>
      <c r="O24" s="552"/>
      <c r="P24" s="552"/>
      <c r="Q24" s="8"/>
      <c r="R24" s="8"/>
    </row>
    <row r="25" spans="1:18" s="14" customFormat="1" ht="15" customHeight="1" x14ac:dyDescent="0.25">
      <c r="A25" s="552"/>
      <c r="B25" s="8"/>
      <c r="C25" s="8"/>
      <c r="D25" s="8"/>
      <c r="E25" s="552"/>
      <c r="F25" s="552"/>
      <c r="G25" s="552"/>
      <c r="H25" s="552"/>
      <c r="I25" s="552"/>
      <c r="J25" s="552"/>
      <c r="K25" s="552"/>
      <c r="L25" s="552"/>
      <c r="M25" s="552"/>
      <c r="N25" s="552"/>
      <c r="O25" s="552"/>
      <c r="P25" s="552"/>
      <c r="Q25" s="8"/>
      <c r="R25" s="8"/>
    </row>
    <row r="26" spans="1:18" s="14" customFormat="1" ht="15" customHeight="1" x14ac:dyDescent="0.25">
      <c r="A26" s="552"/>
      <c r="B26" s="8"/>
      <c r="C26" s="8"/>
      <c r="D26" s="8"/>
      <c r="E26" s="552"/>
      <c r="F26" s="552"/>
      <c r="G26" s="552"/>
      <c r="H26" s="552"/>
      <c r="I26" s="552"/>
      <c r="J26" s="552"/>
      <c r="K26" s="552"/>
      <c r="L26" s="552"/>
      <c r="M26" s="552"/>
      <c r="N26" s="552"/>
      <c r="O26" s="552"/>
      <c r="P26" s="552"/>
      <c r="Q26" s="8"/>
      <c r="R26" s="8"/>
    </row>
    <row r="27" spans="1:18" s="14" customFormat="1" ht="15" customHeight="1" x14ac:dyDescent="0.25">
      <c r="A27" s="552"/>
      <c r="B27" s="8"/>
      <c r="C27" s="8"/>
      <c r="D27" s="8"/>
      <c r="E27" s="552"/>
      <c r="F27" s="552"/>
      <c r="G27" s="552"/>
      <c r="H27" s="552"/>
      <c r="I27" s="552"/>
      <c r="J27" s="552"/>
      <c r="K27" s="552"/>
      <c r="L27" s="552"/>
      <c r="M27" s="552"/>
      <c r="N27" s="552"/>
      <c r="O27" s="552"/>
      <c r="P27" s="552"/>
      <c r="Q27" s="8"/>
      <c r="R27" s="8"/>
    </row>
    <row r="28" spans="1:18" s="14" customFormat="1" ht="15" customHeight="1" x14ac:dyDescent="0.25">
      <c r="A28" s="552"/>
      <c r="B28" s="8"/>
      <c r="C28" s="8"/>
      <c r="D28" s="8"/>
      <c r="E28" s="552"/>
      <c r="F28" s="552"/>
      <c r="G28" s="552"/>
      <c r="H28" s="552"/>
      <c r="I28" s="552"/>
      <c r="J28" s="552"/>
      <c r="K28" s="552"/>
      <c r="L28" s="552"/>
      <c r="M28" s="552"/>
      <c r="N28" s="552"/>
      <c r="O28" s="552"/>
      <c r="P28" s="552"/>
      <c r="Q28" s="8"/>
      <c r="R28" s="8"/>
    </row>
    <row r="29" spans="1:18" s="14" customFormat="1" ht="15" customHeight="1" x14ac:dyDescent="0.25">
      <c r="A29" s="552"/>
      <c r="B29" s="8"/>
      <c r="C29" s="8"/>
      <c r="D29" s="8"/>
      <c r="E29" s="552"/>
      <c r="F29" s="552"/>
      <c r="G29" s="552"/>
      <c r="H29" s="552"/>
      <c r="I29" s="552"/>
      <c r="J29" s="552"/>
      <c r="K29" s="552"/>
      <c r="L29" s="552"/>
      <c r="M29" s="552"/>
      <c r="N29" s="552"/>
      <c r="O29" s="552"/>
      <c r="P29" s="552"/>
      <c r="Q29" s="8"/>
      <c r="R29" s="8"/>
    </row>
    <row r="30" spans="1:18" s="14" customFormat="1" ht="15" customHeight="1" x14ac:dyDescent="0.25">
      <c r="A30" s="552"/>
      <c r="B30" s="8"/>
      <c r="C30" s="8"/>
      <c r="D30" s="8"/>
      <c r="E30" s="552"/>
      <c r="F30" s="552"/>
      <c r="G30" s="552"/>
      <c r="H30" s="552"/>
      <c r="I30" s="552"/>
      <c r="J30" s="552"/>
      <c r="K30" s="552"/>
      <c r="L30" s="552"/>
      <c r="M30" s="552"/>
      <c r="N30" s="552"/>
      <c r="O30" s="552"/>
      <c r="P30" s="552"/>
      <c r="Q30" s="8"/>
      <c r="R30" s="8"/>
    </row>
    <row r="31" spans="1:18" s="14" customFormat="1" ht="15" customHeight="1" x14ac:dyDescent="0.25">
      <c r="A31" s="552"/>
      <c r="B31" s="8"/>
      <c r="C31" s="8"/>
      <c r="D31" s="8"/>
      <c r="E31" s="552"/>
      <c r="F31" s="552"/>
      <c r="G31" s="552"/>
      <c r="H31" s="552"/>
      <c r="I31" s="552"/>
      <c r="J31" s="552"/>
      <c r="K31" s="552"/>
      <c r="L31" s="552"/>
      <c r="M31" s="552"/>
      <c r="N31" s="552"/>
      <c r="O31" s="552"/>
      <c r="P31" s="552"/>
      <c r="Q31" s="8"/>
      <c r="R31" s="8"/>
    </row>
    <row r="32" spans="1:18" s="14" customFormat="1" ht="15" customHeight="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29"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29"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29"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29"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29"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29"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29"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29"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29"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29"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29"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29"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29"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29"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29"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29"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29"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29" customFormat="1" x14ac:dyDescent="0.25">
      <c r="A59" s="552"/>
      <c r="B59" s="8"/>
      <c r="C59" s="8"/>
      <c r="D59" s="8"/>
      <c r="E59" s="552"/>
      <c r="F59" s="552"/>
      <c r="G59" s="552"/>
      <c r="H59" s="552"/>
      <c r="I59" s="552"/>
      <c r="J59" s="552"/>
      <c r="K59" s="552"/>
      <c r="L59" s="552"/>
      <c r="M59" s="552"/>
      <c r="N59" s="552"/>
      <c r="O59" s="552"/>
      <c r="P59" s="552"/>
      <c r="Q59" s="8"/>
      <c r="R59" s="8"/>
    </row>
    <row r="60" spans="1:18" s="29" customFormat="1" x14ac:dyDescent="0.25">
      <c r="A60" s="552"/>
      <c r="B60" s="8"/>
      <c r="C60" s="8"/>
      <c r="D60" s="8"/>
      <c r="E60" s="552"/>
      <c r="F60" s="552"/>
      <c r="G60" s="552"/>
      <c r="H60" s="552"/>
      <c r="I60" s="552"/>
      <c r="J60" s="552"/>
      <c r="K60" s="552"/>
      <c r="L60" s="552"/>
      <c r="M60" s="552"/>
      <c r="N60" s="552"/>
      <c r="O60" s="552"/>
      <c r="P60" s="552"/>
      <c r="Q60" s="8"/>
      <c r="R60" s="8"/>
    </row>
    <row r="61" spans="1:18" s="29" customFormat="1" x14ac:dyDescent="0.25">
      <c r="A61" s="552"/>
      <c r="B61" s="8"/>
      <c r="C61" s="8"/>
      <c r="D61" s="8"/>
      <c r="E61" s="552"/>
      <c r="F61" s="552"/>
      <c r="G61" s="552"/>
      <c r="H61" s="552"/>
      <c r="I61" s="552"/>
      <c r="J61" s="552"/>
      <c r="K61" s="552"/>
      <c r="L61" s="552"/>
      <c r="M61" s="552"/>
      <c r="N61" s="552"/>
      <c r="O61" s="552"/>
      <c r="P61" s="552"/>
      <c r="Q61" s="8"/>
      <c r="R61" s="8"/>
    </row>
    <row r="62" spans="1:18" s="29" customFormat="1" x14ac:dyDescent="0.25">
      <c r="A62" s="552"/>
      <c r="B62" s="8"/>
      <c r="C62" s="8"/>
      <c r="D62" s="8"/>
      <c r="E62" s="552"/>
      <c r="F62" s="552"/>
      <c r="G62" s="552"/>
      <c r="H62" s="552"/>
      <c r="I62" s="552"/>
      <c r="J62" s="552"/>
      <c r="K62" s="552"/>
      <c r="L62" s="552"/>
      <c r="M62" s="552"/>
      <c r="N62" s="552"/>
      <c r="O62" s="552"/>
      <c r="P62" s="552"/>
      <c r="Q62" s="8"/>
      <c r="R62" s="8"/>
    </row>
    <row r="63" spans="1:18" s="29" customFormat="1" x14ac:dyDescent="0.25">
      <c r="A63" s="552"/>
      <c r="B63" s="8"/>
      <c r="C63" s="8"/>
      <c r="D63" s="8"/>
      <c r="E63" s="552"/>
      <c r="F63" s="552"/>
      <c r="G63" s="552"/>
      <c r="H63" s="552"/>
      <c r="I63" s="552"/>
      <c r="J63" s="552"/>
      <c r="K63" s="552"/>
      <c r="L63" s="552"/>
      <c r="M63" s="552"/>
      <c r="N63" s="552"/>
      <c r="O63" s="552"/>
      <c r="P63" s="552"/>
      <c r="Q63" s="8"/>
      <c r="R63" s="8"/>
    </row>
    <row r="64" spans="1:18" s="29" customFormat="1" x14ac:dyDescent="0.25">
      <c r="A64" s="552"/>
      <c r="B64" s="8"/>
      <c r="C64" s="8"/>
      <c r="D64" s="8"/>
      <c r="E64" s="552"/>
      <c r="F64" s="552"/>
      <c r="G64" s="552"/>
      <c r="H64" s="552"/>
      <c r="I64" s="552"/>
      <c r="J64" s="552"/>
      <c r="K64" s="552"/>
      <c r="L64" s="552"/>
      <c r="M64" s="552"/>
      <c r="N64" s="552"/>
      <c r="O64" s="552"/>
      <c r="P64" s="552"/>
      <c r="Q64" s="8"/>
      <c r="R64" s="8"/>
    </row>
  </sheetData>
  <sheetProtection algorithmName="SHA-512" hashValue="nVatmpsOeh2CrA9VV2dXh7AkmAINVArLM6sXUoA4wizpB1AnxE33RX+20yes0x7rl/thvNwYcPWW+kBh9yETVw==" saltValue="LNa15Yp/rUOZZ40tMZg36g==" spinCount="100000" sheet="1" objects="1" scenarios="1"/>
  <mergeCells count="15">
    <mergeCell ref="C8:C10"/>
    <mergeCell ref="B8:B13"/>
    <mergeCell ref="L5:P6"/>
    <mergeCell ref="Q5:Q7"/>
    <mergeCell ref="R5:R7"/>
    <mergeCell ref="A1:E1"/>
    <mergeCell ref="F1:R1"/>
    <mergeCell ref="A2:R2"/>
    <mergeCell ref="A3:R3"/>
    <mergeCell ref="A5:A7"/>
    <mergeCell ref="B5:B7"/>
    <mergeCell ref="C5:C7"/>
    <mergeCell ref="D5:D7"/>
    <mergeCell ref="E5:J6"/>
    <mergeCell ref="K5:K7"/>
  </mergeCells>
  <conditionalFormatting sqref="A8:A13">
    <cfRule type="containsText" dxfId="6"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CC"/>
  </sheetPr>
  <dimension ref="A1:R70"/>
  <sheetViews>
    <sheetView topLeftCell="A7" zoomScale="90" zoomScaleNormal="90" workbookViewId="0">
      <selection activeCell="Q8" sqref="Q8:Q19"/>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2229</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2319</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26.25" customHeight="1" thickTop="1" x14ac:dyDescent="0.25">
      <c r="A8" s="220">
        <v>1</v>
      </c>
      <c r="B8" s="986" t="s">
        <v>2113</v>
      </c>
      <c r="C8" s="992" t="s">
        <v>2259</v>
      </c>
      <c r="D8" s="609" t="s">
        <v>502</v>
      </c>
      <c r="E8" s="213"/>
      <c r="F8" s="251"/>
      <c r="G8" s="251"/>
      <c r="H8" s="251"/>
      <c r="I8" s="251"/>
      <c r="J8" s="251"/>
      <c r="K8" s="551"/>
      <c r="L8" s="610"/>
      <c r="M8" s="610" t="s">
        <v>3</v>
      </c>
      <c r="N8" s="610"/>
      <c r="O8" s="610">
        <v>1</v>
      </c>
      <c r="P8" s="610">
        <v>1</v>
      </c>
      <c r="Q8" s="280"/>
      <c r="R8" s="318">
        <f>O8*P8*ROUND(Q8,2)</f>
        <v>0</v>
      </c>
    </row>
    <row r="9" spans="1:18" s="14" customFormat="1" ht="26.25" customHeight="1" x14ac:dyDescent="0.25">
      <c r="A9" s="6">
        <v>2</v>
      </c>
      <c r="B9" s="948"/>
      <c r="C9" s="966"/>
      <c r="D9" s="238" t="s">
        <v>2260</v>
      </c>
      <c r="E9" s="10"/>
      <c r="F9" s="2"/>
      <c r="G9" s="2"/>
      <c r="H9" s="2"/>
      <c r="I9" s="2"/>
      <c r="J9" s="2"/>
      <c r="K9" s="550"/>
      <c r="L9" s="591"/>
      <c r="M9" s="591" t="s">
        <v>3</v>
      </c>
      <c r="N9" s="591"/>
      <c r="O9" s="591">
        <v>1</v>
      </c>
      <c r="P9" s="591">
        <v>1</v>
      </c>
      <c r="Q9" s="277"/>
      <c r="R9" s="287">
        <f>O9*P9*ROUND(Q9,2)</f>
        <v>0</v>
      </c>
    </row>
    <row r="10" spans="1:18" s="14" customFormat="1" ht="26.25" customHeight="1" x14ac:dyDescent="0.25">
      <c r="A10" s="6">
        <v>3</v>
      </c>
      <c r="B10" s="948"/>
      <c r="C10" s="966"/>
      <c r="D10" s="238" t="s">
        <v>2261</v>
      </c>
      <c r="E10" s="211"/>
      <c r="F10" s="2"/>
      <c r="G10" s="2"/>
      <c r="H10" s="2"/>
      <c r="I10" s="2"/>
      <c r="J10" s="2"/>
      <c r="K10" s="550"/>
      <c r="L10" s="591" t="s">
        <v>3</v>
      </c>
      <c r="M10" s="591" t="s">
        <v>3</v>
      </c>
      <c r="N10" s="591"/>
      <c r="O10" s="591">
        <v>2</v>
      </c>
      <c r="P10" s="591">
        <v>1</v>
      </c>
      <c r="Q10" s="277"/>
      <c r="R10" s="287">
        <f t="shared" ref="R10:R19" si="0">O10*P10*ROUND(Q10,2)</f>
        <v>0</v>
      </c>
    </row>
    <row r="11" spans="1:18" s="14" customFormat="1" ht="26.25" customHeight="1" x14ac:dyDescent="0.25">
      <c r="A11" s="6">
        <v>4</v>
      </c>
      <c r="B11" s="957"/>
      <c r="C11" s="967"/>
      <c r="D11" s="238" t="s">
        <v>2262</v>
      </c>
      <c r="E11" s="211"/>
      <c r="F11" s="2"/>
      <c r="G11" s="2"/>
      <c r="H11" s="2"/>
      <c r="I11" s="2"/>
      <c r="J11" s="2"/>
      <c r="K11" s="550"/>
      <c r="L11" s="591" t="s">
        <v>3</v>
      </c>
      <c r="M11" s="591" t="s">
        <v>3</v>
      </c>
      <c r="N11" s="591"/>
      <c r="O11" s="591">
        <v>2</v>
      </c>
      <c r="P11" s="591">
        <v>1</v>
      </c>
      <c r="Q11" s="277"/>
      <c r="R11" s="287">
        <f t="shared" si="0"/>
        <v>0</v>
      </c>
    </row>
    <row r="12" spans="1:18" s="14" customFormat="1" ht="26.25" customHeight="1" x14ac:dyDescent="0.25">
      <c r="A12" s="6">
        <v>5</v>
      </c>
      <c r="B12" s="947" t="s">
        <v>2114</v>
      </c>
      <c r="C12" s="968" t="s">
        <v>2263</v>
      </c>
      <c r="D12" s="238" t="s">
        <v>2265</v>
      </c>
      <c r="E12" s="211"/>
      <c r="F12" s="2"/>
      <c r="G12" s="2"/>
      <c r="H12" s="2"/>
      <c r="I12" s="2"/>
      <c r="J12" s="2"/>
      <c r="K12" s="550"/>
      <c r="L12" s="591" t="s">
        <v>3</v>
      </c>
      <c r="M12" s="591" t="s">
        <v>3</v>
      </c>
      <c r="N12" s="591"/>
      <c r="O12" s="591">
        <v>2</v>
      </c>
      <c r="P12" s="591">
        <v>1</v>
      </c>
      <c r="Q12" s="277"/>
      <c r="R12" s="287">
        <f t="shared" si="0"/>
        <v>0</v>
      </c>
    </row>
    <row r="13" spans="1:18" s="14" customFormat="1" ht="15" customHeight="1" x14ac:dyDescent="0.25">
      <c r="A13" s="6">
        <v>6</v>
      </c>
      <c r="B13" s="948"/>
      <c r="C13" s="966"/>
      <c r="D13" s="238" t="s">
        <v>2264</v>
      </c>
      <c r="E13" s="211"/>
      <c r="F13" s="2"/>
      <c r="G13" s="2"/>
      <c r="H13" s="2"/>
      <c r="I13" s="2"/>
      <c r="J13" s="2"/>
      <c r="K13" s="550"/>
      <c r="L13" s="591" t="s">
        <v>3</v>
      </c>
      <c r="M13" s="591" t="s">
        <v>3</v>
      </c>
      <c r="N13" s="591"/>
      <c r="O13" s="591">
        <v>2</v>
      </c>
      <c r="P13" s="591">
        <v>1</v>
      </c>
      <c r="Q13" s="277"/>
      <c r="R13" s="287">
        <f t="shared" si="0"/>
        <v>0</v>
      </c>
    </row>
    <row r="14" spans="1:18" s="14" customFormat="1" ht="15" customHeight="1" x14ac:dyDescent="0.25">
      <c r="A14" s="6">
        <v>7</v>
      </c>
      <c r="B14" s="948"/>
      <c r="C14" s="966"/>
      <c r="D14" s="238" t="s">
        <v>2266</v>
      </c>
      <c r="E14" s="211"/>
      <c r="F14" s="2"/>
      <c r="G14" s="2"/>
      <c r="H14" s="2"/>
      <c r="I14" s="2"/>
      <c r="J14" s="2"/>
      <c r="K14" s="550"/>
      <c r="L14" s="591" t="s">
        <v>3</v>
      </c>
      <c r="M14" s="591" t="s">
        <v>3</v>
      </c>
      <c r="N14" s="591"/>
      <c r="O14" s="591">
        <v>2</v>
      </c>
      <c r="P14" s="591">
        <v>1</v>
      </c>
      <c r="Q14" s="277"/>
      <c r="R14" s="287">
        <f t="shared" si="0"/>
        <v>0</v>
      </c>
    </row>
    <row r="15" spans="1:18" s="14" customFormat="1" ht="15" customHeight="1" x14ac:dyDescent="0.25">
      <c r="A15" s="6">
        <v>8</v>
      </c>
      <c r="B15" s="948"/>
      <c r="C15" s="966"/>
      <c r="D15" s="238" t="s">
        <v>2267</v>
      </c>
      <c r="E15" s="211"/>
      <c r="F15" s="2"/>
      <c r="G15" s="2"/>
      <c r="H15" s="2"/>
      <c r="I15" s="2"/>
      <c r="J15" s="2"/>
      <c r="K15" s="550"/>
      <c r="L15" s="591" t="s">
        <v>3</v>
      </c>
      <c r="M15" s="591" t="s">
        <v>3</v>
      </c>
      <c r="N15" s="591"/>
      <c r="O15" s="591">
        <v>2</v>
      </c>
      <c r="P15" s="591">
        <v>1</v>
      </c>
      <c r="Q15" s="277"/>
      <c r="R15" s="287">
        <f t="shared" si="0"/>
        <v>0</v>
      </c>
    </row>
    <row r="16" spans="1:18" s="14" customFormat="1" ht="15" customHeight="1" x14ac:dyDescent="0.25">
      <c r="A16" s="6">
        <v>9</v>
      </c>
      <c r="B16" s="948"/>
      <c r="C16" s="966"/>
      <c r="D16" s="3" t="s">
        <v>2268</v>
      </c>
      <c r="E16" s="211"/>
      <c r="F16" s="2"/>
      <c r="G16" s="2"/>
      <c r="H16" s="2"/>
      <c r="I16" s="2"/>
      <c r="J16" s="2"/>
      <c r="K16" s="550"/>
      <c r="L16" s="591" t="s">
        <v>3</v>
      </c>
      <c r="M16" s="591" t="s">
        <v>3</v>
      </c>
      <c r="N16" s="591"/>
      <c r="O16" s="591">
        <v>2</v>
      </c>
      <c r="P16" s="591">
        <v>1</v>
      </c>
      <c r="Q16" s="277"/>
      <c r="R16" s="287">
        <f t="shared" si="0"/>
        <v>0</v>
      </c>
    </row>
    <row r="17" spans="1:18" s="14" customFormat="1" ht="26.25" customHeight="1" x14ac:dyDescent="0.25">
      <c r="A17" s="6">
        <v>10</v>
      </c>
      <c r="B17" s="948"/>
      <c r="C17" s="966"/>
      <c r="D17" s="238" t="s">
        <v>2269</v>
      </c>
      <c r="E17" s="211"/>
      <c r="F17" s="2"/>
      <c r="G17" s="2"/>
      <c r="H17" s="2"/>
      <c r="I17" s="2"/>
      <c r="J17" s="2"/>
      <c r="K17" s="550"/>
      <c r="L17" s="591" t="s">
        <v>3</v>
      </c>
      <c r="M17" s="591" t="s">
        <v>3</v>
      </c>
      <c r="N17" s="591"/>
      <c r="O17" s="591">
        <v>2</v>
      </c>
      <c r="P17" s="591">
        <v>1</v>
      </c>
      <c r="Q17" s="277"/>
      <c r="R17" s="287">
        <f t="shared" si="0"/>
        <v>0</v>
      </c>
    </row>
    <row r="18" spans="1:18" s="14" customFormat="1" ht="26.25" customHeight="1" x14ac:dyDescent="0.25">
      <c r="A18" s="6">
        <v>11</v>
      </c>
      <c r="B18" s="948"/>
      <c r="C18" s="966"/>
      <c r="D18" s="238" t="s">
        <v>2270</v>
      </c>
      <c r="E18" s="211"/>
      <c r="F18" s="2"/>
      <c r="G18" s="2"/>
      <c r="H18" s="2"/>
      <c r="I18" s="2"/>
      <c r="J18" s="2"/>
      <c r="K18" s="550"/>
      <c r="L18" s="591" t="s">
        <v>3</v>
      </c>
      <c r="M18" s="591" t="s">
        <v>3</v>
      </c>
      <c r="N18" s="591"/>
      <c r="O18" s="591">
        <v>2</v>
      </c>
      <c r="P18" s="591">
        <v>1</v>
      </c>
      <c r="Q18" s="277"/>
      <c r="R18" s="287">
        <f t="shared" si="0"/>
        <v>0</v>
      </c>
    </row>
    <row r="19" spans="1:18" s="14" customFormat="1" ht="26.25" customHeight="1" thickBot="1" x14ac:dyDescent="0.3">
      <c r="A19" s="56">
        <v>12</v>
      </c>
      <c r="B19" s="949"/>
      <c r="C19" s="969"/>
      <c r="D19" s="622" t="s">
        <v>2271</v>
      </c>
      <c r="E19" s="214"/>
      <c r="F19" s="11"/>
      <c r="G19" s="11"/>
      <c r="H19" s="11"/>
      <c r="I19" s="11"/>
      <c r="J19" s="11"/>
      <c r="K19" s="199"/>
      <c r="L19" s="596" t="s">
        <v>3</v>
      </c>
      <c r="M19" s="596" t="s">
        <v>3</v>
      </c>
      <c r="N19" s="596"/>
      <c r="O19" s="596">
        <v>2</v>
      </c>
      <c r="P19" s="596">
        <v>1</v>
      </c>
      <c r="Q19" s="277"/>
      <c r="R19" s="294">
        <f t="shared" si="0"/>
        <v>0</v>
      </c>
    </row>
    <row r="20" spans="1:18" s="14" customFormat="1" ht="15" customHeight="1" thickTop="1" thickBot="1" x14ac:dyDescent="0.3">
      <c r="A20" s="552"/>
      <c r="B20" s="8"/>
      <c r="C20" s="8"/>
      <c r="D20" s="8"/>
      <c r="E20" s="552"/>
      <c r="F20" s="552"/>
      <c r="G20" s="552"/>
      <c r="H20" s="552"/>
      <c r="I20" s="552"/>
      <c r="J20" s="552"/>
      <c r="K20" s="552"/>
      <c r="L20" s="552"/>
      <c r="M20" s="552"/>
      <c r="N20" s="552"/>
      <c r="O20" s="552"/>
      <c r="P20" s="552"/>
      <c r="Q20" s="241" t="s">
        <v>4</v>
      </c>
      <c r="R20" s="242">
        <f>SUM(R8:R19)</f>
        <v>0</v>
      </c>
    </row>
    <row r="21" spans="1:18" s="14" customFormat="1" ht="15" customHeight="1" thickTop="1" x14ac:dyDescent="0.25">
      <c r="A21" s="552"/>
      <c r="B21" s="8"/>
      <c r="C21" s="8"/>
      <c r="D21" s="8"/>
      <c r="E21" s="552"/>
      <c r="F21" s="552"/>
      <c r="G21" s="552"/>
      <c r="H21" s="552"/>
      <c r="I21" s="552"/>
      <c r="J21" s="552"/>
      <c r="K21" s="552"/>
      <c r="L21" s="552"/>
      <c r="M21" s="552"/>
      <c r="N21" s="552"/>
      <c r="O21" s="552"/>
      <c r="P21" s="552"/>
      <c r="Q21" s="8"/>
      <c r="R21" s="8"/>
    </row>
    <row r="22" spans="1:18" s="14" customFormat="1" ht="15" customHeight="1" x14ac:dyDescent="0.25">
      <c r="A22" s="552"/>
      <c r="B22" s="8"/>
      <c r="C22" s="8"/>
      <c r="D22" s="8"/>
      <c r="E22" s="552"/>
      <c r="F22" s="552"/>
      <c r="G22" s="552"/>
      <c r="H22" s="552"/>
      <c r="I22" s="552"/>
      <c r="J22" s="552"/>
      <c r="K22" s="552"/>
      <c r="L22" s="552"/>
      <c r="M22" s="552"/>
      <c r="N22" s="552"/>
      <c r="O22" s="552"/>
      <c r="P22" s="552"/>
      <c r="Q22" s="8"/>
      <c r="R22" s="8"/>
    </row>
    <row r="23" spans="1:18" s="14" customFormat="1" ht="15" customHeight="1" x14ac:dyDescent="0.25">
      <c r="A23" s="552"/>
      <c r="B23" s="8"/>
      <c r="C23" s="8"/>
      <c r="D23" s="8"/>
      <c r="E23" s="552"/>
      <c r="F23" s="552"/>
      <c r="G23" s="552"/>
      <c r="H23" s="552"/>
      <c r="I23" s="552"/>
      <c r="J23" s="552"/>
      <c r="K23" s="552"/>
      <c r="L23" s="552"/>
      <c r="M23" s="552"/>
      <c r="N23" s="552"/>
      <c r="O23" s="552"/>
      <c r="P23" s="552"/>
      <c r="Q23" s="8"/>
      <c r="R23" s="8"/>
    </row>
    <row r="24" spans="1:18" s="14" customFormat="1" ht="15" customHeight="1" x14ac:dyDescent="0.25">
      <c r="A24" s="552"/>
      <c r="B24" s="8"/>
      <c r="C24" s="8"/>
      <c r="D24" s="8"/>
      <c r="E24" s="552"/>
      <c r="F24" s="552"/>
      <c r="G24" s="552"/>
      <c r="H24" s="552"/>
      <c r="I24" s="552"/>
      <c r="J24" s="552"/>
      <c r="K24" s="552"/>
      <c r="L24" s="552"/>
      <c r="M24" s="552"/>
      <c r="N24" s="552"/>
      <c r="O24" s="552"/>
      <c r="P24" s="552"/>
      <c r="Q24" s="8"/>
      <c r="R24" s="8"/>
    </row>
    <row r="25" spans="1:18" s="14" customFormat="1" ht="15" customHeight="1" x14ac:dyDescent="0.25">
      <c r="A25" s="552"/>
      <c r="B25" s="8"/>
      <c r="C25" s="8"/>
      <c r="D25" s="8"/>
      <c r="E25" s="552"/>
      <c r="F25" s="552"/>
      <c r="G25" s="552"/>
      <c r="H25" s="552"/>
      <c r="I25" s="552"/>
      <c r="J25" s="552"/>
      <c r="K25" s="552"/>
      <c r="L25" s="552"/>
      <c r="M25" s="552"/>
      <c r="N25" s="552"/>
      <c r="O25" s="552"/>
      <c r="P25" s="552"/>
      <c r="Q25" s="8"/>
      <c r="R25" s="8"/>
    </row>
    <row r="26" spans="1:18" s="14" customFormat="1" ht="15" customHeight="1" x14ac:dyDescent="0.25">
      <c r="A26" s="552"/>
      <c r="B26" s="8"/>
      <c r="C26" s="8"/>
      <c r="D26" s="8"/>
      <c r="E26" s="552"/>
      <c r="F26" s="552"/>
      <c r="G26" s="552"/>
      <c r="H26" s="552"/>
      <c r="I26" s="552"/>
      <c r="J26" s="552"/>
      <c r="K26" s="552"/>
      <c r="L26" s="552"/>
      <c r="M26" s="552"/>
      <c r="N26" s="552"/>
      <c r="O26" s="552"/>
      <c r="P26" s="552"/>
      <c r="Q26" s="8"/>
      <c r="R26" s="8"/>
    </row>
    <row r="27" spans="1:18" s="14" customFormat="1" ht="15" customHeight="1" x14ac:dyDescent="0.25">
      <c r="A27" s="552"/>
      <c r="B27" s="8"/>
      <c r="C27" s="8"/>
      <c r="D27" s="8"/>
      <c r="E27" s="552"/>
      <c r="F27" s="552"/>
      <c r="G27" s="552"/>
      <c r="H27" s="552"/>
      <c r="I27" s="552"/>
      <c r="J27" s="552"/>
      <c r="K27" s="552"/>
      <c r="L27" s="552"/>
      <c r="M27" s="552"/>
      <c r="N27" s="552"/>
      <c r="O27" s="552"/>
      <c r="P27" s="552"/>
      <c r="Q27" s="8"/>
      <c r="R27" s="8"/>
    </row>
    <row r="28" spans="1:18" s="14" customFormat="1" ht="15" customHeight="1" x14ac:dyDescent="0.25">
      <c r="A28" s="552"/>
      <c r="B28" s="8"/>
      <c r="C28" s="8"/>
      <c r="D28" s="8"/>
      <c r="E28" s="552"/>
      <c r="F28" s="552"/>
      <c r="G28" s="552"/>
      <c r="H28" s="552"/>
      <c r="I28" s="552"/>
      <c r="J28" s="552"/>
      <c r="K28" s="552"/>
      <c r="L28" s="552"/>
      <c r="M28" s="552"/>
      <c r="N28" s="552"/>
      <c r="O28" s="552"/>
      <c r="P28" s="552"/>
      <c r="Q28" s="8"/>
      <c r="R28" s="8"/>
    </row>
    <row r="29" spans="1:18" s="14" customFormat="1" ht="15" customHeight="1" x14ac:dyDescent="0.25">
      <c r="A29" s="552"/>
      <c r="B29" s="8"/>
      <c r="C29" s="8"/>
      <c r="D29" s="8"/>
      <c r="E29" s="552"/>
      <c r="F29" s="552"/>
      <c r="G29" s="552"/>
      <c r="H29" s="552"/>
      <c r="I29" s="552"/>
      <c r="J29" s="552"/>
      <c r="K29" s="552"/>
      <c r="L29" s="552"/>
      <c r="M29" s="552"/>
      <c r="N29" s="552"/>
      <c r="O29" s="552"/>
      <c r="P29" s="552"/>
      <c r="Q29" s="8"/>
      <c r="R29" s="8"/>
    </row>
    <row r="30" spans="1:18" s="14" customFormat="1" ht="15" customHeight="1" x14ac:dyDescent="0.25">
      <c r="A30" s="552"/>
      <c r="B30" s="8"/>
      <c r="C30" s="8"/>
      <c r="D30" s="8"/>
      <c r="E30" s="552"/>
      <c r="F30" s="552"/>
      <c r="G30" s="552"/>
      <c r="H30" s="552"/>
      <c r="I30" s="552"/>
      <c r="J30" s="552"/>
      <c r="K30" s="552"/>
      <c r="L30" s="552"/>
      <c r="M30" s="552"/>
      <c r="N30" s="552"/>
      <c r="O30" s="552"/>
      <c r="P30" s="552"/>
      <c r="Q30" s="8"/>
      <c r="R30" s="8"/>
    </row>
    <row r="31" spans="1:18" s="14" customFormat="1" ht="15" customHeight="1" x14ac:dyDescent="0.25">
      <c r="A31" s="552"/>
      <c r="B31" s="8"/>
      <c r="C31" s="8"/>
      <c r="D31" s="8"/>
      <c r="E31" s="552"/>
      <c r="F31" s="552"/>
      <c r="G31" s="552"/>
      <c r="H31" s="552"/>
      <c r="I31" s="552"/>
      <c r="J31" s="552"/>
      <c r="K31" s="552"/>
      <c r="L31" s="552"/>
      <c r="M31" s="552"/>
      <c r="N31" s="552"/>
      <c r="O31" s="552"/>
      <c r="P31" s="552"/>
      <c r="Q31" s="8"/>
      <c r="R31" s="8"/>
    </row>
    <row r="32" spans="1:18" s="14" customFormat="1" ht="15" customHeight="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14"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14"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14"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14"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14"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29"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29"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29"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29"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29"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29"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29"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29"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29"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29"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29"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29"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29"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29"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29"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29"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29"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29" customFormat="1" x14ac:dyDescent="0.25">
      <c r="A65" s="552"/>
      <c r="B65" s="8"/>
      <c r="C65" s="8"/>
      <c r="D65" s="8"/>
      <c r="E65" s="552"/>
      <c r="F65" s="552"/>
      <c r="G65" s="552"/>
      <c r="H65" s="552"/>
      <c r="I65" s="552"/>
      <c r="J65" s="552"/>
      <c r="K65" s="552"/>
      <c r="L65" s="552"/>
      <c r="M65" s="552"/>
      <c r="N65" s="552"/>
      <c r="O65" s="552"/>
      <c r="P65" s="552"/>
      <c r="Q65" s="8"/>
      <c r="R65" s="8"/>
    </row>
    <row r="66" spans="1:18" s="29" customFormat="1" x14ac:dyDescent="0.25">
      <c r="A66" s="552"/>
      <c r="B66" s="8"/>
      <c r="C66" s="8"/>
      <c r="D66" s="8"/>
      <c r="E66" s="552"/>
      <c r="F66" s="552"/>
      <c r="G66" s="552"/>
      <c r="H66" s="552"/>
      <c r="I66" s="552"/>
      <c r="J66" s="552"/>
      <c r="K66" s="552"/>
      <c r="L66" s="552"/>
      <c r="M66" s="552"/>
      <c r="N66" s="552"/>
      <c r="O66" s="552"/>
      <c r="P66" s="552"/>
      <c r="Q66" s="8"/>
      <c r="R66" s="8"/>
    </row>
    <row r="67" spans="1:18" s="29" customFormat="1" x14ac:dyDescent="0.25">
      <c r="A67" s="552"/>
      <c r="B67" s="8"/>
      <c r="C67" s="8"/>
      <c r="D67" s="8"/>
      <c r="E67" s="552"/>
      <c r="F67" s="552"/>
      <c r="G67" s="552"/>
      <c r="H67" s="552"/>
      <c r="I67" s="552"/>
      <c r="J67" s="552"/>
      <c r="K67" s="552"/>
      <c r="L67" s="552"/>
      <c r="M67" s="552"/>
      <c r="N67" s="552"/>
      <c r="O67" s="552"/>
      <c r="P67" s="552"/>
      <c r="Q67" s="8"/>
      <c r="R67" s="8"/>
    </row>
    <row r="68" spans="1:18" s="29" customFormat="1" x14ac:dyDescent="0.25">
      <c r="A68" s="552"/>
      <c r="B68" s="8"/>
      <c r="C68" s="8"/>
      <c r="D68" s="8"/>
      <c r="E68" s="552"/>
      <c r="F68" s="552"/>
      <c r="G68" s="552"/>
      <c r="H68" s="552"/>
      <c r="I68" s="552"/>
      <c r="J68" s="552"/>
      <c r="K68" s="552"/>
      <c r="L68" s="552"/>
      <c r="M68" s="552"/>
      <c r="N68" s="552"/>
      <c r="O68" s="552"/>
      <c r="P68" s="552"/>
      <c r="Q68" s="8"/>
      <c r="R68" s="8"/>
    </row>
    <row r="69" spans="1:18" s="29" customFormat="1" x14ac:dyDescent="0.25">
      <c r="A69" s="552"/>
      <c r="B69" s="8"/>
      <c r="C69" s="8"/>
      <c r="D69" s="8"/>
      <c r="E69" s="552"/>
      <c r="F69" s="552"/>
      <c r="G69" s="552"/>
      <c r="H69" s="552"/>
      <c r="I69" s="552"/>
      <c r="J69" s="552"/>
      <c r="K69" s="552"/>
      <c r="L69" s="552"/>
      <c r="M69" s="552"/>
      <c r="N69" s="552"/>
      <c r="O69" s="552"/>
      <c r="P69" s="552"/>
      <c r="Q69" s="8"/>
      <c r="R69" s="8"/>
    </row>
    <row r="70" spans="1:18" s="29" customFormat="1" x14ac:dyDescent="0.25">
      <c r="A70" s="552"/>
      <c r="B70" s="8"/>
      <c r="C70" s="8"/>
      <c r="D70" s="8"/>
      <c r="E70" s="552"/>
      <c r="F70" s="552"/>
      <c r="G70" s="552"/>
      <c r="H70" s="552"/>
      <c r="I70" s="552"/>
      <c r="J70" s="552"/>
      <c r="K70" s="552"/>
      <c r="L70" s="552"/>
      <c r="M70" s="552"/>
      <c r="N70" s="552"/>
      <c r="O70" s="552"/>
      <c r="P70" s="552"/>
      <c r="Q70" s="8"/>
      <c r="R70" s="8"/>
    </row>
  </sheetData>
  <sheetProtection algorithmName="SHA-512" hashValue="/3UZTV9wympEill+Op4bgzCJLA8JwnxRL8zBMRsYpzaoLjH+o7ZhKtG6hSgB2M3F3Mtt5V0XtC272EtkQ1HQxg==" saltValue="8qpCLwoiDpykpC7ZZoF4ng==" spinCount="100000" sheet="1" objects="1" scenarios="1"/>
  <mergeCells count="17">
    <mergeCell ref="C12:C19"/>
    <mergeCell ref="B12:B19"/>
    <mergeCell ref="B8:B11"/>
    <mergeCell ref="C8:C11"/>
    <mergeCell ref="A1:E1"/>
    <mergeCell ref="F1:R1"/>
    <mergeCell ref="A2:R2"/>
    <mergeCell ref="A3:R3"/>
    <mergeCell ref="A5:A7"/>
    <mergeCell ref="B5:B7"/>
    <mergeCell ref="C5:C7"/>
    <mergeCell ref="D5:D7"/>
    <mergeCell ref="E5:J6"/>
    <mergeCell ref="K5:K7"/>
    <mergeCell ref="L5:P6"/>
    <mergeCell ref="Q5:Q7"/>
    <mergeCell ref="R5:R7"/>
  </mergeCells>
  <conditionalFormatting sqref="A8:A19">
    <cfRule type="containsText" dxfId="5"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CC"/>
  </sheetPr>
  <dimension ref="A1:R87"/>
  <sheetViews>
    <sheetView topLeftCell="A7" zoomScale="90" zoomScaleNormal="90" workbookViewId="0">
      <selection activeCell="Q36" sqref="Q36"/>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2230</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2320</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220">
        <v>1</v>
      </c>
      <c r="B8" s="986" t="s">
        <v>2114</v>
      </c>
      <c r="C8" s="992" t="s">
        <v>2294</v>
      </c>
      <c r="D8" s="623" t="s">
        <v>2250</v>
      </c>
      <c r="E8" s="213"/>
      <c r="F8" s="251"/>
      <c r="G8" s="251"/>
      <c r="H8" s="251"/>
      <c r="I8" s="251"/>
      <c r="J8" s="251"/>
      <c r="K8" s="551"/>
      <c r="L8" s="624" t="s">
        <v>3</v>
      </c>
      <c r="M8" s="624" t="s">
        <v>3</v>
      </c>
      <c r="N8" s="624"/>
      <c r="O8" s="624">
        <v>2</v>
      </c>
      <c r="P8" s="624">
        <v>2</v>
      </c>
      <c r="Q8" s="280"/>
      <c r="R8" s="318">
        <f>O8*P8*ROUND(Q8,2)</f>
        <v>0</v>
      </c>
    </row>
    <row r="9" spans="1:18" s="14" customFormat="1" ht="15" customHeight="1" x14ac:dyDescent="0.25">
      <c r="A9" s="6">
        <v>2</v>
      </c>
      <c r="B9" s="948"/>
      <c r="C9" s="966"/>
      <c r="D9" s="625" t="s">
        <v>2251</v>
      </c>
      <c r="E9" s="10"/>
      <c r="F9" s="2"/>
      <c r="G9" s="2"/>
      <c r="H9" s="2"/>
      <c r="I9" s="2"/>
      <c r="J9" s="2"/>
      <c r="K9" s="550"/>
      <c r="L9" s="626" t="s">
        <v>3</v>
      </c>
      <c r="M9" s="626" t="s">
        <v>3</v>
      </c>
      <c r="N9" s="626"/>
      <c r="O9" s="626">
        <v>2</v>
      </c>
      <c r="P9" s="626">
        <v>2</v>
      </c>
      <c r="Q9" s="277"/>
      <c r="R9" s="287">
        <f>O9*P9*ROUND(Q9,2)</f>
        <v>0</v>
      </c>
    </row>
    <row r="10" spans="1:18" s="14" customFormat="1" ht="15" customHeight="1" x14ac:dyDescent="0.25">
      <c r="A10" s="6">
        <v>3</v>
      </c>
      <c r="B10" s="948"/>
      <c r="C10" s="966"/>
      <c r="D10" s="625" t="s">
        <v>2252</v>
      </c>
      <c r="E10" s="211"/>
      <c r="F10" s="2"/>
      <c r="G10" s="2"/>
      <c r="H10" s="2"/>
      <c r="I10" s="2"/>
      <c r="J10" s="2"/>
      <c r="K10" s="550"/>
      <c r="L10" s="626" t="s">
        <v>3</v>
      </c>
      <c r="M10" s="626" t="s">
        <v>3</v>
      </c>
      <c r="N10" s="626"/>
      <c r="O10" s="626">
        <v>2</v>
      </c>
      <c r="P10" s="626">
        <v>2</v>
      </c>
      <c r="Q10" s="277"/>
      <c r="R10" s="287">
        <f t="shared" ref="R10:R34" si="0">O10*P10*ROUND(Q10,2)</f>
        <v>0</v>
      </c>
    </row>
    <row r="11" spans="1:18" s="14" customFormat="1" ht="15" customHeight="1" x14ac:dyDescent="0.25">
      <c r="A11" s="6">
        <v>4</v>
      </c>
      <c r="B11" s="948"/>
      <c r="C11" s="966"/>
      <c r="D11" s="625" t="s">
        <v>2253</v>
      </c>
      <c r="E11" s="211"/>
      <c r="F11" s="2"/>
      <c r="G11" s="2"/>
      <c r="H11" s="2"/>
      <c r="I11" s="2"/>
      <c r="J11" s="2"/>
      <c r="K11" s="550"/>
      <c r="L11" s="626" t="s">
        <v>3</v>
      </c>
      <c r="M11" s="626" t="s">
        <v>3</v>
      </c>
      <c r="N11" s="626"/>
      <c r="O11" s="626">
        <v>2</v>
      </c>
      <c r="P11" s="626">
        <v>2</v>
      </c>
      <c r="Q11" s="277"/>
      <c r="R11" s="287">
        <f t="shared" si="0"/>
        <v>0</v>
      </c>
    </row>
    <row r="12" spans="1:18" s="14" customFormat="1" ht="15" customHeight="1" x14ac:dyDescent="0.25">
      <c r="A12" s="6">
        <v>5</v>
      </c>
      <c r="B12" s="948"/>
      <c r="C12" s="966"/>
      <c r="D12" s="625" t="s">
        <v>2254</v>
      </c>
      <c r="E12" s="211"/>
      <c r="F12" s="2"/>
      <c r="G12" s="2"/>
      <c r="H12" s="2"/>
      <c r="I12" s="2"/>
      <c r="J12" s="2"/>
      <c r="K12" s="550"/>
      <c r="L12" s="626" t="s">
        <v>3</v>
      </c>
      <c r="M12" s="626" t="s">
        <v>3</v>
      </c>
      <c r="N12" s="626"/>
      <c r="O12" s="626">
        <v>2</v>
      </c>
      <c r="P12" s="626">
        <v>2</v>
      </c>
      <c r="Q12" s="277"/>
      <c r="R12" s="287">
        <f t="shared" si="0"/>
        <v>0</v>
      </c>
    </row>
    <row r="13" spans="1:18" s="14" customFormat="1" ht="15" customHeight="1" x14ac:dyDescent="0.25">
      <c r="A13" s="6">
        <v>6</v>
      </c>
      <c r="B13" s="948"/>
      <c r="C13" s="966"/>
      <c r="D13" s="625" t="s">
        <v>2255</v>
      </c>
      <c r="E13" s="211"/>
      <c r="F13" s="2"/>
      <c r="G13" s="2"/>
      <c r="H13" s="2"/>
      <c r="I13" s="2"/>
      <c r="J13" s="2"/>
      <c r="K13" s="550"/>
      <c r="L13" s="626" t="s">
        <v>3</v>
      </c>
      <c r="M13" s="626" t="s">
        <v>3</v>
      </c>
      <c r="N13" s="626"/>
      <c r="O13" s="626">
        <v>2</v>
      </c>
      <c r="P13" s="626">
        <v>2</v>
      </c>
      <c r="Q13" s="277"/>
      <c r="R13" s="287">
        <f t="shared" si="0"/>
        <v>0</v>
      </c>
    </row>
    <row r="14" spans="1:18" s="14" customFormat="1" ht="15" customHeight="1" x14ac:dyDescent="0.25">
      <c r="A14" s="6">
        <v>7</v>
      </c>
      <c r="B14" s="948"/>
      <c r="C14" s="966"/>
      <c r="D14" s="625" t="s">
        <v>2256</v>
      </c>
      <c r="E14" s="211"/>
      <c r="F14" s="2"/>
      <c r="G14" s="2"/>
      <c r="H14" s="2"/>
      <c r="I14" s="2"/>
      <c r="J14" s="2"/>
      <c r="K14" s="550"/>
      <c r="L14" s="626" t="s">
        <v>3</v>
      </c>
      <c r="M14" s="626" t="s">
        <v>3</v>
      </c>
      <c r="N14" s="626"/>
      <c r="O14" s="626">
        <v>2</v>
      </c>
      <c r="P14" s="626">
        <v>2</v>
      </c>
      <c r="Q14" s="277"/>
      <c r="R14" s="287">
        <f t="shared" si="0"/>
        <v>0</v>
      </c>
    </row>
    <row r="15" spans="1:18" s="14" customFormat="1" ht="15" customHeight="1" x14ac:dyDescent="0.25">
      <c r="A15" s="6">
        <v>8</v>
      </c>
      <c r="B15" s="948"/>
      <c r="C15" s="966"/>
      <c r="D15" s="625" t="s">
        <v>2257</v>
      </c>
      <c r="E15" s="211"/>
      <c r="F15" s="2"/>
      <c r="G15" s="2"/>
      <c r="H15" s="2"/>
      <c r="I15" s="2"/>
      <c r="J15" s="2"/>
      <c r="K15" s="550"/>
      <c r="L15" s="626" t="s">
        <v>3</v>
      </c>
      <c r="M15" s="626" t="s">
        <v>3</v>
      </c>
      <c r="N15" s="626"/>
      <c r="O15" s="626">
        <v>2</v>
      </c>
      <c r="P15" s="626">
        <v>2</v>
      </c>
      <c r="Q15" s="277"/>
      <c r="R15" s="287">
        <f t="shared" si="0"/>
        <v>0</v>
      </c>
    </row>
    <row r="16" spans="1:18" s="14" customFormat="1" ht="15" customHeight="1" x14ac:dyDescent="0.25">
      <c r="A16" s="6">
        <v>9</v>
      </c>
      <c r="B16" s="948"/>
      <c r="C16" s="967"/>
      <c r="D16" s="625" t="s">
        <v>2258</v>
      </c>
      <c r="E16" s="211"/>
      <c r="F16" s="2"/>
      <c r="G16" s="2"/>
      <c r="H16" s="2"/>
      <c r="I16" s="2"/>
      <c r="J16" s="2"/>
      <c r="K16" s="550"/>
      <c r="L16" s="626" t="s">
        <v>3</v>
      </c>
      <c r="M16" s="626" t="s">
        <v>3</v>
      </c>
      <c r="N16" s="626"/>
      <c r="O16" s="626">
        <v>2</v>
      </c>
      <c r="P16" s="626">
        <v>2</v>
      </c>
      <c r="Q16" s="277"/>
      <c r="R16" s="287">
        <f t="shared" si="0"/>
        <v>0</v>
      </c>
    </row>
    <row r="17" spans="1:18" s="14" customFormat="1" ht="15" customHeight="1" x14ac:dyDescent="0.25">
      <c r="A17" s="6">
        <v>10</v>
      </c>
      <c r="B17" s="948"/>
      <c r="C17" s="968" t="s">
        <v>2295</v>
      </c>
      <c r="D17" s="625" t="s">
        <v>2250</v>
      </c>
      <c r="E17" s="211"/>
      <c r="F17" s="2"/>
      <c r="G17" s="2"/>
      <c r="H17" s="2"/>
      <c r="I17" s="2"/>
      <c r="J17" s="2"/>
      <c r="K17" s="550"/>
      <c r="L17" s="626" t="s">
        <v>3</v>
      </c>
      <c r="M17" s="626" t="s">
        <v>3</v>
      </c>
      <c r="N17" s="626"/>
      <c r="O17" s="626">
        <v>2</v>
      </c>
      <c r="P17" s="626">
        <v>3</v>
      </c>
      <c r="Q17" s="277"/>
      <c r="R17" s="287">
        <f t="shared" si="0"/>
        <v>0</v>
      </c>
    </row>
    <row r="18" spans="1:18" s="14" customFormat="1" ht="15" customHeight="1" x14ac:dyDescent="0.25">
      <c r="A18" s="6">
        <v>11</v>
      </c>
      <c r="B18" s="948"/>
      <c r="C18" s="966"/>
      <c r="D18" s="625" t="s">
        <v>2251</v>
      </c>
      <c r="E18" s="211"/>
      <c r="F18" s="2"/>
      <c r="G18" s="2"/>
      <c r="H18" s="2"/>
      <c r="I18" s="2"/>
      <c r="J18" s="2"/>
      <c r="K18" s="550"/>
      <c r="L18" s="626" t="s">
        <v>3</v>
      </c>
      <c r="M18" s="626" t="s">
        <v>3</v>
      </c>
      <c r="N18" s="626"/>
      <c r="O18" s="626">
        <v>2</v>
      </c>
      <c r="P18" s="626">
        <v>3</v>
      </c>
      <c r="Q18" s="277"/>
      <c r="R18" s="287">
        <f t="shared" si="0"/>
        <v>0</v>
      </c>
    </row>
    <row r="19" spans="1:18" s="14" customFormat="1" ht="15" customHeight="1" x14ac:dyDescent="0.25">
      <c r="A19" s="6">
        <v>12</v>
      </c>
      <c r="B19" s="948"/>
      <c r="C19" s="966"/>
      <c r="D19" s="625" t="s">
        <v>2252</v>
      </c>
      <c r="E19" s="211"/>
      <c r="F19" s="2"/>
      <c r="G19" s="2"/>
      <c r="H19" s="2"/>
      <c r="I19" s="2"/>
      <c r="J19" s="2"/>
      <c r="K19" s="550"/>
      <c r="L19" s="626" t="s">
        <v>3</v>
      </c>
      <c r="M19" s="626" t="s">
        <v>3</v>
      </c>
      <c r="N19" s="626"/>
      <c r="O19" s="626">
        <v>2</v>
      </c>
      <c r="P19" s="626">
        <v>3</v>
      </c>
      <c r="Q19" s="277"/>
      <c r="R19" s="287">
        <f t="shared" si="0"/>
        <v>0</v>
      </c>
    </row>
    <row r="20" spans="1:18" s="14" customFormat="1" ht="15" customHeight="1" x14ac:dyDescent="0.25">
      <c r="A20" s="6">
        <v>13</v>
      </c>
      <c r="B20" s="948"/>
      <c r="C20" s="966"/>
      <c r="D20" s="625" t="s">
        <v>2253</v>
      </c>
      <c r="E20" s="211"/>
      <c r="F20" s="2"/>
      <c r="G20" s="2"/>
      <c r="H20" s="2"/>
      <c r="I20" s="2"/>
      <c r="J20" s="2"/>
      <c r="K20" s="550"/>
      <c r="L20" s="626" t="s">
        <v>3</v>
      </c>
      <c r="M20" s="626" t="s">
        <v>3</v>
      </c>
      <c r="N20" s="626"/>
      <c r="O20" s="626">
        <v>2</v>
      </c>
      <c r="P20" s="626">
        <v>3</v>
      </c>
      <c r="Q20" s="277"/>
      <c r="R20" s="287">
        <f t="shared" si="0"/>
        <v>0</v>
      </c>
    </row>
    <row r="21" spans="1:18" s="14" customFormat="1" ht="15" customHeight="1" x14ac:dyDescent="0.25">
      <c r="A21" s="6">
        <v>14</v>
      </c>
      <c r="B21" s="948"/>
      <c r="C21" s="966"/>
      <c r="D21" s="625" t="s">
        <v>2254</v>
      </c>
      <c r="E21" s="211"/>
      <c r="F21" s="2"/>
      <c r="G21" s="2"/>
      <c r="H21" s="2"/>
      <c r="I21" s="2"/>
      <c r="J21" s="2"/>
      <c r="K21" s="550"/>
      <c r="L21" s="626" t="s">
        <v>3</v>
      </c>
      <c r="M21" s="626" t="s">
        <v>3</v>
      </c>
      <c r="N21" s="626"/>
      <c r="O21" s="626">
        <v>2</v>
      </c>
      <c r="P21" s="626">
        <v>3</v>
      </c>
      <c r="Q21" s="277"/>
      <c r="R21" s="287">
        <f t="shared" si="0"/>
        <v>0</v>
      </c>
    </row>
    <row r="22" spans="1:18" s="14" customFormat="1" ht="15" customHeight="1" x14ac:dyDescent="0.25">
      <c r="A22" s="6">
        <v>15</v>
      </c>
      <c r="B22" s="948"/>
      <c r="C22" s="966"/>
      <c r="D22" s="625" t="s">
        <v>2255</v>
      </c>
      <c r="E22" s="211"/>
      <c r="F22" s="2"/>
      <c r="G22" s="2"/>
      <c r="H22" s="2"/>
      <c r="I22" s="2"/>
      <c r="J22" s="2"/>
      <c r="K22" s="550"/>
      <c r="L22" s="626" t="s">
        <v>3</v>
      </c>
      <c r="M22" s="626" t="s">
        <v>3</v>
      </c>
      <c r="N22" s="626"/>
      <c r="O22" s="626">
        <v>2</v>
      </c>
      <c r="P22" s="626">
        <v>3</v>
      </c>
      <c r="Q22" s="277"/>
      <c r="R22" s="287">
        <f t="shared" si="0"/>
        <v>0</v>
      </c>
    </row>
    <row r="23" spans="1:18" s="14" customFormat="1" ht="15" customHeight="1" x14ac:dyDescent="0.25">
      <c r="A23" s="6">
        <v>16</v>
      </c>
      <c r="B23" s="948"/>
      <c r="C23" s="966"/>
      <c r="D23" s="625" t="s">
        <v>2256</v>
      </c>
      <c r="E23" s="211"/>
      <c r="F23" s="2"/>
      <c r="G23" s="2"/>
      <c r="H23" s="2"/>
      <c r="I23" s="2"/>
      <c r="J23" s="2"/>
      <c r="K23" s="550"/>
      <c r="L23" s="626" t="s">
        <v>3</v>
      </c>
      <c r="M23" s="626" t="s">
        <v>3</v>
      </c>
      <c r="N23" s="626"/>
      <c r="O23" s="626">
        <v>2</v>
      </c>
      <c r="P23" s="626">
        <v>3</v>
      </c>
      <c r="Q23" s="277"/>
      <c r="R23" s="287">
        <f t="shared" si="0"/>
        <v>0</v>
      </c>
    </row>
    <row r="24" spans="1:18" s="14" customFormat="1" ht="15" customHeight="1" x14ac:dyDescent="0.25">
      <c r="A24" s="6">
        <v>17</v>
      </c>
      <c r="B24" s="948"/>
      <c r="C24" s="966"/>
      <c r="D24" s="625" t="s">
        <v>2257</v>
      </c>
      <c r="E24" s="211"/>
      <c r="F24" s="2"/>
      <c r="G24" s="2"/>
      <c r="H24" s="2"/>
      <c r="I24" s="2"/>
      <c r="J24" s="2"/>
      <c r="K24" s="550"/>
      <c r="L24" s="626" t="s">
        <v>3</v>
      </c>
      <c r="M24" s="626" t="s">
        <v>3</v>
      </c>
      <c r="N24" s="626"/>
      <c r="O24" s="626">
        <v>2</v>
      </c>
      <c r="P24" s="626">
        <v>3</v>
      </c>
      <c r="Q24" s="277"/>
      <c r="R24" s="287">
        <f t="shared" si="0"/>
        <v>0</v>
      </c>
    </row>
    <row r="25" spans="1:18" s="14" customFormat="1" ht="15" customHeight="1" x14ac:dyDescent="0.25">
      <c r="A25" s="6">
        <v>18</v>
      </c>
      <c r="B25" s="957"/>
      <c r="C25" s="966"/>
      <c r="D25" s="625" t="s">
        <v>2258</v>
      </c>
      <c r="E25" s="211"/>
      <c r="F25" s="2"/>
      <c r="G25" s="2"/>
      <c r="H25" s="2"/>
      <c r="I25" s="2"/>
      <c r="J25" s="2"/>
      <c r="K25" s="550"/>
      <c r="L25" s="626" t="s">
        <v>3</v>
      </c>
      <c r="M25" s="626" t="s">
        <v>3</v>
      </c>
      <c r="N25" s="626"/>
      <c r="O25" s="626">
        <v>2</v>
      </c>
      <c r="P25" s="626">
        <v>3</v>
      </c>
      <c r="Q25" s="277"/>
      <c r="R25" s="287">
        <f t="shared" si="0"/>
        <v>0</v>
      </c>
    </row>
    <row r="26" spans="1:18" s="14" customFormat="1" ht="15" customHeight="1" x14ac:dyDescent="0.25">
      <c r="A26" s="6">
        <v>19</v>
      </c>
      <c r="B26" s="947" t="s">
        <v>2113</v>
      </c>
      <c r="C26" s="966"/>
      <c r="D26" s="625" t="s">
        <v>2250</v>
      </c>
      <c r="E26" s="211"/>
      <c r="F26" s="2"/>
      <c r="G26" s="2"/>
      <c r="H26" s="2"/>
      <c r="I26" s="2"/>
      <c r="J26" s="2"/>
      <c r="K26" s="550"/>
      <c r="L26" s="626" t="s">
        <v>3</v>
      </c>
      <c r="M26" s="626" t="s">
        <v>3</v>
      </c>
      <c r="N26" s="626"/>
      <c r="O26" s="626">
        <v>2</v>
      </c>
      <c r="P26" s="626">
        <v>2</v>
      </c>
      <c r="Q26" s="277"/>
      <c r="R26" s="287">
        <f t="shared" si="0"/>
        <v>0</v>
      </c>
    </row>
    <row r="27" spans="1:18" s="14" customFormat="1" ht="15" customHeight="1" x14ac:dyDescent="0.25">
      <c r="A27" s="6">
        <v>20</v>
      </c>
      <c r="B27" s="948"/>
      <c r="C27" s="966"/>
      <c r="D27" s="625" t="s">
        <v>2251</v>
      </c>
      <c r="E27" s="211"/>
      <c r="F27" s="2"/>
      <c r="G27" s="2"/>
      <c r="H27" s="2"/>
      <c r="I27" s="2"/>
      <c r="J27" s="2"/>
      <c r="K27" s="550"/>
      <c r="L27" s="626" t="s">
        <v>3</v>
      </c>
      <c r="M27" s="626" t="s">
        <v>3</v>
      </c>
      <c r="N27" s="626"/>
      <c r="O27" s="626">
        <v>2</v>
      </c>
      <c r="P27" s="626">
        <v>2</v>
      </c>
      <c r="Q27" s="277"/>
      <c r="R27" s="287">
        <f t="shared" si="0"/>
        <v>0</v>
      </c>
    </row>
    <row r="28" spans="1:18" s="14" customFormat="1" ht="15" customHeight="1" x14ac:dyDescent="0.25">
      <c r="A28" s="6">
        <v>21</v>
      </c>
      <c r="B28" s="948"/>
      <c r="C28" s="966"/>
      <c r="D28" s="625" t="s">
        <v>2252</v>
      </c>
      <c r="E28" s="211"/>
      <c r="F28" s="2"/>
      <c r="G28" s="2"/>
      <c r="H28" s="2"/>
      <c r="I28" s="2"/>
      <c r="J28" s="2"/>
      <c r="K28" s="550"/>
      <c r="L28" s="626" t="s">
        <v>3</v>
      </c>
      <c r="M28" s="626" t="s">
        <v>3</v>
      </c>
      <c r="N28" s="626"/>
      <c r="O28" s="626">
        <v>2</v>
      </c>
      <c r="P28" s="626">
        <v>2</v>
      </c>
      <c r="Q28" s="277"/>
      <c r="R28" s="287">
        <f t="shared" si="0"/>
        <v>0</v>
      </c>
    </row>
    <row r="29" spans="1:18" s="14" customFormat="1" ht="15" customHeight="1" x14ac:dyDescent="0.25">
      <c r="A29" s="6">
        <v>22</v>
      </c>
      <c r="B29" s="948"/>
      <c r="C29" s="966"/>
      <c r="D29" s="625" t="s">
        <v>2253</v>
      </c>
      <c r="E29" s="211"/>
      <c r="F29" s="2"/>
      <c r="G29" s="2"/>
      <c r="H29" s="2"/>
      <c r="I29" s="2"/>
      <c r="J29" s="2"/>
      <c r="K29" s="550"/>
      <c r="L29" s="626" t="s">
        <v>3</v>
      </c>
      <c r="M29" s="626" t="s">
        <v>3</v>
      </c>
      <c r="N29" s="626"/>
      <c r="O29" s="626">
        <v>2</v>
      </c>
      <c r="P29" s="626">
        <v>2</v>
      </c>
      <c r="Q29" s="277"/>
      <c r="R29" s="287">
        <f t="shared" si="0"/>
        <v>0</v>
      </c>
    </row>
    <row r="30" spans="1:18" s="14" customFormat="1" ht="15" customHeight="1" x14ac:dyDescent="0.25">
      <c r="A30" s="6">
        <v>23</v>
      </c>
      <c r="B30" s="948"/>
      <c r="C30" s="966"/>
      <c r="D30" s="625" t="s">
        <v>2254</v>
      </c>
      <c r="E30" s="211"/>
      <c r="F30" s="2"/>
      <c r="G30" s="2"/>
      <c r="H30" s="2"/>
      <c r="I30" s="2"/>
      <c r="J30" s="2"/>
      <c r="K30" s="550"/>
      <c r="L30" s="626" t="s">
        <v>3</v>
      </c>
      <c r="M30" s="626" t="s">
        <v>3</v>
      </c>
      <c r="N30" s="626"/>
      <c r="O30" s="626">
        <v>2</v>
      </c>
      <c r="P30" s="626">
        <v>2</v>
      </c>
      <c r="Q30" s="277"/>
      <c r="R30" s="287">
        <f t="shared" si="0"/>
        <v>0</v>
      </c>
    </row>
    <row r="31" spans="1:18" s="14" customFormat="1" ht="15" customHeight="1" x14ac:dyDescent="0.25">
      <c r="A31" s="6">
        <v>24</v>
      </c>
      <c r="B31" s="948"/>
      <c r="C31" s="966"/>
      <c r="D31" s="625" t="s">
        <v>2255</v>
      </c>
      <c r="E31" s="211"/>
      <c r="F31" s="2"/>
      <c r="G31" s="2"/>
      <c r="H31" s="2"/>
      <c r="I31" s="2"/>
      <c r="J31" s="2"/>
      <c r="K31" s="550"/>
      <c r="L31" s="626" t="s">
        <v>3</v>
      </c>
      <c r="M31" s="626" t="s">
        <v>3</v>
      </c>
      <c r="N31" s="626"/>
      <c r="O31" s="626">
        <v>2</v>
      </c>
      <c r="P31" s="626">
        <v>2</v>
      </c>
      <c r="Q31" s="277"/>
      <c r="R31" s="287">
        <f t="shared" si="0"/>
        <v>0</v>
      </c>
    </row>
    <row r="32" spans="1:18" s="14" customFormat="1" ht="15" customHeight="1" x14ac:dyDescent="0.25">
      <c r="A32" s="6">
        <v>25</v>
      </c>
      <c r="B32" s="948"/>
      <c r="C32" s="966"/>
      <c r="D32" s="625" t="s">
        <v>2256</v>
      </c>
      <c r="E32" s="211"/>
      <c r="F32" s="2"/>
      <c r="G32" s="2"/>
      <c r="H32" s="2"/>
      <c r="I32" s="2"/>
      <c r="J32" s="2"/>
      <c r="K32" s="550"/>
      <c r="L32" s="626" t="s">
        <v>3</v>
      </c>
      <c r="M32" s="626" t="s">
        <v>3</v>
      </c>
      <c r="N32" s="626"/>
      <c r="O32" s="626">
        <v>2</v>
      </c>
      <c r="P32" s="626">
        <v>2</v>
      </c>
      <c r="Q32" s="277"/>
      <c r="R32" s="287">
        <f t="shared" si="0"/>
        <v>0</v>
      </c>
    </row>
    <row r="33" spans="1:18" s="14" customFormat="1" ht="15" customHeight="1" x14ac:dyDescent="0.25">
      <c r="A33" s="6">
        <v>26</v>
      </c>
      <c r="B33" s="948"/>
      <c r="C33" s="966"/>
      <c r="D33" s="625" t="s">
        <v>2257</v>
      </c>
      <c r="E33" s="211"/>
      <c r="F33" s="2"/>
      <c r="G33" s="2"/>
      <c r="H33" s="2"/>
      <c r="I33" s="2"/>
      <c r="J33" s="2"/>
      <c r="K33" s="550"/>
      <c r="L33" s="626" t="s">
        <v>3</v>
      </c>
      <c r="M33" s="626" t="s">
        <v>3</v>
      </c>
      <c r="N33" s="626"/>
      <c r="O33" s="626">
        <v>2</v>
      </c>
      <c r="P33" s="626">
        <v>2</v>
      </c>
      <c r="Q33" s="277"/>
      <c r="R33" s="287">
        <f t="shared" si="0"/>
        <v>0</v>
      </c>
    </row>
    <row r="34" spans="1:18" s="14" customFormat="1" ht="15" customHeight="1" thickBot="1" x14ac:dyDescent="0.3">
      <c r="A34" s="56">
        <v>27</v>
      </c>
      <c r="B34" s="949"/>
      <c r="C34" s="969"/>
      <c r="D34" s="627" t="s">
        <v>2258</v>
      </c>
      <c r="E34" s="214"/>
      <c r="F34" s="11"/>
      <c r="G34" s="11"/>
      <c r="H34" s="11"/>
      <c r="I34" s="11"/>
      <c r="J34" s="11"/>
      <c r="K34" s="199"/>
      <c r="L34" s="628" t="s">
        <v>3</v>
      </c>
      <c r="M34" s="628" t="s">
        <v>3</v>
      </c>
      <c r="N34" s="628"/>
      <c r="O34" s="628">
        <v>2</v>
      </c>
      <c r="P34" s="628">
        <v>2</v>
      </c>
      <c r="Q34" s="277"/>
      <c r="R34" s="294">
        <f t="shared" si="0"/>
        <v>0</v>
      </c>
    </row>
    <row r="35" spans="1:18" s="14" customFormat="1" ht="15" customHeight="1" thickTop="1" x14ac:dyDescent="0.25">
      <c r="A35" s="361"/>
      <c r="B35" s="800" t="s">
        <v>2290</v>
      </c>
      <c r="C35" s="801"/>
      <c r="D35" s="801"/>
      <c r="E35" s="362"/>
      <c r="F35" s="362"/>
      <c r="G35" s="362"/>
      <c r="H35" s="362"/>
      <c r="I35" s="362"/>
      <c r="J35" s="362"/>
      <c r="K35" s="362"/>
      <c r="L35" s="362"/>
      <c r="M35" s="362"/>
      <c r="N35" s="362"/>
      <c r="O35" s="362"/>
      <c r="P35" s="362"/>
      <c r="Q35" s="362"/>
      <c r="R35" s="363"/>
    </row>
    <row r="36" spans="1:18" s="14" customFormat="1" ht="39.200000000000003" customHeight="1" thickBot="1" x14ac:dyDescent="0.3">
      <c r="A36" s="65">
        <v>28</v>
      </c>
      <c r="B36" s="450"/>
      <c r="C36" s="451" t="s">
        <v>2289</v>
      </c>
      <c r="D36" s="452" t="s">
        <v>2291</v>
      </c>
      <c r="E36" s="291"/>
      <c r="F36" s="291"/>
      <c r="G36" s="291"/>
      <c r="H36" s="291"/>
      <c r="I36" s="291"/>
      <c r="J36" s="291"/>
      <c r="K36" s="291"/>
      <c r="L36" s="291" t="s">
        <v>3</v>
      </c>
      <c r="M36" s="291" t="s">
        <v>3</v>
      </c>
      <c r="N36" s="291"/>
      <c r="O36" s="291">
        <v>2</v>
      </c>
      <c r="P36" s="292">
        <v>1</v>
      </c>
      <c r="Q36" s="278"/>
      <c r="R36" s="294">
        <f t="shared" ref="R36" si="1">O36*P36*ROUND(Q36,2)</f>
        <v>0</v>
      </c>
    </row>
    <row r="37" spans="1:18" s="14" customFormat="1" ht="15" customHeight="1" thickTop="1" thickBot="1" x14ac:dyDescent="0.3">
      <c r="A37" s="552"/>
      <c r="B37" s="8"/>
      <c r="C37" s="8"/>
      <c r="D37" s="8"/>
      <c r="E37" s="552"/>
      <c r="F37" s="552"/>
      <c r="G37" s="552"/>
      <c r="H37" s="552"/>
      <c r="I37" s="552"/>
      <c r="J37" s="552"/>
      <c r="K37" s="552"/>
      <c r="L37" s="552"/>
      <c r="M37" s="552"/>
      <c r="N37" s="552"/>
      <c r="O37" s="552"/>
      <c r="P37" s="552"/>
      <c r="Q37" s="241" t="s">
        <v>4</v>
      </c>
      <c r="R37" s="242">
        <f>SUM(R8:R34,R36)</f>
        <v>0</v>
      </c>
    </row>
    <row r="38" spans="1:18" s="14" customFormat="1" ht="15" customHeight="1" thickTop="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14"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14"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14"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14"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14"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14"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14"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14"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14"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14"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14"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14"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14"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14"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14"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14"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14"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14"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14" customFormat="1" ht="15" customHeight="1" x14ac:dyDescent="0.25">
      <c r="A61" s="552"/>
      <c r="B61" s="8"/>
      <c r="C61" s="8"/>
      <c r="D61" s="8"/>
      <c r="E61" s="552"/>
      <c r="F61" s="552"/>
      <c r="G61" s="552"/>
      <c r="H61" s="552"/>
      <c r="I61" s="552"/>
      <c r="J61" s="552"/>
      <c r="K61" s="552"/>
      <c r="L61" s="552"/>
      <c r="M61" s="552"/>
      <c r="N61" s="552"/>
      <c r="O61" s="552"/>
      <c r="P61" s="552"/>
      <c r="Q61" s="8"/>
      <c r="R61" s="8"/>
    </row>
    <row r="62" spans="1:18" s="14" customFormat="1" ht="15" customHeight="1" x14ac:dyDescent="0.25">
      <c r="A62" s="552"/>
      <c r="B62" s="8"/>
      <c r="C62" s="8"/>
      <c r="D62" s="8"/>
      <c r="E62" s="552"/>
      <c r="F62" s="552"/>
      <c r="G62" s="552"/>
      <c r="H62" s="552"/>
      <c r="I62" s="552"/>
      <c r="J62" s="552"/>
      <c r="K62" s="552"/>
      <c r="L62" s="552"/>
      <c r="M62" s="552"/>
      <c r="N62" s="552"/>
      <c r="O62" s="552"/>
      <c r="P62" s="552"/>
      <c r="Q62" s="8"/>
      <c r="R62" s="8"/>
    </row>
    <row r="63" spans="1:18" s="14" customFormat="1" ht="15" customHeight="1" x14ac:dyDescent="0.25">
      <c r="A63" s="552"/>
      <c r="B63" s="8"/>
      <c r="C63" s="8"/>
      <c r="D63" s="8"/>
      <c r="E63" s="552"/>
      <c r="F63" s="552"/>
      <c r="G63" s="552"/>
      <c r="H63" s="552"/>
      <c r="I63" s="552"/>
      <c r="J63" s="552"/>
      <c r="K63" s="552"/>
      <c r="L63" s="552"/>
      <c r="M63" s="552"/>
      <c r="N63" s="552"/>
      <c r="O63" s="552"/>
      <c r="P63" s="552"/>
      <c r="Q63" s="8"/>
      <c r="R63" s="8"/>
    </row>
    <row r="64" spans="1:18" s="14" customFormat="1" ht="15" customHeight="1" x14ac:dyDescent="0.25">
      <c r="A64" s="552"/>
      <c r="B64" s="8"/>
      <c r="C64" s="8"/>
      <c r="D64" s="8"/>
      <c r="E64" s="552"/>
      <c r="F64" s="552"/>
      <c r="G64" s="552"/>
      <c r="H64" s="552"/>
      <c r="I64" s="552"/>
      <c r="J64" s="552"/>
      <c r="K64" s="552"/>
      <c r="L64" s="552"/>
      <c r="M64" s="552"/>
      <c r="N64" s="552"/>
      <c r="O64" s="552"/>
      <c r="P64" s="552"/>
      <c r="Q64" s="8"/>
      <c r="R64" s="8"/>
    </row>
    <row r="65" spans="1:18" s="29" customFormat="1" ht="15" customHeight="1" x14ac:dyDescent="0.25">
      <c r="A65" s="552"/>
      <c r="B65" s="8"/>
      <c r="C65" s="8"/>
      <c r="D65" s="8"/>
      <c r="E65" s="552"/>
      <c r="F65" s="552"/>
      <c r="G65" s="552"/>
      <c r="H65" s="552"/>
      <c r="I65" s="552"/>
      <c r="J65" s="552"/>
      <c r="K65" s="552"/>
      <c r="L65" s="552"/>
      <c r="M65" s="552"/>
      <c r="N65" s="552"/>
      <c r="O65" s="552"/>
      <c r="P65" s="552"/>
      <c r="Q65" s="8"/>
      <c r="R65" s="8"/>
    </row>
    <row r="66" spans="1:18" s="29" customFormat="1" ht="15" customHeight="1" x14ac:dyDescent="0.25">
      <c r="A66" s="552"/>
      <c r="B66" s="8"/>
      <c r="C66" s="8"/>
      <c r="D66" s="8"/>
      <c r="E66" s="552"/>
      <c r="F66" s="552"/>
      <c r="G66" s="552"/>
      <c r="H66" s="552"/>
      <c r="I66" s="552"/>
      <c r="J66" s="552"/>
      <c r="K66" s="552"/>
      <c r="L66" s="552"/>
      <c r="M66" s="552"/>
      <c r="N66" s="552"/>
      <c r="O66" s="552"/>
      <c r="P66" s="552"/>
      <c r="Q66" s="8"/>
      <c r="R66" s="8"/>
    </row>
    <row r="67" spans="1:18" s="29" customFormat="1" ht="15" customHeight="1" x14ac:dyDescent="0.25">
      <c r="A67" s="552"/>
      <c r="B67" s="8"/>
      <c r="C67" s="8"/>
      <c r="D67" s="8"/>
      <c r="E67" s="552"/>
      <c r="F67" s="552"/>
      <c r="G67" s="552"/>
      <c r="H67" s="552"/>
      <c r="I67" s="552"/>
      <c r="J67" s="552"/>
      <c r="K67" s="552"/>
      <c r="L67" s="552"/>
      <c r="M67" s="552"/>
      <c r="N67" s="552"/>
      <c r="O67" s="552"/>
      <c r="P67" s="552"/>
      <c r="Q67" s="8"/>
      <c r="R67" s="8"/>
    </row>
    <row r="68" spans="1:18" s="29" customFormat="1" ht="15" customHeight="1" x14ac:dyDescent="0.25">
      <c r="A68" s="552"/>
      <c r="B68" s="8"/>
      <c r="C68" s="8"/>
      <c r="D68" s="8"/>
      <c r="E68" s="552"/>
      <c r="F68" s="552"/>
      <c r="G68" s="552"/>
      <c r="H68" s="552"/>
      <c r="I68" s="552"/>
      <c r="J68" s="552"/>
      <c r="K68" s="552"/>
      <c r="L68" s="552"/>
      <c r="M68" s="552"/>
      <c r="N68" s="552"/>
      <c r="O68" s="552"/>
      <c r="P68" s="552"/>
      <c r="Q68" s="8"/>
      <c r="R68" s="8"/>
    </row>
    <row r="69" spans="1:18" s="29" customFormat="1" ht="15" customHeight="1" x14ac:dyDescent="0.25">
      <c r="A69" s="552"/>
      <c r="B69" s="8"/>
      <c r="C69" s="8"/>
      <c r="D69" s="8"/>
      <c r="E69" s="552"/>
      <c r="F69" s="552"/>
      <c r="G69" s="552"/>
      <c r="H69" s="552"/>
      <c r="I69" s="552"/>
      <c r="J69" s="552"/>
      <c r="K69" s="552"/>
      <c r="L69" s="552"/>
      <c r="M69" s="552"/>
      <c r="N69" s="552"/>
      <c r="O69" s="552"/>
      <c r="P69" s="552"/>
      <c r="Q69" s="8"/>
      <c r="R69" s="8"/>
    </row>
    <row r="70" spans="1:18" s="29" customFormat="1" ht="15" customHeight="1" x14ac:dyDescent="0.25">
      <c r="A70" s="552"/>
      <c r="B70" s="8"/>
      <c r="C70" s="8"/>
      <c r="D70" s="8"/>
      <c r="E70" s="552"/>
      <c r="F70" s="552"/>
      <c r="G70" s="552"/>
      <c r="H70" s="552"/>
      <c r="I70" s="552"/>
      <c r="J70" s="552"/>
      <c r="K70" s="552"/>
      <c r="L70" s="552"/>
      <c r="M70" s="552"/>
      <c r="N70" s="552"/>
      <c r="O70" s="552"/>
      <c r="P70" s="552"/>
      <c r="Q70" s="8"/>
      <c r="R70" s="8"/>
    </row>
    <row r="71" spans="1:18" s="29" customFormat="1" ht="15" customHeight="1" x14ac:dyDescent="0.25">
      <c r="A71" s="552"/>
      <c r="B71" s="8"/>
      <c r="C71" s="8"/>
      <c r="D71" s="8"/>
      <c r="E71" s="552"/>
      <c r="F71" s="552"/>
      <c r="G71" s="552"/>
      <c r="H71" s="552"/>
      <c r="I71" s="552"/>
      <c r="J71" s="552"/>
      <c r="K71" s="552"/>
      <c r="L71" s="552"/>
      <c r="M71" s="552"/>
      <c r="N71" s="552"/>
      <c r="O71" s="552"/>
      <c r="P71" s="552"/>
      <c r="Q71" s="8"/>
      <c r="R71" s="8"/>
    </row>
    <row r="72" spans="1:18" s="29" customFormat="1" ht="15" customHeight="1" x14ac:dyDescent="0.25">
      <c r="A72" s="552"/>
      <c r="B72" s="8"/>
      <c r="C72" s="8"/>
      <c r="D72" s="8"/>
      <c r="E72" s="552"/>
      <c r="F72" s="552"/>
      <c r="G72" s="552"/>
      <c r="H72" s="552"/>
      <c r="I72" s="552"/>
      <c r="J72" s="552"/>
      <c r="K72" s="552"/>
      <c r="L72" s="552"/>
      <c r="M72" s="552"/>
      <c r="N72" s="552"/>
      <c r="O72" s="552"/>
      <c r="P72" s="552"/>
      <c r="Q72" s="8"/>
      <c r="R72" s="8"/>
    </row>
    <row r="73" spans="1:18" s="29" customFormat="1" ht="15" customHeight="1" x14ac:dyDescent="0.25">
      <c r="A73" s="552"/>
      <c r="B73" s="8"/>
      <c r="C73" s="8"/>
      <c r="D73" s="8"/>
      <c r="E73" s="552"/>
      <c r="F73" s="552"/>
      <c r="G73" s="552"/>
      <c r="H73" s="552"/>
      <c r="I73" s="552"/>
      <c r="J73" s="552"/>
      <c r="K73" s="552"/>
      <c r="L73" s="552"/>
      <c r="M73" s="552"/>
      <c r="N73" s="552"/>
      <c r="O73" s="552"/>
      <c r="P73" s="552"/>
      <c r="Q73" s="8"/>
      <c r="R73" s="8"/>
    </row>
    <row r="74" spans="1:18" s="29" customFormat="1" ht="15" customHeight="1" x14ac:dyDescent="0.25">
      <c r="A74" s="552"/>
      <c r="B74" s="8"/>
      <c r="C74" s="8"/>
      <c r="D74" s="8"/>
      <c r="E74" s="552"/>
      <c r="F74" s="552"/>
      <c r="G74" s="552"/>
      <c r="H74" s="552"/>
      <c r="I74" s="552"/>
      <c r="J74" s="552"/>
      <c r="K74" s="552"/>
      <c r="L74" s="552"/>
      <c r="M74" s="552"/>
      <c r="N74" s="552"/>
      <c r="O74" s="552"/>
      <c r="P74" s="552"/>
      <c r="Q74" s="8"/>
      <c r="R74" s="8"/>
    </row>
    <row r="75" spans="1:18" s="29" customFormat="1" ht="15" customHeight="1" x14ac:dyDescent="0.25">
      <c r="A75" s="552"/>
      <c r="B75" s="8"/>
      <c r="C75" s="8"/>
      <c r="D75" s="8"/>
      <c r="E75" s="552"/>
      <c r="F75" s="552"/>
      <c r="G75" s="552"/>
      <c r="H75" s="552"/>
      <c r="I75" s="552"/>
      <c r="J75" s="552"/>
      <c r="K75" s="552"/>
      <c r="L75" s="552"/>
      <c r="M75" s="552"/>
      <c r="N75" s="552"/>
      <c r="O75" s="552"/>
      <c r="P75" s="552"/>
      <c r="Q75" s="8"/>
      <c r="R75" s="8"/>
    </row>
    <row r="76" spans="1:18" s="29" customFormat="1" ht="15" customHeight="1" x14ac:dyDescent="0.25">
      <c r="A76" s="552"/>
      <c r="B76" s="8"/>
      <c r="C76" s="8"/>
      <c r="D76" s="8"/>
      <c r="E76" s="552"/>
      <c r="F76" s="552"/>
      <c r="G76" s="552"/>
      <c r="H76" s="552"/>
      <c r="I76" s="552"/>
      <c r="J76" s="552"/>
      <c r="K76" s="552"/>
      <c r="L76" s="552"/>
      <c r="M76" s="552"/>
      <c r="N76" s="552"/>
      <c r="O76" s="552"/>
      <c r="P76" s="552"/>
      <c r="Q76" s="8"/>
      <c r="R76" s="8"/>
    </row>
    <row r="77" spans="1:18" s="29" customFormat="1" ht="15" customHeight="1" x14ac:dyDescent="0.25">
      <c r="A77" s="552"/>
      <c r="B77" s="8"/>
      <c r="C77" s="8"/>
      <c r="D77" s="8"/>
      <c r="E77" s="552"/>
      <c r="F77" s="552"/>
      <c r="G77" s="552"/>
      <c r="H77" s="552"/>
      <c r="I77" s="552"/>
      <c r="J77" s="552"/>
      <c r="K77" s="552"/>
      <c r="L77" s="552"/>
      <c r="M77" s="552"/>
      <c r="N77" s="552"/>
      <c r="O77" s="552"/>
      <c r="P77" s="552"/>
      <c r="Q77" s="8"/>
      <c r="R77" s="8"/>
    </row>
    <row r="78" spans="1:18" s="29" customFormat="1" ht="15" customHeight="1" x14ac:dyDescent="0.25">
      <c r="A78" s="552"/>
      <c r="B78" s="8"/>
      <c r="C78" s="8"/>
      <c r="D78" s="8"/>
      <c r="E78" s="552"/>
      <c r="F78" s="552"/>
      <c r="G78" s="552"/>
      <c r="H78" s="552"/>
      <c r="I78" s="552"/>
      <c r="J78" s="552"/>
      <c r="K78" s="552"/>
      <c r="L78" s="552"/>
      <c r="M78" s="552"/>
      <c r="N78" s="552"/>
      <c r="O78" s="552"/>
      <c r="P78" s="552"/>
      <c r="Q78" s="8"/>
      <c r="R78" s="8"/>
    </row>
    <row r="79" spans="1:18" s="29" customFormat="1" ht="15" customHeight="1" x14ac:dyDescent="0.25">
      <c r="A79" s="552"/>
      <c r="B79" s="8"/>
      <c r="C79" s="8"/>
      <c r="D79" s="8"/>
      <c r="E79" s="552"/>
      <c r="F79" s="552"/>
      <c r="G79" s="552"/>
      <c r="H79" s="552"/>
      <c r="I79" s="552"/>
      <c r="J79" s="552"/>
      <c r="K79" s="552"/>
      <c r="L79" s="552"/>
      <c r="M79" s="552"/>
      <c r="N79" s="552"/>
      <c r="O79" s="552"/>
      <c r="P79" s="552"/>
      <c r="Q79" s="8"/>
      <c r="R79" s="8"/>
    </row>
    <row r="80" spans="1:18" s="29" customFormat="1" ht="15" customHeight="1" x14ac:dyDescent="0.25">
      <c r="A80" s="552"/>
      <c r="B80" s="8"/>
      <c r="C80" s="8"/>
      <c r="D80" s="8"/>
      <c r="E80" s="552"/>
      <c r="F80" s="552"/>
      <c r="G80" s="552"/>
      <c r="H80" s="552"/>
      <c r="I80" s="552"/>
      <c r="J80" s="552"/>
      <c r="K80" s="552"/>
      <c r="L80" s="552"/>
      <c r="M80" s="552"/>
      <c r="N80" s="552"/>
      <c r="O80" s="552"/>
      <c r="P80" s="552"/>
      <c r="Q80" s="8"/>
      <c r="R80" s="8"/>
    </row>
    <row r="81" spans="1:18" s="29" customFormat="1" ht="15" customHeight="1" x14ac:dyDescent="0.25">
      <c r="A81" s="552"/>
      <c r="B81" s="8"/>
      <c r="C81" s="8"/>
      <c r="D81" s="8"/>
      <c r="E81" s="552"/>
      <c r="F81" s="552"/>
      <c r="G81" s="552"/>
      <c r="H81" s="552"/>
      <c r="I81" s="552"/>
      <c r="J81" s="552"/>
      <c r="K81" s="552"/>
      <c r="L81" s="552"/>
      <c r="M81" s="552"/>
      <c r="N81" s="552"/>
      <c r="O81" s="552"/>
      <c r="P81" s="552"/>
      <c r="Q81" s="8"/>
      <c r="R81" s="8"/>
    </row>
    <row r="82" spans="1:18" s="29" customFormat="1" x14ac:dyDescent="0.25">
      <c r="A82" s="552"/>
      <c r="B82" s="8"/>
      <c r="C82" s="8"/>
      <c r="D82" s="8"/>
      <c r="E82" s="552"/>
      <c r="F82" s="552"/>
      <c r="G82" s="552"/>
      <c r="H82" s="552"/>
      <c r="I82" s="552"/>
      <c r="J82" s="552"/>
      <c r="K82" s="552"/>
      <c r="L82" s="552"/>
      <c r="M82" s="552"/>
      <c r="N82" s="552"/>
      <c r="O82" s="552"/>
      <c r="P82" s="552"/>
      <c r="Q82" s="8"/>
      <c r="R82" s="8"/>
    </row>
    <row r="83" spans="1:18" s="29" customFormat="1" x14ac:dyDescent="0.25">
      <c r="A83" s="552"/>
      <c r="B83" s="8"/>
      <c r="C83" s="8"/>
      <c r="D83" s="8"/>
      <c r="E83" s="552"/>
      <c r="F83" s="552"/>
      <c r="G83" s="552"/>
      <c r="H83" s="552"/>
      <c r="I83" s="552"/>
      <c r="J83" s="552"/>
      <c r="K83" s="552"/>
      <c r="L83" s="552"/>
      <c r="M83" s="552"/>
      <c r="N83" s="552"/>
      <c r="O83" s="552"/>
      <c r="P83" s="552"/>
      <c r="Q83" s="8"/>
      <c r="R83" s="8"/>
    </row>
    <row r="84" spans="1:18" s="29" customFormat="1" x14ac:dyDescent="0.25">
      <c r="A84" s="552"/>
      <c r="B84" s="8"/>
      <c r="C84" s="8"/>
      <c r="D84" s="8"/>
      <c r="E84" s="552"/>
      <c r="F84" s="552"/>
      <c r="G84" s="552"/>
      <c r="H84" s="552"/>
      <c r="I84" s="552"/>
      <c r="J84" s="552"/>
      <c r="K84" s="552"/>
      <c r="L84" s="552"/>
      <c r="M84" s="552"/>
      <c r="N84" s="552"/>
      <c r="O84" s="552"/>
      <c r="P84" s="552"/>
      <c r="Q84" s="8"/>
      <c r="R84" s="8"/>
    </row>
    <row r="85" spans="1:18" s="29" customFormat="1" x14ac:dyDescent="0.25">
      <c r="A85" s="552"/>
      <c r="B85" s="8"/>
      <c r="C85" s="8"/>
      <c r="D85" s="8"/>
      <c r="E85" s="552"/>
      <c r="F85" s="552"/>
      <c r="G85" s="552"/>
      <c r="H85" s="552"/>
      <c r="I85" s="552"/>
      <c r="J85" s="552"/>
      <c r="K85" s="552"/>
      <c r="L85" s="552"/>
      <c r="M85" s="552"/>
      <c r="N85" s="552"/>
      <c r="O85" s="552"/>
      <c r="P85" s="552"/>
      <c r="Q85" s="8"/>
      <c r="R85" s="8"/>
    </row>
    <row r="86" spans="1:18" s="29" customFormat="1" x14ac:dyDescent="0.25">
      <c r="A86" s="552"/>
      <c r="B86" s="8"/>
      <c r="C86" s="8"/>
      <c r="D86" s="8"/>
      <c r="E86" s="552"/>
      <c r="F86" s="552"/>
      <c r="G86" s="552"/>
      <c r="H86" s="552"/>
      <c r="I86" s="552"/>
      <c r="J86" s="552"/>
      <c r="K86" s="552"/>
      <c r="L86" s="552"/>
      <c r="M86" s="552"/>
      <c r="N86" s="552"/>
      <c r="O86" s="552"/>
      <c r="P86" s="552"/>
      <c r="Q86" s="8"/>
      <c r="R86" s="8"/>
    </row>
    <row r="87" spans="1:18" s="29" customFormat="1" x14ac:dyDescent="0.25">
      <c r="A87" s="552"/>
      <c r="B87" s="8"/>
      <c r="C87" s="8"/>
      <c r="D87" s="8"/>
      <c r="E87" s="552"/>
      <c r="F87" s="552"/>
      <c r="G87" s="552"/>
      <c r="H87" s="552"/>
      <c r="I87" s="552"/>
      <c r="J87" s="552"/>
      <c r="K87" s="552"/>
      <c r="L87" s="552"/>
      <c r="M87" s="552"/>
      <c r="N87" s="552"/>
      <c r="O87" s="552"/>
      <c r="P87" s="552"/>
      <c r="Q87" s="8"/>
      <c r="R87" s="8"/>
    </row>
  </sheetData>
  <sheetProtection algorithmName="SHA-512" hashValue="7954RqLGs3wI7lX3Wi19BVxBzV2TUFRtf//8BltHWLekwYKXyLQhl/X36g/K0zqXCZp3WajF0dhSeL79g8LNBQ==" saltValue="mwBnDr6V9mfIT6le3WDvSQ==" spinCount="100000" sheet="1" objects="1" scenarios="1"/>
  <mergeCells count="18">
    <mergeCell ref="B35:D35"/>
    <mergeCell ref="L5:P6"/>
    <mergeCell ref="Q5:Q7"/>
    <mergeCell ref="R5:R7"/>
    <mergeCell ref="C8:C16"/>
    <mergeCell ref="C17:C34"/>
    <mergeCell ref="B26:B34"/>
    <mergeCell ref="B8:B25"/>
    <mergeCell ref="A1:E1"/>
    <mergeCell ref="F1:R1"/>
    <mergeCell ref="A2:R2"/>
    <mergeCell ref="A3:R3"/>
    <mergeCell ref="A5:A7"/>
    <mergeCell ref="B5:B7"/>
    <mergeCell ref="C5:C7"/>
    <mergeCell ref="D5:D7"/>
    <mergeCell ref="E5:J6"/>
    <mergeCell ref="K5:K7"/>
  </mergeCells>
  <conditionalFormatting sqref="A8:A34">
    <cfRule type="containsText" dxfId="4" priority="2" operator="containsText" text="2.">
      <formula>NOT(ISERROR(SEARCH("2.",#REF!)))</formula>
    </cfRule>
  </conditionalFormatting>
  <conditionalFormatting sqref="A35:A36">
    <cfRule type="containsText" dxfId="3"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CC"/>
  </sheetPr>
  <dimension ref="A1:R65"/>
  <sheetViews>
    <sheetView view="pageLayout" zoomScaleNormal="90" workbookViewId="0">
      <selection activeCell="R15" sqref="R15"/>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2231</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2321</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220">
        <v>1</v>
      </c>
      <c r="B8" s="986" t="s">
        <v>2246</v>
      </c>
      <c r="C8" s="992" t="s">
        <v>2280</v>
      </c>
      <c r="D8" s="218" t="s">
        <v>2247</v>
      </c>
      <c r="E8" s="213"/>
      <c r="F8" s="251"/>
      <c r="G8" s="251"/>
      <c r="H8" s="251"/>
      <c r="I8" s="251"/>
      <c r="J8" s="251"/>
      <c r="K8" s="551"/>
      <c r="L8" s="610" t="s">
        <v>3</v>
      </c>
      <c r="M8" s="610" t="s">
        <v>3</v>
      </c>
      <c r="N8" s="610"/>
      <c r="O8" s="610">
        <v>2</v>
      </c>
      <c r="P8" s="610">
        <v>2</v>
      </c>
      <c r="Q8" s="280"/>
      <c r="R8" s="318">
        <f>O8*P8*ROUND(Q8,2)</f>
        <v>0</v>
      </c>
    </row>
    <row r="9" spans="1:18" s="14" customFormat="1" ht="15" customHeight="1" x14ac:dyDescent="0.25">
      <c r="A9" s="6">
        <v>2</v>
      </c>
      <c r="B9" s="948"/>
      <c r="C9" s="967"/>
      <c r="D9" s="215" t="s">
        <v>2248</v>
      </c>
      <c r="E9" s="10"/>
      <c r="F9" s="2"/>
      <c r="G9" s="2"/>
      <c r="H9" s="2"/>
      <c r="I9" s="2"/>
      <c r="J9" s="2"/>
      <c r="K9" s="550"/>
      <c r="L9" s="591" t="s">
        <v>3</v>
      </c>
      <c r="M9" s="591" t="s">
        <v>3</v>
      </c>
      <c r="N9" s="591"/>
      <c r="O9" s="591">
        <v>2</v>
      </c>
      <c r="P9" s="591">
        <v>2</v>
      </c>
      <c r="Q9" s="277"/>
      <c r="R9" s="287">
        <f>O9*P9*ROUND(Q9,2)</f>
        <v>0</v>
      </c>
    </row>
    <row r="10" spans="1:18" s="14" customFormat="1" ht="26.25" customHeight="1" x14ac:dyDescent="0.25">
      <c r="A10" s="6">
        <v>3</v>
      </c>
      <c r="B10" s="948"/>
      <c r="C10" s="589" t="s">
        <v>2281</v>
      </c>
      <c r="D10" s="590" t="s">
        <v>2249</v>
      </c>
      <c r="E10" s="211"/>
      <c r="F10" s="2"/>
      <c r="G10" s="2"/>
      <c r="H10" s="2"/>
      <c r="I10" s="2"/>
      <c r="J10" s="2"/>
      <c r="K10" s="550"/>
      <c r="L10" s="591" t="s">
        <v>3</v>
      </c>
      <c r="M10" s="591" t="s">
        <v>3</v>
      </c>
      <c r="N10" s="591"/>
      <c r="O10" s="591">
        <v>2</v>
      </c>
      <c r="P10" s="591">
        <v>2</v>
      </c>
      <c r="Q10" s="277"/>
      <c r="R10" s="287">
        <f t="shared" ref="R10:R14" si="0">O10*P10*ROUND(Q10,2)</f>
        <v>0</v>
      </c>
    </row>
    <row r="11" spans="1:18" s="14" customFormat="1" ht="26.25" customHeight="1" x14ac:dyDescent="0.25">
      <c r="A11" s="7">
        <v>4</v>
      </c>
      <c r="B11" s="948"/>
      <c r="C11" s="747" t="s">
        <v>2282</v>
      </c>
      <c r="D11" s="754" t="s">
        <v>2245</v>
      </c>
      <c r="E11" s="726"/>
      <c r="F11" s="248"/>
      <c r="G11" s="248"/>
      <c r="H11" s="248"/>
      <c r="I11" s="248"/>
      <c r="J11" s="248"/>
      <c r="K11" s="755"/>
      <c r="L11" s="756" t="s">
        <v>3</v>
      </c>
      <c r="M11" s="756" t="s">
        <v>3</v>
      </c>
      <c r="N11" s="756"/>
      <c r="O11" s="756">
        <v>2</v>
      </c>
      <c r="P11" s="756">
        <v>2</v>
      </c>
      <c r="Q11" s="279"/>
      <c r="R11" s="287">
        <f t="shared" si="0"/>
        <v>0</v>
      </c>
    </row>
    <row r="12" spans="1:18" s="14" customFormat="1" ht="26.25" customHeight="1" x14ac:dyDescent="0.25">
      <c r="A12" s="7">
        <v>5</v>
      </c>
      <c r="B12" s="948"/>
      <c r="C12" s="950" t="s">
        <v>2437</v>
      </c>
      <c r="D12" s="754" t="s">
        <v>2440</v>
      </c>
      <c r="E12" s="726"/>
      <c r="F12" s="248"/>
      <c r="G12" s="248"/>
      <c r="H12" s="248"/>
      <c r="I12" s="248"/>
      <c r="J12" s="248"/>
      <c r="K12" s="755"/>
      <c r="L12" s="756" t="s">
        <v>3</v>
      </c>
      <c r="M12" s="756" t="s">
        <v>3</v>
      </c>
      <c r="N12" s="756"/>
      <c r="O12" s="756">
        <v>2</v>
      </c>
      <c r="P12" s="756">
        <v>5</v>
      </c>
      <c r="Q12" s="279"/>
      <c r="R12" s="287">
        <f t="shared" si="0"/>
        <v>0</v>
      </c>
    </row>
    <row r="13" spans="1:18" s="14" customFormat="1" ht="26.25" customHeight="1" x14ac:dyDescent="0.25">
      <c r="A13" s="7">
        <v>6</v>
      </c>
      <c r="B13" s="948"/>
      <c r="C13" s="951"/>
      <c r="D13" s="754" t="s">
        <v>2438</v>
      </c>
      <c r="E13" s="726"/>
      <c r="F13" s="248"/>
      <c r="G13" s="248"/>
      <c r="H13" s="248"/>
      <c r="I13" s="248"/>
      <c r="J13" s="248"/>
      <c r="K13" s="755"/>
      <c r="L13" s="756" t="s">
        <v>3</v>
      </c>
      <c r="M13" s="756" t="s">
        <v>3</v>
      </c>
      <c r="N13" s="756"/>
      <c r="O13" s="756">
        <v>2</v>
      </c>
      <c r="P13" s="756">
        <v>3</v>
      </c>
      <c r="Q13" s="279"/>
      <c r="R13" s="287">
        <f t="shared" si="0"/>
        <v>0</v>
      </c>
    </row>
    <row r="14" spans="1:18" s="14" customFormat="1" ht="26.25" customHeight="1" thickBot="1" x14ac:dyDescent="0.3">
      <c r="A14" s="56">
        <v>7</v>
      </c>
      <c r="B14" s="949"/>
      <c r="C14" s="952"/>
      <c r="D14" s="598" t="s">
        <v>2439</v>
      </c>
      <c r="E14" s="214"/>
      <c r="F14" s="11"/>
      <c r="G14" s="11"/>
      <c r="H14" s="11"/>
      <c r="I14" s="11"/>
      <c r="J14" s="11"/>
      <c r="K14" s="199"/>
      <c r="L14" s="596" t="s">
        <v>3</v>
      </c>
      <c r="M14" s="596" t="s">
        <v>3</v>
      </c>
      <c r="N14" s="596"/>
      <c r="O14" s="596">
        <v>2</v>
      </c>
      <c r="P14" s="596">
        <v>5</v>
      </c>
      <c r="Q14" s="278"/>
      <c r="R14" s="287">
        <f t="shared" si="0"/>
        <v>0</v>
      </c>
    </row>
    <row r="15" spans="1:18" s="14" customFormat="1" ht="15" customHeight="1" thickTop="1" thickBot="1" x14ac:dyDescent="0.3">
      <c r="A15" s="552"/>
      <c r="B15" s="8"/>
      <c r="C15" s="8"/>
      <c r="D15" s="8"/>
      <c r="E15" s="552"/>
      <c r="F15" s="552"/>
      <c r="G15" s="552"/>
      <c r="H15" s="552"/>
      <c r="I15" s="552"/>
      <c r="J15" s="552"/>
      <c r="K15" s="552"/>
      <c r="L15" s="552"/>
      <c r="M15" s="552"/>
      <c r="N15" s="552"/>
      <c r="O15" s="552"/>
      <c r="P15" s="552"/>
      <c r="Q15" s="241" t="s">
        <v>4</v>
      </c>
      <c r="R15" s="242">
        <f>SUM(R8:R14)</f>
        <v>0</v>
      </c>
    </row>
    <row r="16" spans="1:18" s="14" customFormat="1" ht="15" customHeight="1" thickTop="1" x14ac:dyDescent="0.25">
      <c r="A16" s="552"/>
      <c r="B16" s="8"/>
      <c r="C16" s="8"/>
      <c r="D16" s="8"/>
      <c r="E16" s="552"/>
      <c r="F16" s="552"/>
      <c r="G16" s="552"/>
      <c r="H16" s="552"/>
      <c r="I16" s="552"/>
      <c r="J16" s="552"/>
      <c r="K16" s="552"/>
      <c r="L16" s="552"/>
      <c r="M16" s="552"/>
      <c r="N16" s="552"/>
      <c r="O16" s="552"/>
      <c r="P16" s="552"/>
      <c r="Q16" s="8"/>
      <c r="R16" s="8"/>
    </row>
    <row r="17" spans="1:18" s="14" customFormat="1" ht="15" customHeight="1" x14ac:dyDescent="0.25">
      <c r="A17" s="552"/>
      <c r="B17" s="8"/>
      <c r="C17" s="8"/>
      <c r="D17" s="8"/>
      <c r="E17" s="552"/>
      <c r="F17" s="552"/>
      <c r="G17" s="552"/>
      <c r="H17" s="552"/>
      <c r="I17" s="552"/>
      <c r="J17" s="552"/>
      <c r="K17" s="552"/>
      <c r="L17" s="552"/>
      <c r="M17" s="552"/>
      <c r="N17" s="552"/>
      <c r="O17" s="552"/>
      <c r="P17" s="552"/>
      <c r="Q17" s="8"/>
      <c r="R17" s="8"/>
    </row>
    <row r="18" spans="1:18" s="14" customFormat="1" ht="15" customHeight="1" x14ac:dyDescent="0.25">
      <c r="A18" s="552"/>
      <c r="B18" s="8"/>
      <c r="C18" s="8"/>
      <c r="D18" s="8"/>
      <c r="E18" s="552"/>
      <c r="F18" s="552"/>
      <c r="G18" s="552"/>
      <c r="H18" s="552"/>
      <c r="I18" s="552"/>
      <c r="J18" s="552"/>
      <c r="K18" s="552"/>
      <c r="L18" s="552"/>
      <c r="M18" s="552"/>
      <c r="N18" s="552"/>
      <c r="O18" s="552"/>
      <c r="P18" s="552"/>
      <c r="Q18" s="8"/>
      <c r="R18" s="8"/>
    </row>
    <row r="19" spans="1:18" s="14" customFormat="1" ht="15" customHeight="1" x14ac:dyDescent="0.25">
      <c r="A19" s="552"/>
      <c r="B19" s="8"/>
      <c r="C19" s="8"/>
      <c r="D19" s="8"/>
      <c r="E19" s="552"/>
      <c r="F19" s="552"/>
      <c r="G19" s="552"/>
      <c r="H19" s="552"/>
      <c r="I19" s="552"/>
      <c r="J19" s="552"/>
      <c r="K19" s="552"/>
      <c r="L19" s="552"/>
      <c r="M19" s="552"/>
      <c r="N19" s="552"/>
      <c r="O19" s="552"/>
      <c r="P19" s="552"/>
      <c r="Q19" s="8"/>
      <c r="R19" s="8"/>
    </row>
    <row r="20" spans="1:18" s="14" customFormat="1" ht="15" customHeight="1" x14ac:dyDescent="0.25">
      <c r="A20" s="552"/>
      <c r="B20" s="8"/>
      <c r="C20" s="8"/>
      <c r="D20" s="8"/>
      <c r="E20" s="552"/>
      <c r="F20" s="552"/>
      <c r="G20" s="552"/>
      <c r="H20" s="552"/>
      <c r="I20" s="552"/>
      <c r="J20" s="552"/>
      <c r="K20" s="552"/>
      <c r="L20" s="552"/>
      <c r="M20" s="552"/>
      <c r="N20" s="552"/>
      <c r="O20" s="552"/>
      <c r="P20" s="552"/>
      <c r="Q20" s="8"/>
      <c r="R20" s="8"/>
    </row>
    <row r="21" spans="1:18" s="14" customFormat="1" ht="15" customHeight="1" x14ac:dyDescent="0.25">
      <c r="A21" s="552"/>
      <c r="B21" s="8"/>
      <c r="C21" s="8"/>
      <c r="D21" s="8"/>
      <c r="E21" s="552"/>
      <c r="F21" s="552"/>
      <c r="G21" s="552"/>
      <c r="H21" s="552"/>
      <c r="I21" s="552"/>
      <c r="J21" s="552"/>
      <c r="K21" s="552"/>
      <c r="L21" s="552"/>
      <c r="M21" s="552"/>
      <c r="N21" s="552"/>
      <c r="O21" s="552"/>
      <c r="P21" s="552"/>
      <c r="Q21" s="8"/>
      <c r="R21" s="8"/>
    </row>
    <row r="22" spans="1:18" s="14" customFormat="1" ht="15" customHeight="1" x14ac:dyDescent="0.25">
      <c r="A22" s="552"/>
      <c r="B22" s="8"/>
      <c r="C22" s="8"/>
      <c r="D22" s="8"/>
      <c r="E22" s="552"/>
      <c r="F22" s="552"/>
      <c r="G22" s="552"/>
      <c r="H22" s="552"/>
      <c r="I22" s="552"/>
      <c r="J22" s="552"/>
      <c r="K22" s="552"/>
      <c r="L22" s="552"/>
      <c r="M22" s="552"/>
      <c r="N22" s="552"/>
      <c r="O22" s="552"/>
      <c r="P22" s="552"/>
      <c r="Q22" s="8"/>
      <c r="R22" s="8"/>
    </row>
    <row r="23" spans="1:18" s="14" customFormat="1" ht="15" customHeight="1" x14ac:dyDescent="0.25">
      <c r="A23" s="552"/>
      <c r="B23" s="8"/>
      <c r="C23" s="8"/>
      <c r="D23" s="8"/>
      <c r="E23" s="552"/>
      <c r="F23" s="552"/>
      <c r="G23" s="552"/>
      <c r="H23" s="552"/>
      <c r="I23" s="552"/>
      <c r="J23" s="552"/>
      <c r="K23" s="552"/>
      <c r="L23" s="552"/>
      <c r="M23" s="552"/>
      <c r="N23" s="552"/>
      <c r="O23" s="552"/>
      <c r="P23" s="552"/>
      <c r="Q23" s="8"/>
      <c r="R23" s="8"/>
    </row>
    <row r="24" spans="1:18" s="14" customFormat="1" ht="15" customHeight="1" x14ac:dyDescent="0.25">
      <c r="A24" s="552"/>
      <c r="B24" s="8"/>
      <c r="C24" s="8"/>
      <c r="D24" s="8"/>
      <c r="E24" s="552"/>
      <c r="F24" s="552"/>
      <c r="G24" s="552"/>
      <c r="H24" s="552"/>
      <c r="I24" s="552"/>
      <c r="J24" s="552"/>
      <c r="K24" s="552"/>
      <c r="L24" s="552"/>
      <c r="M24" s="552"/>
      <c r="N24" s="552"/>
      <c r="O24" s="552"/>
      <c r="P24" s="552"/>
      <c r="Q24" s="8"/>
      <c r="R24" s="8"/>
    </row>
    <row r="25" spans="1:18" s="14" customFormat="1" ht="15" customHeight="1" x14ac:dyDescent="0.25">
      <c r="A25" s="552"/>
      <c r="B25" s="8"/>
      <c r="C25" s="8"/>
      <c r="D25" s="8"/>
      <c r="E25" s="552"/>
      <c r="F25" s="552"/>
      <c r="G25" s="552"/>
      <c r="H25" s="552"/>
      <c r="I25" s="552"/>
      <c r="J25" s="552"/>
      <c r="K25" s="552"/>
      <c r="L25" s="552"/>
      <c r="M25" s="552"/>
      <c r="N25" s="552"/>
      <c r="O25" s="552"/>
      <c r="P25" s="552"/>
      <c r="Q25" s="8"/>
      <c r="R25" s="8"/>
    </row>
    <row r="26" spans="1:18" s="14" customFormat="1" ht="15" customHeight="1" x14ac:dyDescent="0.25">
      <c r="A26" s="552"/>
      <c r="B26" s="8"/>
      <c r="C26" s="8"/>
      <c r="D26" s="8"/>
      <c r="E26" s="552"/>
      <c r="F26" s="552"/>
      <c r="G26" s="552"/>
      <c r="H26" s="552"/>
      <c r="I26" s="552"/>
      <c r="J26" s="552"/>
      <c r="K26" s="552"/>
      <c r="L26" s="552"/>
      <c r="M26" s="552"/>
      <c r="N26" s="552"/>
      <c r="O26" s="552"/>
      <c r="P26" s="552"/>
      <c r="Q26" s="8"/>
      <c r="R26" s="8"/>
    </row>
    <row r="27" spans="1:18" s="14" customFormat="1" ht="15" customHeight="1" x14ac:dyDescent="0.25">
      <c r="A27" s="552"/>
      <c r="B27" s="8"/>
      <c r="C27" s="8"/>
      <c r="D27" s="8"/>
      <c r="E27" s="552"/>
      <c r="F27" s="552"/>
      <c r="G27" s="552"/>
      <c r="H27" s="552"/>
      <c r="I27" s="552"/>
      <c r="J27" s="552"/>
      <c r="K27" s="552"/>
      <c r="L27" s="552"/>
      <c r="M27" s="552"/>
      <c r="N27" s="552"/>
      <c r="O27" s="552"/>
      <c r="P27" s="552"/>
      <c r="Q27" s="8"/>
      <c r="R27" s="8"/>
    </row>
    <row r="28" spans="1:18" s="14" customFormat="1" ht="15" customHeight="1" x14ac:dyDescent="0.25">
      <c r="A28" s="552"/>
      <c r="B28" s="8"/>
      <c r="C28" s="8"/>
      <c r="D28" s="8"/>
      <c r="E28" s="552"/>
      <c r="F28" s="552"/>
      <c r="G28" s="552"/>
      <c r="H28" s="552"/>
      <c r="I28" s="552"/>
      <c r="J28" s="552"/>
      <c r="K28" s="552"/>
      <c r="L28" s="552"/>
      <c r="M28" s="552"/>
      <c r="N28" s="552"/>
      <c r="O28" s="552"/>
      <c r="P28" s="552"/>
      <c r="Q28" s="8"/>
      <c r="R28" s="8"/>
    </row>
    <row r="29" spans="1:18" s="14" customFormat="1" ht="15" customHeight="1" x14ac:dyDescent="0.25">
      <c r="A29" s="552"/>
      <c r="B29" s="8"/>
      <c r="C29" s="8"/>
      <c r="D29" s="8"/>
      <c r="E29" s="552"/>
      <c r="F29" s="552"/>
      <c r="G29" s="552"/>
      <c r="H29" s="552"/>
      <c r="I29" s="552"/>
      <c r="J29" s="552"/>
      <c r="K29" s="552"/>
      <c r="L29" s="552"/>
      <c r="M29" s="552"/>
      <c r="N29" s="552"/>
      <c r="O29" s="552"/>
      <c r="P29" s="552"/>
      <c r="Q29" s="8"/>
      <c r="R29" s="8"/>
    </row>
    <row r="30" spans="1:18" s="14" customFormat="1" ht="15" customHeight="1" x14ac:dyDescent="0.25">
      <c r="A30" s="552"/>
      <c r="B30" s="8"/>
      <c r="C30" s="8"/>
      <c r="D30" s="8"/>
      <c r="E30" s="552"/>
      <c r="F30" s="552"/>
      <c r="G30" s="552"/>
      <c r="H30" s="552"/>
      <c r="I30" s="552"/>
      <c r="J30" s="552"/>
      <c r="K30" s="552"/>
      <c r="L30" s="552"/>
      <c r="M30" s="552"/>
      <c r="N30" s="552"/>
      <c r="O30" s="552"/>
      <c r="P30" s="552"/>
      <c r="Q30" s="8"/>
      <c r="R30" s="8"/>
    </row>
    <row r="31" spans="1:18" s="14" customFormat="1" ht="15" customHeight="1" x14ac:dyDescent="0.25">
      <c r="A31" s="552"/>
      <c r="B31" s="8"/>
      <c r="C31" s="8"/>
      <c r="D31" s="8"/>
      <c r="E31" s="552"/>
      <c r="F31" s="552"/>
      <c r="G31" s="552"/>
      <c r="H31" s="552"/>
      <c r="I31" s="552"/>
      <c r="J31" s="552"/>
      <c r="K31" s="552"/>
      <c r="L31" s="552"/>
      <c r="M31" s="552"/>
      <c r="N31" s="552"/>
      <c r="O31" s="552"/>
      <c r="P31" s="552"/>
      <c r="Q31" s="8"/>
      <c r="R31" s="8"/>
    </row>
    <row r="32" spans="1:18" s="14" customFormat="1" ht="15" customHeight="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29"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29"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29"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29"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29"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29"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29"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29"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29"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29"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29"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29"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29"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29"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29"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29"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29"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29" customFormat="1" x14ac:dyDescent="0.25">
      <c r="A60" s="552"/>
      <c r="B60" s="8"/>
      <c r="C60" s="8"/>
      <c r="D60" s="8"/>
      <c r="E60" s="552"/>
      <c r="F60" s="552"/>
      <c r="G60" s="552"/>
      <c r="H60" s="552"/>
      <c r="I60" s="552"/>
      <c r="J60" s="552"/>
      <c r="K60" s="552"/>
      <c r="L60" s="552"/>
      <c r="M60" s="552"/>
      <c r="N60" s="552"/>
      <c r="O60" s="552"/>
      <c r="P60" s="552"/>
      <c r="Q60" s="8"/>
      <c r="R60" s="8"/>
    </row>
    <row r="61" spans="1:18" s="29" customFormat="1" x14ac:dyDescent="0.25">
      <c r="A61" s="552"/>
      <c r="B61" s="8"/>
      <c r="C61" s="8"/>
      <c r="D61" s="8"/>
      <c r="E61" s="552"/>
      <c r="F61" s="552"/>
      <c r="G61" s="552"/>
      <c r="H61" s="552"/>
      <c r="I61" s="552"/>
      <c r="J61" s="552"/>
      <c r="K61" s="552"/>
      <c r="L61" s="552"/>
      <c r="M61" s="552"/>
      <c r="N61" s="552"/>
      <c r="O61" s="552"/>
      <c r="P61" s="552"/>
      <c r="Q61" s="8"/>
      <c r="R61" s="8"/>
    </row>
    <row r="62" spans="1:18" s="29" customFormat="1" x14ac:dyDescent="0.25">
      <c r="A62" s="552"/>
      <c r="B62" s="8"/>
      <c r="C62" s="8"/>
      <c r="D62" s="8"/>
      <c r="E62" s="552"/>
      <c r="F62" s="552"/>
      <c r="G62" s="552"/>
      <c r="H62" s="552"/>
      <c r="I62" s="552"/>
      <c r="J62" s="552"/>
      <c r="K62" s="552"/>
      <c r="L62" s="552"/>
      <c r="M62" s="552"/>
      <c r="N62" s="552"/>
      <c r="O62" s="552"/>
      <c r="P62" s="552"/>
      <c r="Q62" s="8"/>
      <c r="R62" s="8"/>
    </row>
    <row r="63" spans="1:18" s="29" customFormat="1" x14ac:dyDescent="0.25">
      <c r="A63" s="552"/>
      <c r="B63" s="8"/>
      <c r="C63" s="8"/>
      <c r="D63" s="8"/>
      <c r="E63" s="552"/>
      <c r="F63" s="552"/>
      <c r="G63" s="552"/>
      <c r="H63" s="552"/>
      <c r="I63" s="552"/>
      <c r="J63" s="552"/>
      <c r="K63" s="552"/>
      <c r="L63" s="552"/>
      <c r="M63" s="552"/>
      <c r="N63" s="552"/>
      <c r="O63" s="552"/>
      <c r="P63" s="552"/>
      <c r="Q63" s="8"/>
      <c r="R63" s="8"/>
    </row>
    <row r="64" spans="1:18" s="29" customFormat="1" x14ac:dyDescent="0.25">
      <c r="A64" s="552"/>
      <c r="B64" s="8"/>
      <c r="C64" s="8"/>
      <c r="D64" s="8"/>
      <c r="E64" s="552"/>
      <c r="F64" s="552"/>
      <c r="G64" s="552"/>
      <c r="H64" s="552"/>
      <c r="I64" s="552"/>
      <c r="J64" s="552"/>
      <c r="K64" s="552"/>
      <c r="L64" s="552"/>
      <c r="M64" s="552"/>
      <c r="N64" s="552"/>
      <c r="O64" s="552"/>
      <c r="P64" s="552"/>
      <c r="Q64" s="8"/>
      <c r="R64" s="8"/>
    </row>
    <row r="65" spans="1:18" s="29" customFormat="1" x14ac:dyDescent="0.25">
      <c r="A65" s="552"/>
      <c r="B65" s="8"/>
      <c r="C65" s="8"/>
      <c r="D65" s="8"/>
      <c r="E65" s="552"/>
      <c r="F65" s="552"/>
      <c r="G65" s="552"/>
      <c r="H65" s="552"/>
      <c r="I65" s="552"/>
      <c r="J65" s="552"/>
      <c r="K65" s="552"/>
      <c r="L65" s="552"/>
      <c r="M65" s="552"/>
      <c r="N65" s="552"/>
      <c r="O65" s="552"/>
      <c r="P65" s="552"/>
      <c r="Q65" s="8"/>
      <c r="R65" s="8"/>
    </row>
  </sheetData>
  <sheetProtection algorithmName="SHA-512" hashValue="HHbk/1H5fu/HT/apTGPTTcuD1PiR3TDFkQDtKIdl10gNqEfptHOUa+xOoWVHcuIW/ibrsYQZ6bilMWrFcRIOyw==" saltValue="9hzAb7ckm+sijxR3O+XWtg==" spinCount="100000" sheet="1" objects="1" scenarios="1"/>
  <mergeCells count="16">
    <mergeCell ref="C8:C9"/>
    <mergeCell ref="B8:B14"/>
    <mergeCell ref="A1:E1"/>
    <mergeCell ref="F1:R1"/>
    <mergeCell ref="A2:R2"/>
    <mergeCell ref="A3:R3"/>
    <mergeCell ref="A5:A7"/>
    <mergeCell ref="B5:B7"/>
    <mergeCell ref="C5:C7"/>
    <mergeCell ref="D5:D7"/>
    <mergeCell ref="E5:J6"/>
    <mergeCell ref="K5:K7"/>
    <mergeCell ref="L5:P6"/>
    <mergeCell ref="Q5:Q7"/>
    <mergeCell ref="R5:R7"/>
    <mergeCell ref="C12:C14"/>
  </mergeCells>
  <conditionalFormatting sqref="A8:A14">
    <cfRule type="containsText" dxfId="2"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FFCC"/>
  </sheetPr>
  <dimension ref="A1:R60"/>
  <sheetViews>
    <sheetView view="pageLayout" zoomScaleNormal="90" workbookViewId="0">
      <selection activeCell="Q8" sqref="Q8:Q9"/>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2232</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2322</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220">
        <v>1</v>
      </c>
      <c r="B8" s="986" t="s">
        <v>2243</v>
      </c>
      <c r="C8" s="990" t="s">
        <v>2283</v>
      </c>
      <c r="D8" s="218" t="s">
        <v>2244</v>
      </c>
      <c r="E8" s="213"/>
      <c r="F8" s="251"/>
      <c r="G8" s="251"/>
      <c r="H8" s="251"/>
      <c r="I8" s="251"/>
      <c r="J8" s="251"/>
      <c r="K8" s="551"/>
      <c r="L8" s="610" t="s">
        <v>3</v>
      </c>
      <c r="M8" s="610" t="s">
        <v>3</v>
      </c>
      <c r="N8" s="610"/>
      <c r="O8" s="610">
        <v>2</v>
      </c>
      <c r="P8" s="610">
        <v>2</v>
      </c>
      <c r="Q8" s="280"/>
      <c r="R8" s="318">
        <f>O8*P8*ROUND(Q8,2)</f>
        <v>0</v>
      </c>
    </row>
    <row r="9" spans="1:18" s="14" customFormat="1" ht="15" customHeight="1" thickBot="1" x14ac:dyDescent="0.3">
      <c r="A9" s="56">
        <v>2</v>
      </c>
      <c r="B9" s="949"/>
      <c r="C9" s="952"/>
      <c r="D9" s="598" t="s">
        <v>2245</v>
      </c>
      <c r="E9" s="297"/>
      <c r="F9" s="11"/>
      <c r="G9" s="11"/>
      <c r="H9" s="11"/>
      <c r="I9" s="11"/>
      <c r="J9" s="11"/>
      <c r="K9" s="199"/>
      <c r="L9" s="596" t="s">
        <v>3</v>
      </c>
      <c r="M9" s="596" t="s">
        <v>3</v>
      </c>
      <c r="N9" s="596"/>
      <c r="O9" s="596">
        <v>2</v>
      </c>
      <c r="P9" s="596">
        <v>2</v>
      </c>
      <c r="Q9" s="278"/>
      <c r="R9" s="294">
        <f>O9*P9*ROUND(Q9,2)</f>
        <v>0</v>
      </c>
    </row>
    <row r="10" spans="1:18" s="14" customFormat="1" ht="15" customHeight="1" thickTop="1" thickBot="1" x14ac:dyDescent="0.3">
      <c r="A10" s="552"/>
      <c r="B10" s="8"/>
      <c r="C10" s="8"/>
      <c r="D10" s="8"/>
      <c r="E10" s="552"/>
      <c r="F10" s="552"/>
      <c r="G10" s="552"/>
      <c r="H10" s="552"/>
      <c r="I10" s="552"/>
      <c r="J10" s="552"/>
      <c r="K10" s="552"/>
      <c r="L10" s="552"/>
      <c r="M10" s="552"/>
      <c r="N10" s="552"/>
      <c r="O10" s="552"/>
      <c r="P10" s="552"/>
      <c r="Q10" s="241" t="s">
        <v>4</v>
      </c>
      <c r="R10" s="242">
        <f>SUM(R8:R9)</f>
        <v>0</v>
      </c>
    </row>
    <row r="11" spans="1:18" s="14" customFormat="1" ht="15" customHeight="1" thickTop="1" x14ac:dyDescent="0.25">
      <c r="A11" s="552"/>
      <c r="B11" s="8"/>
      <c r="C11" s="8"/>
      <c r="D11" s="8"/>
      <c r="E11" s="552"/>
      <c r="F11" s="552"/>
      <c r="G11" s="552"/>
      <c r="H11" s="552"/>
      <c r="I11" s="552"/>
      <c r="J11" s="552"/>
      <c r="K11" s="552"/>
      <c r="L11" s="552"/>
      <c r="M11" s="552"/>
      <c r="N11" s="552"/>
      <c r="O11" s="552"/>
      <c r="P11" s="552"/>
      <c r="Q11" s="8"/>
      <c r="R11" s="8"/>
    </row>
    <row r="12" spans="1:18" s="14" customFormat="1" ht="15" customHeight="1" x14ac:dyDescent="0.25">
      <c r="A12" s="552"/>
      <c r="B12" s="8"/>
      <c r="C12" s="8"/>
      <c r="D12" s="8"/>
      <c r="E12" s="552"/>
      <c r="F12" s="552"/>
      <c r="G12" s="552"/>
      <c r="H12" s="552"/>
      <c r="I12" s="552"/>
      <c r="J12" s="552"/>
      <c r="K12" s="552"/>
      <c r="L12" s="552"/>
      <c r="M12" s="552"/>
      <c r="N12" s="552"/>
      <c r="O12" s="552"/>
      <c r="P12" s="552"/>
      <c r="Q12" s="8"/>
      <c r="R12" s="8"/>
    </row>
    <row r="13" spans="1:18" s="14" customFormat="1" ht="15" customHeight="1" x14ac:dyDescent="0.25">
      <c r="A13" s="552"/>
      <c r="B13" s="8"/>
      <c r="C13" s="8"/>
      <c r="D13" s="8"/>
      <c r="E13" s="552"/>
      <c r="F13" s="552"/>
      <c r="G13" s="552"/>
      <c r="H13" s="552"/>
      <c r="I13" s="552"/>
      <c r="J13" s="552"/>
      <c r="K13" s="552"/>
      <c r="L13" s="552"/>
      <c r="M13" s="552"/>
      <c r="N13" s="552"/>
      <c r="O13" s="552"/>
      <c r="P13" s="552"/>
      <c r="Q13" s="8"/>
      <c r="R13" s="8"/>
    </row>
    <row r="14" spans="1:18" s="14" customFormat="1" ht="15" customHeight="1" x14ac:dyDescent="0.25">
      <c r="A14" s="552"/>
      <c r="B14" s="8"/>
      <c r="C14" s="8"/>
      <c r="D14" s="8"/>
      <c r="E14" s="552"/>
      <c r="F14" s="552"/>
      <c r="G14" s="552"/>
      <c r="H14" s="552"/>
      <c r="I14" s="552"/>
      <c r="J14" s="552"/>
      <c r="K14" s="552"/>
      <c r="L14" s="552"/>
      <c r="M14" s="552"/>
      <c r="N14" s="552"/>
      <c r="O14" s="552"/>
      <c r="P14" s="552"/>
      <c r="Q14" s="8"/>
      <c r="R14" s="8"/>
    </row>
    <row r="15" spans="1:18" s="14" customFormat="1" ht="15" customHeight="1" x14ac:dyDescent="0.25">
      <c r="A15" s="552"/>
      <c r="B15" s="8"/>
      <c r="C15" s="8"/>
      <c r="D15" s="8"/>
      <c r="E15" s="552"/>
      <c r="F15" s="552"/>
      <c r="G15" s="552"/>
      <c r="H15" s="552"/>
      <c r="I15" s="552"/>
      <c r="J15" s="552"/>
      <c r="K15" s="552"/>
      <c r="L15" s="552"/>
      <c r="M15" s="552"/>
      <c r="N15" s="552"/>
      <c r="O15" s="552"/>
      <c r="P15" s="552"/>
      <c r="Q15" s="8"/>
      <c r="R15" s="8"/>
    </row>
    <row r="16" spans="1:18" s="14" customFormat="1" ht="15" customHeight="1" x14ac:dyDescent="0.25">
      <c r="A16" s="552"/>
      <c r="B16" s="8"/>
      <c r="C16" s="8"/>
      <c r="D16" s="8"/>
      <c r="E16" s="552"/>
      <c r="F16" s="552"/>
      <c r="G16" s="552"/>
      <c r="H16" s="552"/>
      <c r="I16" s="552"/>
      <c r="J16" s="552"/>
      <c r="K16" s="552"/>
      <c r="L16" s="552"/>
      <c r="M16" s="552"/>
      <c r="N16" s="552"/>
      <c r="O16" s="552"/>
      <c r="P16" s="552"/>
      <c r="Q16" s="8"/>
      <c r="R16" s="8"/>
    </row>
    <row r="17" spans="1:18" s="14" customFormat="1" ht="15" customHeight="1" x14ac:dyDescent="0.25">
      <c r="A17" s="552"/>
      <c r="B17" s="8"/>
      <c r="C17" s="8"/>
      <c r="D17" s="8"/>
      <c r="E17" s="552"/>
      <c r="F17" s="552"/>
      <c r="G17" s="552"/>
      <c r="H17" s="552"/>
      <c r="I17" s="552"/>
      <c r="J17" s="552"/>
      <c r="K17" s="552"/>
      <c r="L17" s="552"/>
      <c r="M17" s="552"/>
      <c r="N17" s="552"/>
      <c r="O17" s="552"/>
      <c r="P17" s="552"/>
      <c r="Q17" s="8"/>
      <c r="R17" s="8"/>
    </row>
    <row r="18" spans="1:18" s="14" customFormat="1" ht="15" customHeight="1" x14ac:dyDescent="0.25">
      <c r="A18" s="552"/>
      <c r="B18" s="8"/>
      <c r="C18" s="8"/>
      <c r="D18" s="8"/>
      <c r="E18" s="552"/>
      <c r="F18" s="552"/>
      <c r="G18" s="552"/>
      <c r="H18" s="552"/>
      <c r="I18" s="552"/>
      <c r="J18" s="552"/>
      <c r="K18" s="552"/>
      <c r="L18" s="552"/>
      <c r="M18" s="552"/>
      <c r="N18" s="552"/>
      <c r="O18" s="552"/>
      <c r="P18" s="552"/>
      <c r="Q18" s="8"/>
      <c r="R18" s="8"/>
    </row>
    <row r="19" spans="1:18" s="14" customFormat="1" ht="15" customHeight="1" x14ac:dyDescent="0.25">
      <c r="A19" s="552"/>
      <c r="B19" s="8"/>
      <c r="C19" s="8"/>
      <c r="D19" s="8"/>
      <c r="E19" s="552"/>
      <c r="F19" s="552"/>
      <c r="G19" s="552"/>
      <c r="H19" s="552"/>
      <c r="I19" s="552"/>
      <c r="J19" s="552"/>
      <c r="K19" s="552"/>
      <c r="L19" s="552"/>
      <c r="M19" s="552"/>
      <c r="N19" s="552"/>
      <c r="O19" s="552"/>
      <c r="P19" s="552"/>
      <c r="Q19" s="8"/>
      <c r="R19" s="8"/>
    </row>
    <row r="20" spans="1:18" s="14" customFormat="1" ht="15" customHeight="1" x14ac:dyDescent="0.25">
      <c r="A20" s="552"/>
      <c r="B20" s="8"/>
      <c r="C20" s="8"/>
      <c r="D20" s="8"/>
      <c r="E20" s="552"/>
      <c r="F20" s="552"/>
      <c r="G20" s="552"/>
      <c r="H20" s="552"/>
      <c r="I20" s="552"/>
      <c r="J20" s="552"/>
      <c r="K20" s="552"/>
      <c r="L20" s="552"/>
      <c r="M20" s="552"/>
      <c r="N20" s="552"/>
      <c r="O20" s="552"/>
      <c r="P20" s="552"/>
      <c r="Q20" s="8"/>
      <c r="R20" s="8"/>
    </row>
    <row r="21" spans="1:18" s="14" customFormat="1" ht="15" customHeight="1" x14ac:dyDescent="0.25">
      <c r="A21" s="552"/>
      <c r="B21" s="8"/>
      <c r="C21" s="8"/>
      <c r="D21" s="8"/>
      <c r="E21" s="552"/>
      <c r="F21" s="552"/>
      <c r="G21" s="552"/>
      <c r="H21" s="552"/>
      <c r="I21" s="552"/>
      <c r="J21" s="552"/>
      <c r="K21" s="552"/>
      <c r="L21" s="552"/>
      <c r="M21" s="552"/>
      <c r="N21" s="552"/>
      <c r="O21" s="552"/>
      <c r="P21" s="552"/>
      <c r="Q21" s="8"/>
      <c r="R21" s="8"/>
    </row>
    <row r="22" spans="1:18" s="14" customFormat="1" ht="15" customHeight="1" x14ac:dyDescent="0.25">
      <c r="A22" s="552"/>
      <c r="B22" s="8"/>
      <c r="C22" s="8"/>
      <c r="D22" s="8"/>
      <c r="E22" s="552"/>
      <c r="F22" s="552"/>
      <c r="G22" s="552"/>
      <c r="H22" s="552"/>
      <c r="I22" s="552"/>
      <c r="J22" s="552"/>
      <c r="K22" s="552"/>
      <c r="L22" s="552"/>
      <c r="M22" s="552"/>
      <c r="N22" s="552"/>
      <c r="O22" s="552"/>
      <c r="P22" s="552"/>
      <c r="Q22" s="8"/>
      <c r="R22" s="8"/>
    </row>
    <row r="23" spans="1:18" s="14" customFormat="1" ht="15" customHeight="1" x14ac:dyDescent="0.25">
      <c r="A23" s="552"/>
      <c r="B23" s="8"/>
      <c r="C23" s="8"/>
      <c r="D23" s="8"/>
      <c r="E23" s="552"/>
      <c r="F23" s="552"/>
      <c r="G23" s="552"/>
      <c r="H23" s="552"/>
      <c r="I23" s="552"/>
      <c r="J23" s="552"/>
      <c r="K23" s="552"/>
      <c r="L23" s="552"/>
      <c r="M23" s="552"/>
      <c r="N23" s="552"/>
      <c r="O23" s="552"/>
      <c r="P23" s="552"/>
      <c r="Q23" s="8"/>
      <c r="R23" s="8"/>
    </row>
    <row r="24" spans="1:18" s="14" customFormat="1" ht="15" customHeight="1" x14ac:dyDescent="0.25">
      <c r="A24" s="552"/>
      <c r="B24" s="8"/>
      <c r="C24" s="8"/>
      <c r="D24" s="8"/>
      <c r="E24" s="552"/>
      <c r="F24" s="552"/>
      <c r="G24" s="552"/>
      <c r="H24" s="552"/>
      <c r="I24" s="552"/>
      <c r="J24" s="552"/>
      <c r="K24" s="552"/>
      <c r="L24" s="552"/>
      <c r="M24" s="552"/>
      <c r="N24" s="552"/>
      <c r="O24" s="552"/>
      <c r="P24" s="552"/>
      <c r="Q24" s="8"/>
      <c r="R24" s="8"/>
    </row>
    <row r="25" spans="1:18" s="14" customFormat="1" ht="15" customHeight="1" x14ac:dyDescent="0.25">
      <c r="A25" s="552"/>
      <c r="B25" s="8"/>
      <c r="C25" s="8"/>
      <c r="D25" s="8"/>
      <c r="E25" s="552"/>
      <c r="F25" s="552"/>
      <c r="G25" s="552"/>
      <c r="H25" s="552"/>
      <c r="I25" s="552"/>
      <c r="J25" s="552"/>
      <c r="K25" s="552"/>
      <c r="L25" s="552"/>
      <c r="M25" s="552"/>
      <c r="N25" s="552"/>
      <c r="O25" s="552"/>
      <c r="P25" s="552"/>
      <c r="Q25" s="8"/>
      <c r="R25" s="8"/>
    </row>
    <row r="26" spans="1:18" s="14" customFormat="1" ht="15" customHeight="1" x14ac:dyDescent="0.25">
      <c r="A26" s="552"/>
      <c r="B26" s="8"/>
      <c r="C26" s="8"/>
      <c r="D26" s="8"/>
      <c r="E26" s="552"/>
      <c r="F26" s="552"/>
      <c r="G26" s="552"/>
      <c r="H26" s="552"/>
      <c r="I26" s="552"/>
      <c r="J26" s="552"/>
      <c r="K26" s="552"/>
      <c r="L26" s="552"/>
      <c r="M26" s="552"/>
      <c r="N26" s="552"/>
      <c r="O26" s="552"/>
      <c r="P26" s="552"/>
      <c r="Q26" s="8"/>
      <c r="R26" s="8"/>
    </row>
    <row r="27" spans="1:18" s="14" customFormat="1" ht="15" customHeight="1" x14ac:dyDescent="0.25">
      <c r="A27" s="552"/>
      <c r="B27" s="8"/>
      <c r="C27" s="8"/>
      <c r="D27" s="8"/>
      <c r="E27" s="552"/>
      <c r="F27" s="552"/>
      <c r="G27" s="552"/>
      <c r="H27" s="552"/>
      <c r="I27" s="552"/>
      <c r="J27" s="552"/>
      <c r="K27" s="552"/>
      <c r="L27" s="552"/>
      <c r="M27" s="552"/>
      <c r="N27" s="552"/>
      <c r="O27" s="552"/>
      <c r="P27" s="552"/>
      <c r="Q27" s="8"/>
      <c r="R27" s="8"/>
    </row>
    <row r="28" spans="1:18" s="14" customFormat="1" ht="15" customHeight="1" x14ac:dyDescent="0.25">
      <c r="A28" s="552"/>
      <c r="B28" s="8"/>
      <c r="C28" s="8"/>
      <c r="D28" s="8"/>
      <c r="E28" s="552"/>
      <c r="F28" s="552"/>
      <c r="G28" s="552"/>
      <c r="H28" s="552"/>
      <c r="I28" s="552"/>
      <c r="J28" s="552"/>
      <c r="K28" s="552"/>
      <c r="L28" s="552"/>
      <c r="M28" s="552"/>
      <c r="N28" s="552"/>
      <c r="O28" s="552"/>
      <c r="P28" s="552"/>
      <c r="Q28" s="8"/>
      <c r="R28" s="8"/>
    </row>
    <row r="29" spans="1:18" s="14" customFormat="1" ht="15" customHeight="1" x14ac:dyDescent="0.25">
      <c r="A29" s="552"/>
      <c r="B29" s="8"/>
      <c r="C29" s="8"/>
      <c r="D29" s="8"/>
      <c r="E29" s="552"/>
      <c r="F29" s="552"/>
      <c r="G29" s="552"/>
      <c r="H29" s="552"/>
      <c r="I29" s="552"/>
      <c r="J29" s="552"/>
      <c r="K29" s="552"/>
      <c r="L29" s="552"/>
      <c r="M29" s="552"/>
      <c r="N29" s="552"/>
      <c r="O29" s="552"/>
      <c r="P29" s="552"/>
      <c r="Q29" s="8"/>
      <c r="R29" s="8"/>
    </row>
    <row r="30" spans="1:18" s="14" customFormat="1" ht="15" customHeight="1" x14ac:dyDescent="0.25">
      <c r="A30" s="552"/>
      <c r="B30" s="8"/>
      <c r="C30" s="8"/>
      <c r="D30" s="8"/>
      <c r="E30" s="552"/>
      <c r="F30" s="552"/>
      <c r="G30" s="552"/>
      <c r="H30" s="552"/>
      <c r="I30" s="552"/>
      <c r="J30" s="552"/>
      <c r="K30" s="552"/>
      <c r="L30" s="552"/>
      <c r="M30" s="552"/>
      <c r="N30" s="552"/>
      <c r="O30" s="552"/>
      <c r="P30" s="552"/>
      <c r="Q30" s="8"/>
      <c r="R30" s="8"/>
    </row>
    <row r="31" spans="1:18" s="14" customFormat="1" ht="15" customHeight="1" x14ac:dyDescent="0.25">
      <c r="A31" s="552"/>
      <c r="B31" s="8"/>
      <c r="C31" s="8"/>
      <c r="D31" s="8"/>
      <c r="E31" s="552"/>
      <c r="F31" s="552"/>
      <c r="G31" s="552"/>
      <c r="H31" s="552"/>
      <c r="I31" s="552"/>
      <c r="J31" s="552"/>
      <c r="K31" s="552"/>
      <c r="L31" s="552"/>
      <c r="M31" s="552"/>
      <c r="N31" s="552"/>
      <c r="O31" s="552"/>
      <c r="P31" s="552"/>
      <c r="Q31" s="8"/>
      <c r="R31" s="8"/>
    </row>
    <row r="32" spans="1:18" s="14" customFormat="1" ht="15" customHeight="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29"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29"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29"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29"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29"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29"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29"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29"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29"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29"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29"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29"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29"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29"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29"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29"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29"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29" customFormat="1" x14ac:dyDescent="0.25">
      <c r="A55" s="552"/>
      <c r="B55" s="8"/>
      <c r="C55" s="8"/>
      <c r="D55" s="8"/>
      <c r="E55" s="552"/>
      <c r="F55" s="552"/>
      <c r="G55" s="552"/>
      <c r="H55" s="552"/>
      <c r="I55" s="552"/>
      <c r="J55" s="552"/>
      <c r="K55" s="552"/>
      <c r="L55" s="552"/>
      <c r="M55" s="552"/>
      <c r="N55" s="552"/>
      <c r="O55" s="552"/>
      <c r="P55" s="552"/>
      <c r="Q55" s="8"/>
      <c r="R55" s="8"/>
    </row>
    <row r="56" spans="1:18" s="29" customFormat="1" x14ac:dyDescent="0.25">
      <c r="A56" s="552"/>
      <c r="B56" s="8"/>
      <c r="C56" s="8"/>
      <c r="D56" s="8"/>
      <c r="E56" s="552"/>
      <c r="F56" s="552"/>
      <c r="G56" s="552"/>
      <c r="H56" s="552"/>
      <c r="I56" s="552"/>
      <c r="J56" s="552"/>
      <c r="K56" s="552"/>
      <c r="L56" s="552"/>
      <c r="M56" s="552"/>
      <c r="N56" s="552"/>
      <c r="O56" s="552"/>
      <c r="P56" s="552"/>
      <c r="Q56" s="8"/>
      <c r="R56" s="8"/>
    </row>
    <row r="57" spans="1:18" s="29" customFormat="1" x14ac:dyDescent="0.25">
      <c r="A57" s="552"/>
      <c r="B57" s="8"/>
      <c r="C57" s="8"/>
      <c r="D57" s="8"/>
      <c r="E57" s="552"/>
      <c r="F57" s="552"/>
      <c r="G57" s="552"/>
      <c r="H57" s="552"/>
      <c r="I57" s="552"/>
      <c r="J57" s="552"/>
      <c r="K57" s="552"/>
      <c r="L57" s="552"/>
      <c r="M57" s="552"/>
      <c r="N57" s="552"/>
      <c r="O57" s="552"/>
      <c r="P57" s="552"/>
      <c r="Q57" s="8"/>
      <c r="R57" s="8"/>
    </row>
    <row r="58" spans="1:18" s="29" customFormat="1" x14ac:dyDescent="0.25">
      <c r="A58" s="552"/>
      <c r="B58" s="8"/>
      <c r="C58" s="8"/>
      <c r="D58" s="8"/>
      <c r="E58" s="552"/>
      <c r="F58" s="552"/>
      <c r="G58" s="552"/>
      <c r="H58" s="552"/>
      <c r="I58" s="552"/>
      <c r="J58" s="552"/>
      <c r="K58" s="552"/>
      <c r="L58" s="552"/>
      <c r="M58" s="552"/>
      <c r="N58" s="552"/>
      <c r="O58" s="552"/>
      <c r="P58" s="552"/>
      <c r="Q58" s="8"/>
      <c r="R58" s="8"/>
    </row>
    <row r="59" spans="1:18" s="29" customFormat="1" x14ac:dyDescent="0.25">
      <c r="A59" s="552"/>
      <c r="B59" s="8"/>
      <c r="C59" s="8"/>
      <c r="D59" s="8"/>
      <c r="E59" s="552"/>
      <c r="F59" s="552"/>
      <c r="G59" s="552"/>
      <c r="H59" s="552"/>
      <c r="I59" s="552"/>
      <c r="J59" s="552"/>
      <c r="K59" s="552"/>
      <c r="L59" s="552"/>
      <c r="M59" s="552"/>
      <c r="N59" s="552"/>
      <c r="O59" s="552"/>
      <c r="P59" s="552"/>
      <c r="Q59" s="8"/>
      <c r="R59" s="8"/>
    </row>
    <row r="60" spans="1:18" s="29" customFormat="1" x14ac:dyDescent="0.25">
      <c r="A60" s="552"/>
      <c r="B60" s="8"/>
      <c r="C60" s="8"/>
      <c r="D60" s="8"/>
      <c r="E60" s="552"/>
      <c r="F60" s="552"/>
      <c r="G60" s="552"/>
      <c r="H60" s="552"/>
      <c r="I60" s="552"/>
      <c r="J60" s="552"/>
      <c r="K60" s="552"/>
      <c r="L60" s="552"/>
      <c r="M60" s="552"/>
      <c r="N60" s="552"/>
      <c r="O60" s="552"/>
      <c r="P60" s="552"/>
      <c r="Q60" s="8"/>
      <c r="R60" s="8"/>
    </row>
  </sheetData>
  <sheetProtection algorithmName="SHA-512" hashValue="7LzBpl66iX5c1rmqG1Uhta63eRjpq6x8AFLt9q/+jy4sRTx9qhg+yuCXEQg84XUpmEaBbHUCnH3vCFCCGqNozw==" saltValue="dmfKhVGyXZnZ4LEJiOvvvg==" spinCount="100000" sheet="1" objects="1" scenarios="1"/>
  <mergeCells count="15">
    <mergeCell ref="B8:B9"/>
    <mergeCell ref="C8:C9"/>
    <mergeCell ref="A1:E1"/>
    <mergeCell ref="F1:R1"/>
    <mergeCell ref="A2:R2"/>
    <mergeCell ref="A3:R3"/>
    <mergeCell ref="A5:A7"/>
    <mergeCell ref="B5:B7"/>
    <mergeCell ref="C5:C7"/>
    <mergeCell ref="D5:D7"/>
    <mergeCell ref="E5:J6"/>
    <mergeCell ref="K5:K7"/>
    <mergeCell ref="L5:P6"/>
    <mergeCell ref="Q5:Q7"/>
    <mergeCell ref="R5:R7"/>
  </mergeCells>
  <conditionalFormatting sqref="A8:A9">
    <cfRule type="containsText" dxfId="1"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A123"/>
  <sheetViews>
    <sheetView view="pageLayout" zoomScale="80" zoomScaleNormal="90" zoomScalePageLayoutView="80" workbookViewId="0">
      <selection activeCell="X9" sqref="X9"/>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1333</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509</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thickTop="1" x14ac:dyDescent="0.25">
      <c r="A8" s="174">
        <v>1</v>
      </c>
      <c r="B8" s="794" t="s">
        <v>510</v>
      </c>
      <c r="C8" s="449" t="s">
        <v>531</v>
      </c>
      <c r="D8" s="307" t="s">
        <v>543</v>
      </c>
      <c r="E8" s="308"/>
      <c r="F8" s="308"/>
      <c r="G8" s="308"/>
      <c r="H8" s="308"/>
      <c r="I8" s="308"/>
      <c r="J8" s="308"/>
      <c r="K8" s="453">
        <v>10</v>
      </c>
      <c r="L8" s="308"/>
      <c r="M8" s="308"/>
      <c r="N8" s="308"/>
      <c r="O8" s="308"/>
      <c r="P8" s="308"/>
      <c r="Q8" s="308"/>
      <c r="R8" s="308"/>
      <c r="S8" s="308"/>
      <c r="T8" s="308"/>
      <c r="U8" s="308"/>
      <c r="V8" s="308"/>
      <c r="W8" s="308"/>
      <c r="X8" s="310"/>
      <c r="Y8" s="178"/>
    </row>
    <row r="9" spans="1:27" ht="25.5" x14ac:dyDescent="0.25">
      <c r="A9" s="173">
        <v>2</v>
      </c>
      <c r="B9" s="798"/>
      <c r="C9" s="426" t="s">
        <v>531</v>
      </c>
      <c r="D9" s="216" t="s">
        <v>544</v>
      </c>
      <c r="E9" s="284"/>
      <c r="F9" s="284"/>
      <c r="G9" s="284"/>
      <c r="H9" s="284"/>
      <c r="I9" s="284"/>
      <c r="J9" s="284"/>
      <c r="K9" s="302">
        <v>1</v>
      </c>
      <c r="L9" s="285" t="s">
        <v>3</v>
      </c>
      <c r="M9" s="284"/>
      <c r="N9" s="302">
        <v>1</v>
      </c>
      <c r="O9" s="302">
        <v>1</v>
      </c>
      <c r="P9" s="285" t="s">
        <v>3</v>
      </c>
      <c r="Q9" s="284"/>
      <c r="R9" s="284"/>
      <c r="S9" s="284"/>
      <c r="T9" s="284"/>
      <c r="U9" s="284"/>
      <c r="V9" s="302"/>
      <c r="W9" s="285"/>
      <c r="X9" s="277"/>
      <c r="Y9" s="287">
        <f>N9*O9*ROUND(X9,2)</f>
        <v>0</v>
      </c>
    </row>
    <row r="10" spans="1:27" ht="15" customHeight="1" x14ac:dyDescent="0.25">
      <c r="A10" s="173">
        <v>3</v>
      </c>
      <c r="B10" s="798"/>
      <c r="C10" s="796" t="s">
        <v>531</v>
      </c>
      <c r="D10" s="216" t="s">
        <v>541</v>
      </c>
      <c r="E10" s="285" t="s">
        <v>3</v>
      </c>
      <c r="F10" s="284"/>
      <c r="G10" s="284"/>
      <c r="H10" s="284"/>
      <c r="I10" s="284"/>
      <c r="J10" s="284"/>
      <c r="K10" s="284"/>
      <c r="L10" s="284"/>
      <c r="M10" s="284"/>
      <c r="N10" s="284"/>
      <c r="O10" s="284"/>
      <c r="P10" s="284"/>
      <c r="Q10" s="284"/>
      <c r="R10" s="284"/>
      <c r="S10" s="284"/>
      <c r="T10" s="284"/>
      <c r="U10" s="284"/>
      <c r="V10" s="284">
        <v>365</v>
      </c>
      <c r="W10" s="285">
        <v>1</v>
      </c>
      <c r="X10" s="364"/>
      <c r="Y10" s="365"/>
    </row>
    <row r="11" spans="1:27" ht="15" customHeight="1" x14ac:dyDescent="0.25">
      <c r="A11" s="173">
        <v>4</v>
      </c>
      <c r="B11" s="798"/>
      <c r="C11" s="799"/>
      <c r="D11" s="216" t="s">
        <v>545</v>
      </c>
      <c r="E11" s="285" t="s">
        <v>3</v>
      </c>
      <c r="F11" s="284"/>
      <c r="G11" s="284"/>
      <c r="H11" s="284"/>
      <c r="I11" s="284"/>
      <c r="J11" s="284"/>
      <c r="K11" s="284"/>
      <c r="L11" s="284"/>
      <c r="M11" s="284"/>
      <c r="N11" s="284"/>
      <c r="O11" s="284"/>
      <c r="P11" s="284"/>
      <c r="Q11" s="284"/>
      <c r="R11" s="284"/>
      <c r="S11" s="284"/>
      <c r="T11" s="284"/>
      <c r="U11" s="284"/>
      <c r="V11" s="284">
        <v>365</v>
      </c>
      <c r="W11" s="285">
        <v>1</v>
      </c>
      <c r="X11" s="364"/>
      <c r="Y11" s="365"/>
      <c r="Z11" s="31"/>
      <c r="AA11" s="31"/>
    </row>
    <row r="12" spans="1:27" ht="15" customHeight="1" x14ac:dyDescent="0.25">
      <c r="A12" s="173">
        <v>5</v>
      </c>
      <c r="B12" s="795"/>
      <c r="C12" s="799"/>
      <c r="D12" s="216" t="s">
        <v>546</v>
      </c>
      <c r="E12" s="284"/>
      <c r="F12" s="284"/>
      <c r="G12" s="284"/>
      <c r="H12" s="284"/>
      <c r="I12" s="284"/>
      <c r="J12" s="284"/>
      <c r="K12" s="284"/>
      <c r="L12" s="284"/>
      <c r="M12" s="284"/>
      <c r="N12" s="284"/>
      <c r="O12" s="284"/>
      <c r="P12" s="285" t="s">
        <v>3</v>
      </c>
      <c r="Q12" s="285" t="s">
        <v>3</v>
      </c>
      <c r="R12" s="284"/>
      <c r="S12" s="284"/>
      <c r="T12" s="284"/>
      <c r="U12" s="284"/>
      <c r="V12" s="302">
        <v>2</v>
      </c>
      <c r="W12" s="285">
        <v>1</v>
      </c>
      <c r="X12" s="277"/>
      <c r="Y12" s="287">
        <f t="shared" ref="Y12:Y15" si="0">V12*W12*ROUND(X12,2)</f>
        <v>0</v>
      </c>
      <c r="Z12" s="31"/>
      <c r="AA12" s="31"/>
    </row>
    <row r="13" spans="1:27" ht="15" customHeight="1" x14ac:dyDescent="0.25">
      <c r="A13" s="173">
        <v>6</v>
      </c>
      <c r="B13" s="796" t="s">
        <v>539</v>
      </c>
      <c r="C13" s="796" t="s">
        <v>511</v>
      </c>
      <c r="D13" s="216" t="s">
        <v>512</v>
      </c>
      <c r="E13" s="285" t="s">
        <v>3</v>
      </c>
      <c r="F13" s="284"/>
      <c r="G13" s="284"/>
      <c r="H13" s="284"/>
      <c r="I13" s="284"/>
      <c r="J13" s="284"/>
      <c r="K13" s="284"/>
      <c r="L13" s="284"/>
      <c r="M13" s="284"/>
      <c r="N13" s="284"/>
      <c r="O13" s="284"/>
      <c r="P13" s="285"/>
      <c r="Q13" s="285"/>
      <c r="R13" s="284"/>
      <c r="S13" s="284"/>
      <c r="T13" s="284"/>
      <c r="U13" s="284"/>
      <c r="V13" s="285">
        <v>365</v>
      </c>
      <c r="W13" s="302">
        <v>124</v>
      </c>
      <c r="X13" s="364"/>
      <c r="Y13" s="365"/>
      <c r="Z13" s="31"/>
    </row>
    <row r="14" spans="1:27" ht="15" customHeight="1" x14ac:dyDescent="0.25">
      <c r="A14" s="173">
        <v>7</v>
      </c>
      <c r="B14" s="796"/>
      <c r="C14" s="796"/>
      <c r="D14" s="216" t="s">
        <v>65</v>
      </c>
      <c r="E14" s="284"/>
      <c r="F14" s="284"/>
      <c r="G14" s="284"/>
      <c r="H14" s="284"/>
      <c r="I14" s="284"/>
      <c r="J14" s="284"/>
      <c r="K14" s="284"/>
      <c r="L14" s="284"/>
      <c r="M14" s="284"/>
      <c r="N14" s="284"/>
      <c r="O14" s="284"/>
      <c r="P14" s="285" t="s">
        <v>3</v>
      </c>
      <c r="Q14" s="285" t="s">
        <v>3</v>
      </c>
      <c r="R14" s="284"/>
      <c r="S14" s="284"/>
      <c r="T14" s="284"/>
      <c r="U14" s="284"/>
      <c r="V14" s="302">
        <v>2</v>
      </c>
      <c r="W14" s="302">
        <v>124</v>
      </c>
      <c r="X14" s="277"/>
      <c r="Y14" s="287">
        <f t="shared" si="0"/>
        <v>0</v>
      </c>
      <c r="Z14" s="31"/>
    </row>
    <row r="15" spans="1:27" ht="26.25" customHeight="1" x14ac:dyDescent="0.25">
      <c r="A15" s="173">
        <v>8</v>
      </c>
      <c r="B15" s="796"/>
      <c r="C15" s="796"/>
      <c r="D15" s="216" t="s">
        <v>536</v>
      </c>
      <c r="E15" s="284"/>
      <c r="F15" s="284"/>
      <c r="G15" s="284"/>
      <c r="H15" s="284"/>
      <c r="I15" s="284"/>
      <c r="J15" s="284"/>
      <c r="K15" s="284"/>
      <c r="L15" s="284"/>
      <c r="M15" s="284"/>
      <c r="N15" s="284"/>
      <c r="O15" s="284"/>
      <c r="P15" s="285" t="s">
        <v>3</v>
      </c>
      <c r="Q15" s="285" t="s">
        <v>3</v>
      </c>
      <c r="R15" s="284"/>
      <c r="S15" s="284"/>
      <c r="T15" s="284"/>
      <c r="U15" s="284"/>
      <c r="V15" s="302">
        <v>2</v>
      </c>
      <c r="W15" s="302">
        <v>124</v>
      </c>
      <c r="X15" s="277"/>
      <c r="Y15" s="287">
        <f t="shared" si="0"/>
        <v>0</v>
      </c>
      <c r="Z15" s="31"/>
    </row>
    <row r="16" spans="1:27" ht="26.25" customHeight="1" x14ac:dyDescent="0.25">
      <c r="A16" s="173">
        <v>9</v>
      </c>
      <c r="B16" s="796"/>
      <c r="C16" s="796"/>
      <c r="D16" s="216" t="s">
        <v>537</v>
      </c>
      <c r="E16" s="284"/>
      <c r="F16" s="284"/>
      <c r="G16" s="284"/>
      <c r="H16" s="284"/>
      <c r="I16" s="284"/>
      <c r="J16" s="284"/>
      <c r="K16" s="284"/>
      <c r="L16" s="284"/>
      <c r="M16" s="284"/>
      <c r="N16" s="284"/>
      <c r="O16" s="284"/>
      <c r="P16" s="285" t="s">
        <v>3</v>
      </c>
      <c r="Q16" s="285" t="s">
        <v>3</v>
      </c>
      <c r="R16" s="284"/>
      <c r="S16" s="284"/>
      <c r="T16" s="284"/>
      <c r="U16" s="284"/>
      <c r="V16" s="302">
        <v>2</v>
      </c>
      <c r="W16" s="302">
        <v>124</v>
      </c>
      <c r="X16" s="277"/>
      <c r="Y16" s="287">
        <f t="shared" ref="Y16" si="1">V16*W16*ROUND(X16,2)</f>
        <v>0</v>
      </c>
      <c r="Z16" s="31"/>
    </row>
    <row r="17" spans="1:26" ht="52.5" customHeight="1" x14ac:dyDescent="0.25">
      <c r="A17" s="173">
        <v>10</v>
      </c>
      <c r="B17" s="796"/>
      <c r="C17" s="796"/>
      <c r="D17" s="216" t="s">
        <v>538</v>
      </c>
      <c r="E17" s="284"/>
      <c r="F17" s="284"/>
      <c r="G17" s="284"/>
      <c r="H17" s="284"/>
      <c r="I17" s="284"/>
      <c r="J17" s="284"/>
      <c r="K17" s="284"/>
      <c r="L17" s="284"/>
      <c r="M17" s="284"/>
      <c r="N17" s="284"/>
      <c r="O17" s="284"/>
      <c r="P17" s="285" t="s">
        <v>3</v>
      </c>
      <c r="Q17" s="285" t="s">
        <v>3</v>
      </c>
      <c r="R17" s="284"/>
      <c r="S17" s="284"/>
      <c r="T17" s="284"/>
      <c r="U17" s="284"/>
      <c r="V17" s="302">
        <v>2</v>
      </c>
      <c r="W17" s="302">
        <v>124</v>
      </c>
      <c r="X17" s="277"/>
      <c r="Y17" s="287">
        <f>V17*W17*ROUND(X17,2)</f>
        <v>0</v>
      </c>
      <c r="Z17" s="31"/>
    </row>
    <row r="18" spans="1:26" ht="26.25" customHeight="1" x14ac:dyDescent="0.25">
      <c r="A18" s="173">
        <v>11</v>
      </c>
      <c r="B18" s="796"/>
      <c r="C18" s="796"/>
      <c r="D18" s="216" t="s">
        <v>513</v>
      </c>
      <c r="E18" s="284"/>
      <c r="F18" s="284"/>
      <c r="G18" s="284"/>
      <c r="H18" s="284"/>
      <c r="I18" s="284"/>
      <c r="J18" s="284"/>
      <c r="K18" s="284"/>
      <c r="L18" s="284"/>
      <c r="M18" s="284"/>
      <c r="N18" s="284"/>
      <c r="O18" s="284"/>
      <c r="P18" s="285" t="s">
        <v>3</v>
      </c>
      <c r="Q18" s="285" t="s">
        <v>3</v>
      </c>
      <c r="R18" s="284"/>
      <c r="S18" s="284"/>
      <c r="T18" s="284"/>
      <c r="U18" s="284"/>
      <c r="V18" s="302">
        <v>2</v>
      </c>
      <c r="W18" s="302">
        <v>124</v>
      </c>
      <c r="X18" s="277"/>
      <c r="Y18" s="287">
        <f t="shared" ref="Y18:Y21" si="2">V18*W18*ROUND(X18,2)</f>
        <v>0</v>
      </c>
      <c r="Z18" s="31"/>
    </row>
    <row r="19" spans="1:26" ht="15" customHeight="1" x14ac:dyDescent="0.25">
      <c r="A19" s="173">
        <v>12</v>
      </c>
      <c r="B19" s="796"/>
      <c r="C19" s="796"/>
      <c r="D19" s="216" t="s">
        <v>514</v>
      </c>
      <c r="E19" s="284"/>
      <c r="F19" s="284"/>
      <c r="G19" s="284"/>
      <c r="H19" s="284"/>
      <c r="I19" s="284"/>
      <c r="J19" s="284"/>
      <c r="K19" s="284"/>
      <c r="L19" s="284"/>
      <c r="M19" s="284"/>
      <c r="N19" s="284"/>
      <c r="O19" s="284"/>
      <c r="P19" s="285" t="s">
        <v>3</v>
      </c>
      <c r="Q19" s="285" t="s">
        <v>3</v>
      </c>
      <c r="R19" s="284"/>
      <c r="S19" s="284"/>
      <c r="T19" s="284"/>
      <c r="U19" s="284"/>
      <c r="V19" s="302">
        <v>2</v>
      </c>
      <c r="W19" s="302">
        <v>124</v>
      </c>
      <c r="X19" s="277"/>
      <c r="Y19" s="287">
        <f t="shared" si="2"/>
        <v>0</v>
      </c>
      <c r="Z19" s="31"/>
    </row>
    <row r="20" spans="1:26" ht="15" customHeight="1" x14ac:dyDescent="0.25">
      <c r="A20" s="173">
        <v>13</v>
      </c>
      <c r="B20" s="796"/>
      <c r="C20" s="796"/>
      <c r="D20" s="216" t="s">
        <v>515</v>
      </c>
      <c r="E20" s="284"/>
      <c r="F20" s="284"/>
      <c r="G20" s="284"/>
      <c r="H20" s="284"/>
      <c r="I20" s="284"/>
      <c r="J20" s="284"/>
      <c r="K20" s="284"/>
      <c r="L20" s="284"/>
      <c r="M20" s="284"/>
      <c r="N20" s="284"/>
      <c r="O20" s="284"/>
      <c r="P20" s="285" t="s">
        <v>3</v>
      </c>
      <c r="Q20" s="285" t="s">
        <v>3</v>
      </c>
      <c r="R20" s="284"/>
      <c r="S20" s="284"/>
      <c r="T20" s="284"/>
      <c r="U20" s="284"/>
      <c r="V20" s="302">
        <v>2</v>
      </c>
      <c r="W20" s="302">
        <v>124</v>
      </c>
      <c r="X20" s="277"/>
      <c r="Y20" s="287">
        <f t="shared" si="2"/>
        <v>0</v>
      </c>
      <c r="Z20" s="31"/>
    </row>
    <row r="21" spans="1:26" ht="26.25" customHeight="1" x14ac:dyDescent="0.25">
      <c r="A21" s="173">
        <v>14</v>
      </c>
      <c r="B21" s="796"/>
      <c r="C21" s="796"/>
      <c r="D21" s="216" t="s">
        <v>71</v>
      </c>
      <c r="E21" s="284"/>
      <c r="F21" s="284"/>
      <c r="G21" s="284"/>
      <c r="H21" s="284"/>
      <c r="I21" s="284"/>
      <c r="J21" s="284"/>
      <c r="K21" s="284"/>
      <c r="L21" s="284"/>
      <c r="M21" s="284"/>
      <c r="N21" s="284"/>
      <c r="O21" s="284"/>
      <c r="P21" s="285" t="s">
        <v>3</v>
      </c>
      <c r="Q21" s="285" t="s">
        <v>3</v>
      </c>
      <c r="R21" s="284"/>
      <c r="S21" s="284"/>
      <c r="T21" s="284"/>
      <c r="U21" s="284"/>
      <c r="V21" s="302">
        <v>2</v>
      </c>
      <c r="W21" s="302">
        <v>124</v>
      </c>
      <c r="X21" s="277"/>
      <c r="Y21" s="287">
        <f t="shared" si="2"/>
        <v>0</v>
      </c>
      <c r="Z21" s="31"/>
    </row>
    <row r="22" spans="1:26" ht="15" customHeight="1" x14ac:dyDescent="0.25">
      <c r="A22" s="173">
        <v>15</v>
      </c>
      <c r="B22" s="796"/>
      <c r="C22" s="796"/>
      <c r="D22" s="216" t="s">
        <v>72</v>
      </c>
      <c r="E22" s="284"/>
      <c r="F22" s="284"/>
      <c r="G22" s="284"/>
      <c r="H22" s="284"/>
      <c r="I22" s="284"/>
      <c r="J22" s="284"/>
      <c r="K22" s="284"/>
      <c r="L22" s="284"/>
      <c r="M22" s="284"/>
      <c r="N22" s="284"/>
      <c r="O22" s="284"/>
      <c r="P22" s="285" t="s">
        <v>3</v>
      </c>
      <c r="Q22" s="285" t="s">
        <v>3</v>
      </c>
      <c r="R22" s="284"/>
      <c r="S22" s="284"/>
      <c r="T22" s="284"/>
      <c r="U22" s="284"/>
      <c r="V22" s="302">
        <v>2</v>
      </c>
      <c r="W22" s="302">
        <v>124</v>
      </c>
      <c r="X22" s="277"/>
      <c r="Y22" s="287">
        <f t="shared" ref="Y22" si="3">V22*W22*ROUND(X22,2)</f>
        <v>0</v>
      </c>
      <c r="Z22" s="31"/>
    </row>
    <row r="23" spans="1:26" ht="15" customHeight="1" x14ac:dyDescent="0.25">
      <c r="A23" s="173">
        <v>16</v>
      </c>
      <c r="B23" s="796" t="s">
        <v>516</v>
      </c>
      <c r="C23" s="799" t="s">
        <v>530</v>
      </c>
      <c r="D23" s="216" t="s">
        <v>512</v>
      </c>
      <c r="E23" s="285" t="s">
        <v>3</v>
      </c>
      <c r="F23" s="284"/>
      <c r="G23" s="284"/>
      <c r="H23" s="284"/>
      <c r="I23" s="284"/>
      <c r="J23" s="284"/>
      <c r="K23" s="284"/>
      <c r="L23" s="284"/>
      <c r="M23" s="284"/>
      <c r="N23" s="284"/>
      <c r="O23" s="284"/>
      <c r="P23" s="285"/>
      <c r="Q23" s="285"/>
      <c r="R23" s="284"/>
      <c r="S23" s="284"/>
      <c r="T23" s="284"/>
      <c r="U23" s="284"/>
      <c r="V23" s="285">
        <v>365</v>
      </c>
      <c r="W23" s="302">
        <v>7</v>
      </c>
      <c r="X23" s="364"/>
      <c r="Y23" s="365"/>
      <c r="Z23" s="31"/>
    </row>
    <row r="24" spans="1:26" s="415" customFormat="1" ht="15" customHeight="1" x14ac:dyDescent="0.25">
      <c r="A24" s="173">
        <v>17</v>
      </c>
      <c r="B24" s="796"/>
      <c r="C24" s="799"/>
      <c r="D24" s="216" t="s">
        <v>517</v>
      </c>
      <c r="E24" s="284"/>
      <c r="F24" s="284"/>
      <c r="G24" s="284"/>
      <c r="H24" s="284"/>
      <c r="I24" s="284"/>
      <c r="J24" s="284"/>
      <c r="K24" s="284"/>
      <c r="L24" s="284"/>
      <c r="M24" s="284"/>
      <c r="N24" s="284"/>
      <c r="O24" s="284"/>
      <c r="P24" s="285" t="s">
        <v>3</v>
      </c>
      <c r="Q24" s="285" t="s">
        <v>3</v>
      </c>
      <c r="R24" s="284"/>
      <c r="S24" s="284"/>
      <c r="T24" s="284"/>
      <c r="U24" s="284"/>
      <c r="V24" s="302">
        <v>2</v>
      </c>
      <c r="W24" s="302">
        <v>7</v>
      </c>
      <c r="X24" s="277"/>
      <c r="Y24" s="287">
        <f t="shared" ref="Y24:Y27" si="4">V24*W24*ROUND(X24,2)</f>
        <v>0</v>
      </c>
      <c r="Z24" s="31"/>
    </row>
    <row r="25" spans="1:26" ht="26.25" customHeight="1" x14ac:dyDescent="0.25">
      <c r="A25" s="173">
        <v>18</v>
      </c>
      <c r="B25" s="796"/>
      <c r="C25" s="799"/>
      <c r="D25" s="216" t="s">
        <v>536</v>
      </c>
      <c r="E25" s="284"/>
      <c r="F25" s="284"/>
      <c r="G25" s="284"/>
      <c r="H25" s="284"/>
      <c r="I25" s="284"/>
      <c r="J25" s="284"/>
      <c r="K25" s="284"/>
      <c r="L25" s="284"/>
      <c r="M25" s="284"/>
      <c r="N25" s="284"/>
      <c r="O25" s="284"/>
      <c r="P25" s="285" t="s">
        <v>3</v>
      </c>
      <c r="Q25" s="285" t="s">
        <v>3</v>
      </c>
      <c r="R25" s="284"/>
      <c r="S25" s="284"/>
      <c r="T25" s="284"/>
      <c r="U25" s="284"/>
      <c r="V25" s="302">
        <v>2</v>
      </c>
      <c r="W25" s="302">
        <v>7</v>
      </c>
      <c r="X25" s="277"/>
      <c r="Y25" s="287">
        <f t="shared" si="4"/>
        <v>0</v>
      </c>
      <c r="Z25" s="31"/>
    </row>
    <row r="26" spans="1:26" ht="26.25" customHeight="1" x14ac:dyDescent="0.25">
      <c r="A26" s="173">
        <v>19</v>
      </c>
      <c r="B26" s="796"/>
      <c r="C26" s="799"/>
      <c r="D26" s="216" t="s">
        <v>537</v>
      </c>
      <c r="E26" s="284"/>
      <c r="F26" s="284"/>
      <c r="G26" s="284"/>
      <c r="H26" s="284"/>
      <c r="I26" s="284"/>
      <c r="J26" s="284"/>
      <c r="K26" s="284"/>
      <c r="L26" s="284"/>
      <c r="M26" s="284"/>
      <c r="N26" s="284"/>
      <c r="O26" s="284"/>
      <c r="P26" s="285" t="s">
        <v>3</v>
      </c>
      <c r="Q26" s="285" t="s">
        <v>3</v>
      </c>
      <c r="R26" s="284"/>
      <c r="S26" s="284"/>
      <c r="T26" s="284"/>
      <c r="U26" s="284"/>
      <c r="V26" s="302">
        <v>2</v>
      </c>
      <c r="W26" s="302">
        <v>7</v>
      </c>
      <c r="X26" s="277"/>
      <c r="Y26" s="287">
        <f t="shared" si="4"/>
        <v>0</v>
      </c>
      <c r="Z26" s="31"/>
    </row>
    <row r="27" spans="1:26" ht="52.5" customHeight="1" x14ac:dyDescent="0.25">
      <c r="A27" s="173">
        <v>20</v>
      </c>
      <c r="B27" s="796"/>
      <c r="C27" s="799"/>
      <c r="D27" s="216" t="s">
        <v>538</v>
      </c>
      <c r="E27" s="284"/>
      <c r="F27" s="284"/>
      <c r="G27" s="284"/>
      <c r="H27" s="284"/>
      <c r="I27" s="284"/>
      <c r="J27" s="284"/>
      <c r="K27" s="284"/>
      <c r="L27" s="284"/>
      <c r="M27" s="284"/>
      <c r="N27" s="284"/>
      <c r="O27" s="284"/>
      <c r="P27" s="285" t="s">
        <v>3</v>
      </c>
      <c r="Q27" s="285" t="s">
        <v>3</v>
      </c>
      <c r="R27" s="284"/>
      <c r="S27" s="284"/>
      <c r="T27" s="284"/>
      <c r="U27" s="284"/>
      <c r="V27" s="302">
        <v>2</v>
      </c>
      <c r="W27" s="302">
        <v>7</v>
      </c>
      <c r="X27" s="277"/>
      <c r="Y27" s="287">
        <f t="shared" si="4"/>
        <v>0</v>
      </c>
      <c r="Z27" s="31"/>
    </row>
    <row r="28" spans="1:26" ht="26.25" customHeight="1" x14ac:dyDescent="0.25">
      <c r="A28" s="173">
        <v>21</v>
      </c>
      <c r="B28" s="796"/>
      <c r="C28" s="799"/>
      <c r="D28" s="216" t="s">
        <v>513</v>
      </c>
      <c r="E28" s="284"/>
      <c r="F28" s="284"/>
      <c r="G28" s="284"/>
      <c r="H28" s="284"/>
      <c r="I28" s="284"/>
      <c r="J28" s="284"/>
      <c r="K28" s="284"/>
      <c r="L28" s="284"/>
      <c r="M28" s="284"/>
      <c r="N28" s="284"/>
      <c r="O28" s="284"/>
      <c r="P28" s="285" t="s">
        <v>3</v>
      </c>
      <c r="Q28" s="285" t="s">
        <v>3</v>
      </c>
      <c r="R28" s="284"/>
      <c r="S28" s="284"/>
      <c r="T28" s="284"/>
      <c r="U28" s="284"/>
      <c r="V28" s="302">
        <v>2</v>
      </c>
      <c r="W28" s="302">
        <v>7</v>
      </c>
      <c r="X28" s="277"/>
      <c r="Y28" s="287">
        <f t="shared" ref="Y28" si="5">V28*W28*ROUND(X28,2)</f>
        <v>0</v>
      </c>
      <c r="Z28" s="31"/>
    </row>
    <row r="29" spans="1:26" ht="15" customHeight="1" x14ac:dyDescent="0.25">
      <c r="A29" s="173">
        <v>22</v>
      </c>
      <c r="B29" s="796"/>
      <c r="C29" s="799"/>
      <c r="D29" s="216" t="s">
        <v>32</v>
      </c>
      <c r="E29" s="284"/>
      <c r="F29" s="284"/>
      <c r="G29" s="284"/>
      <c r="H29" s="284"/>
      <c r="I29" s="284"/>
      <c r="J29" s="284"/>
      <c r="K29" s="284"/>
      <c r="L29" s="284"/>
      <c r="M29" s="284"/>
      <c r="N29" s="284"/>
      <c r="O29" s="284"/>
      <c r="P29" s="285" t="s">
        <v>3</v>
      </c>
      <c r="Q29" s="285" t="s">
        <v>3</v>
      </c>
      <c r="R29" s="284"/>
      <c r="S29" s="284"/>
      <c r="T29" s="284"/>
      <c r="U29" s="284"/>
      <c r="V29" s="302">
        <v>2</v>
      </c>
      <c r="W29" s="302">
        <v>7</v>
      </c>
      <c r="X29" s="277"/>
      <c r="Y29" s="287">
        <f>V29*W29*ROUND(X29,2)</f>
        <v>0</v>
      </c>
      <c r="Z29" s="31"/>
    </row>
    <row r="30" spans="1:26" ht="15" customHeight="1" x14ac:dyDescent="0.25">
      <c r="A30" s="173">
        <v>23</v>
      </c>
      <c r="B30" s="796"/>
      <c r="C30" s="799"/>
      <c r="D30" s="216" t="s">
        <v>67</v>
      </c>
      <c r="E30" s="284"/>
      <c r="F30" s="284"/>
      <c r="G30" s="284"/>
      <c r="H30" s="284"/>
      <c r="I30" s="284"/>
      <c r="J30" s="284"/>
      <c r="K30" s="284"/>
      <c r="L30" s="284"/>
      <c r="M30" s="284"/>
      <c r="N30" s="284"/>
      <c r="O30" s="284"/>
      <c r="P30" s="285" t="s">
        <v>3</v>
      </c>
      <c r="Q30" s="285" t="s">
        <v>3</v>
      </c>
      <c r="R30" s="284"/>
      <c r="S30" s="284"/>
      <c r="T30" s="284"/>
      <c r="U30" s="284"/>
      <c r="V30" s="302">
        <v>2</v>
      </c>
      <c r="W30" s="302">
        <v>7</v>
      </c>
      <c r="X30" s="277"/>
      <c r="Y30" s="287">
        <f t="shared" ref="Y30:Y33" si="6">V30*W30*ROUND(X30,2)</f>
        <v>0</v>
      </c>
      <c r="Z30" s="31"/>
    </row>
    <row r="31" spans="1:26" ht="26.25" customHeight="1" x14ac:dyDescent="0.25">
      <c r="A31" s="173">
        <v>24</v>
      </c>
      <c r="B31" s="796"/>
      <c r="C31" s="799"/>
      <c r="D31" s="216" t="s">
        <v>518</v>
      </c>
      <c r="E31" s="284"/>
      <c r="F31" s="284"/>
      <c r="G31" s="284"/>
      <c r="H31" s="284"/>
      <c r="I31" s="284"/>
      <c r="J31" s="284"/>
      <c r="K31" s="284"/>
      <c r="L31" s="284"/>
      <c r="M31" s="284"/>
      <c r="N31" s="284"/>
      <c r="O31" s="284"/>
      <c r="P31" s="285" t="s">
        <v>3</v>
      </c>
      <c r="Q31" s="285" t="s">
        <v>3</v>
      </c>
      <c r="R31" s="284"/>
      <c r="S31" s="284"/>
      <c r="T31" s="284"/>
      <c r="U31" s="284"/>
      <c r="V31" s="302">
        <v>2</v>
      </c>
      <c r="W31" s="302">
        <v>7</v>
      </c>
      <c r="X31" s="277"/>
      <c r="Y31" s="287">
        <f t="shared" si="6"/>
        <v>0</v>
      </c>
      <c r="Z31" s="31"/>
    </row>
    <row r="32" spans="1:26" ht="26.25" customHeight="1" x14ac:dyDescent="0.25">
      <c r="A32" s="173">
        <v>25</v>
      </c>
      <c r="B32" s="796"/>
      <c r="C32" s="799"/>
      <c r="D32" s="216" t="s">
        <v>540</v>
      </c>
      <c r="E32" s="284"/>
      <c r="F32" s="284"/>
      <c r="G32" s="284"/>
      <c r="H32" s="284"/>
      <c r="I32" s="284"/>
      <c r="J32" s="284"/>
      <c r="K32" s="284"/>
      <c r="L32" s="284"/>
      <c r="M32" s="284"/>
      <c r="N32" s="284"/>
      <c r="O32" s="284"/>
      <c r="P32" s="285" t="s">
        <v>3</v>
      </c>
      <c r="Q32" s="285" t="s">
        <v>3</v>
      </c>
      <c r="R32" s="284"/>
      <c r="S32" s="284"/>
      <c r="T32" s="284"/>
      <c r="U32" s="284"/>
      <c r="V32" s="302">
        <v>2</v>
      </c>
      <c r="W32" s="302">
        <v>7</v>
      </c>
      <c r="X32" s="277"/>
      <c r="Y32" s="287">
        <f t="shared" si="6"/>
        <v>0</v>
      </c>
      <c r="Z32" s="31"/>
    </row>
    <row r="33" spans="1:26" ht="26.25" customHeight="1" x14ac:dyDescent="0.25">
      <c r="A33" s="173">
        <v>26</v>
      </c>
      <c r="B33" s="796"/>
      <c r="C33" s="799"/>
      <c r="D33" s="216" t="s">
        <v>71</v>
      </c>
      <c r="E33" s="284"/>
      <c r="F33" s="284"/>
      <c r="G33" s="284"/>
      <c r="H33" s="284"/>
      <c r="I33" s="284"/>
      <c r="J33" s="284"/>
      <c r="K33" s="284"/>
      <c r="L33" s="284"/>
      <c r="M33" s="284"/>
      <c r="N33" s="284"/>
      <c r="O33" s="284"/>
      <c r="P33" s="285" t="s">
        <v>3</v>
      </c>
      <c r="Q33" s="285" t="s">
        <v>3</v>
      </c>
      <c r="R33" s="284"/>
      <c r="S33" s="284"/>
      <c r="T33" s="284"/>
      <c r="U33" s="284"/>
      <c r="V33" s="302">
        <v>2</v>
      </c>
      <c r="W33" s="302">
        <v>7</v>
      </c>
      <c r="X33" s="277"/>
      <c r="Y33" s="287">
        <f t="shared" si="6"/>
        <v>0</v>
      </c>
      <c r="Z33" s="31"/>
    </row>
    <row r="34" spans="1:26" ht="15" customHeight="1" x14ac:dyDescent="0.25">
      <c r="A34" s="173">
        <v>27</v>
      </c>
      <c r="B34" s="796"/>
      <c r="C34" s="799"/>
      <c r="D34" s="216" t="s">
        <v>72</v>
      </c>
      <c r="E34" s="284"/>
      <c r="F34" s="284"/>
      <c r="G34" s="284"/>
      <c r="H34" s="284"/>
      <c r="I34" s="284"/>
      <c r="J34" s="284"/>
      <c r="K34" s="284"/>
      <c r="L34" s="284"/>
      <c r="M34" s="284"/>
      <c r="N34" s="284"/>
      <c r="O34" s="284"/>
      <c r="P34" s="285" t="s">
        <v>3</v>
      </c>
      <c r="Q34" s="285" t="s">
        <v>3</v>
      </c>
      <c r="R34" s="284"/>
      <c r="S34" s="284"/>
      <c r="T34" s="284"/>
      <c r="U34" s="284"/>
      <c r="V34" s="302">
        <v>2</v>
      </c>
      <c r="W34" s="302">
        <v>7</v>
      </c>
      <c r="X34" s="277"/>
      <c r="Y34" s="287">
        <f t="shared" ref="Y34" si="7">V34*W34*ROUND(X34,2)</f>
        <v>0</v>
      </c>
      <c r="Z34" s="31"/>
    </row>
    <row r="35" spans="1:26" ht="15" customHeight="1" x14ac:dyDescent="0.25">
      <c r="A35" s="173">
        <v>28</v>
      </c>
      <c r="B35" s="796" t="s">
        <v>533</v>
      </c>
      <c r="C35" s="796" t="s">
        <v>519</v>
      </c>
      <c r="D35" s="216" t="s">
        <v>512</v>
      </c>
      <c r="E35" s="285" t="s">
        <v>3</v>
      </c>
      <c r="F35" s="284"/>
      <c r="G35" s="284"/>
      <c r="H35" s="284"/>
      <c r="I35" s="284"/>
      <c r="J35" s="284"/>
      <c r="K35" s="284"/>
      <c r="L35" s="284"/>
      <c r="M35" s="284"/>
      <c r="N35" s="284"/>
      <c r="O35" s="284"/>
      <c r="P35" s="285"/>
      <c r="Q35" s="285"/>
      <c r="R35" s="284"/>
      <c r="S35" s="284"/>
      <c r="T35" s="284"/>
      <c r="U35" s="284"/>
      <c r="V35" s="285">
        <v>365</v>
      </c>
      <c r="W35" s="302">
        <v>8</v>
      </c>
      <c r="X35" s="364"/>
      <c r="Y35" s="365"/>
      <c r="Z35" s="31"/>
    </row>
    <row r="36" spans="1:26" ht="15" customHeight="1" x14ac:dyDescent="0.25">
      <c r="A36" s="173">
        <v>29</v>
      </c>
      <c r="B36" s="796"/>
      <c r="C36" s="796"/>
      <c r="D36" s="216" t="s">
        <v>517</v>
      </c>
      <c r="E36" s="284"/>
      <c r="F36" s="284"/>
      <c r="G36" s="284"/>
      <c r="H36" s="284"/>
      <c r="I36" s="284"/>
      <c r="J36" s="284"/>
      <c r="K36" s="284"/>
      <c r="L36" s="284"/>
      <c r="M36" s="284"/>
      <c r="N36" s="284"/>
      <c r="O36" s="284"/>
      <c r="P36" s="285" t="s">
        <v>3</v>
      </c>
      <c r="Q36" s="285" t="s">
        <v>3</v>
      </c>
      <c r="R36" s="284"/>
      <c r="S36" s="284"/>
      <c r="T36" s="284"/>
      <c r="U36" s="284"/>
      <c r="V36" s="302">
        <v>2</v>
      </c>
      <c r="W36" s="302">
        <v>8</v>
      </c>
      <c r="X36" s="277"/>
      <c r="Y36" s="287">
        <f t="shared" ref="Y36:Y39" si="8">V36*W36*ROUND(X36,2)</f>
        <v>0</v>
      </c>
      <c r="Z36" s="31"/>
    </row>
    <row r="37" spans="1:26" ht="26.25" customHeight="1" x14ac:dyDescent="0.25">
      <c r="A37" s="173">
        <v>30</v>
      </c>
      <c r="B37" s="796"/>
      <c r="C37" s="796"/>
      <c r="D37" s="216" t="s">
        <v>537</v>
      </c>
      <c r="E37" s="284"/>
      <c r="F37" s="284"/>
      <c r="G37" s="284"/>
      <c r="H37" s="284"/>
      <c r="I37" s="284"/>
      <c r="J37" s="284"/>
      <c r="K37" s="284"/>
      <c r="L37" s="284"/>
      <c r="M37" s="284"/>
      <c r="N37" s="284"/>
      <c r="O37" s="284"/>
      <c r="P37" s="285" t="s">
        <v>3</v>
      </c>
      <c r="Q37" s="285" t="s">
        <v>3</v>
      </c>
      <c r="R37" s="284"/>
      <c r="S37" s="284"/>
      <c r="T37" s="284"/>
      <c r="U37" s="284"/>
      <c r="V37" s="302">
        <v>2</v>
      </c>
      <c r="W37" s="302">
        <v>8</v>
      </c>
      <c r="X37" s="277"/>
      <c r="Y37" s="287">
        <f t="shared" si="8"/>
        <v>0</v>
      </c>
      <c r="Z37" s="31"/>
    </row>
    <row r="38" spans="1:26" ht="52.5" customHeight="1" x14ac:dyDescent="0.25">
      <c r="A38" s="173">
        <v>31</v>
      </c>
      <c r="B38" s="796"/>
      <c r="C38" s="796"/>
      <c r="D38" s="216" t="s">
        <v>538</v>
      </c>
      <c r="E38" s="284"/>
      <c r="F38" s="284"/>
      <c r="G38" s="284"/>
      <c r="H38" s="284"/>
      <c r="I38" s="284"/>
      <c r="J38" s="284"/>
      <c r="K38" s="284"/>
      <c r="L38" s="284"/>
      <c r="M38" s="284"/>
      <c r="N38" s="284"/>
      <c r="O38" s="284"/>
      <c r="P38" s="285" t="s">
        <v>3</v>
      </c>
      <c r="Q38" s="285" t="s">
        <v>3</v>
      </c>
      <c r="R38" s="284"/>
      <c r="S38" s="284"/>
      <c r="T38" s="284"/>
      <c r="U38" s="284"/>
      <c r="V38" s="302">
        <v>2</v>
      </c>
      <c r="W38" s="302">
        <v>8</v>
      </c>
      <c r="X38" s="277"/>
      <c r="Y38" s="287">
        <f t="shared" si="8"/>
        <v>0</v>
      </c>
      <c r="Z38" s="31"/>
    </row>
    <row r="39" spans="1:26" ht="15" customHeight="1" x14ac:dyDescent="0.25">
      <c r="A39" s="173">
        <v>32</v>
      </c>
      <c r="B39" s="796"/>
      <c r="C39" s="796"/>
      <c r="D39" s="216" t="s">
        <v>520</v>
      </c>
      <c r="E39" s="284"/>
      <c r="F39" s="284"/>
      <c r="G39" s="284"/>
      <c r="H39" s="284"/>
      <c r="I39" s="284"/>
      <c r="J39" s="284"/>
      <c r="K39" s="284"/>
      <c r="L39" s="284"/>
      <c r="M39" s="284"/>
      <c r="N39" s="284"/>
      <c r="O39" s="284"/>
      <c r="P39" s="285" t="s">
        <v>3</v>
      </c>
      <c r="Q39" s="285" t="s">
        <v>3</v>
      </c>
      <c r="R39" s="284"/>
      <c r="S39" s="284"/>
      <c r="T39" s="284"/>
      <c r="U39" s="284"/>
      <c r="V39" s="302">
        <v>2</v>
      </c>
      <c r="W39" s="302">
        <v>8</v>
      </c>
      <c r="X39" s="277"/>
      <c r="Y39" s="287">
        <f t="shared" si="8"/>
        <v>0</v>
      </c>
      <c r="Z39" s="31"/>
    </row>
    <row r="40" spans="1:26" ht="15" customHeight="1" x14ac:dyDescent="0.25">
      <c r="A40" s="173">
        <v>33</v>
      </c>
      <c r="B40" s="796"/>
      <c r="C40" s="796"/>
      <c r="D40" s="216" t="s">
        <v>521</v>
      </c>
      <c r="E40" s="284"/>
      <c r="F40" s="284"/>
      <c r="G40" s="284"/>
      <c r="H40" s="284"/>
      <c r="I40" s="284"/>
      <c r="J40" s="284"/>
      <c r="K40" s="284"/>
      <c r="L40" s="284"/>
      <c r="M40" s="284"/>
      <c r="N40" s="284"/>
      <c r="O40" s="284"/>
      <c r="P40" s="285" t="s">
        <v>3</v>
      </c>
      <c r="Q40" s="285" t="s">
        <v>3</v>
      </c>
      <c r="R40" s="284"/>
      <c r="S40" s="284"/>
      <c r="T40" s="284"/>
      <c r="U40" s="284"/>
      <c r="V40" s="302">
        <v>2</v>
      </c>
      <c r="W40" s="302">
        <v>8</v>
      </c>
      <c r="X40" s="277"/>
      <c r="Y40" s="287">
        <f t="shared" ref="Y40" si="9">V40*W40*ROUND(X40,2)</f>
        <v>0</v>
      </c>
      <c r="Z40" s="31"/>
    </row>
    <row r="41" spans="1:26" ht="15" customHeight="1" x14ac:dyDescent="0.25">
      <c r="A41" s="173">
        <v>34</v>
      </c>
      <c r="B41" s="796"/>
      <c r="C41" s="796"/>
      <c r="D41" s="216" t="s">
        <v>72</v>
      </c>
      <c r="E41" s="284"/>
      <c r="F41" s="284"/>
      <c r="G41" s="284"/>
      <c r="H41" s="284"/>
      <c r="I41" s="284"/>
      <c r="J41" s="284"/>
      <c r="K41" s="284"/>
      <c r="L41" s="284"/>
      <c r="M41" s="284"/>
      <c r="N41" s="284"/>
      <c r="O41" s="284"/>
      <c r="P41" s="285" t="s">
        <v>3</v>
      </c>
      <c r="Q41" s="285" t="s">
        <v>3</v>
      </c>
      <c r="R41" s="284"/>
      <c r="S41" s="284"/>
      <c r="T41" s="284"/>
      <c r="U41" s="284"/>
      <c r="V41" s="302">
        <v>2</v>
      </c>
      <c r="W41" s="302">
        <v>8</v>
      </c>
      <c r="X41" s="277"/>
      <c r="Y41" s="287">
        <f>V41*W41*ROUND(X41,2)</f>
        <v>0</v>
      </c>
      <c r="Z41" s="31"/>
    </row>
    <row r="42" spans="1:26" ht="15" customHeight="1" x14ac:dyDescent="0.25">
      <c r="A42" s="173">
        <v>35</v>
      </c>
      <c r="B42" s="796" t="s">
        <v>534</v>
      </c>
      <c r="C42" s="796" t="s">
        <v>522</v>
      </c>
      <c r="D42" s="216" t="s">
        <v>512</v>
      </c>
      <c r="E42" s="285" t="s">
        <v>3</v>
      </c>
      <c r="F42" s="284"/>
      <c r="G42" s="284"/>
      <c r="H42" s="284"/>
      <c r="I42" s="284"/>
      <c r="J42" s="284"/>
      <c r="K42" s="284"/>
      <c r="L42" s="284"/>
      <c r="M42" s="284"/>
      <c r="N42" s="284"/>
      <c r="O42" s="284"/>
      <c r="P42" s="285"/>
      <c r="Q42" s="285"/>
      <c r="R42" s="284"/>
      <c r="S42" s="284"/>
      <c r="T42" s="284"/>
      <c r="U42" s="284"/>
      <c r="V42" s="285">
        <v>365</v>
      </c>
      <c r="W42" s="302">
        <v>11</v>
      </c>
      <c r="X42" s="364"/>
      <c r="Y42" s="365"/>
      <c r="Z42" s="31"/>
    </row>
    <row r="43" spans="1:26" ht="15" customHeight="1" x14ac:dyDescent="0.25">
      <c r="A43" s="173">
        <v>36</v>
      </c>
      <c r="B43" s="796"/>
      <c r="C43" s="796"/>
      <c r="D43" s="216" t="s">
        <v>65</v>
      </c>
      <c r="E43" s="284"/>
      <c r="F43" s="284"/>
      <c r="G43" s="284"/>
      <c r="H43" s="284"/>
      <c r="I43" s="284"/>
      <c r="J43" s="284"/>
      <c r="K43" s="284"/>
      <c r="L43" s="284"/>
      <c r="M43" s="284"/>
      <c r="N43" s="284"/>
      <c r="O43" s="284"/>
      <c r="P43" s="285" t="s">
        <v>3</v>
      </c>
      <c r="Q43" s="285" t="s">
        <v>3</v>
      </c>
      <c r="R43" s="284"/>
      <c r="S43" s="284"/>
      <c r="T43" s="284"/>
      <c r="U43" s="284"/>
      <c r="V43" s="302">
        <v>2</v>
      </c>
      <c r="W43" s="302">
        <v>11</v>
      </c>
      <c r="X43" s="277"/>
      <c r="Y43" s="287">
        <f t="shared" ref="Y43:Y45" si="10">V43*W43*ROUND(X43,2)</f>
        <v>0</v>
      </c>
      <c r="Z43" s="31"/>
    </row>
    <row r="44" spans="1:26" ht="26.25" customHeight="1" x14ac:dyDescent="0.25">
      <c r="A44" s="173">
        <v>37</v>
      </c>
      <c r="B44" s="796"/>
      <c r="C44" s="796"/>
      <c r="D44" s="216" t="s">
        <v>536</v>
      </c>
      <c r="E44" s="284"/>
      <c r="F44" s="284"/>
      <c r="G44" s="284"/>
      <c r="H44" s="284"/>
      <c r="I44" s="284"/>
      <c r="J44" s="284"/>
      <c r="K44" s="284"/>
      <c r="L44" s="284"/>
      <c r="M44" s="284"/>
      <c r="N44" s="284"/>
      <c r="O44" s="284"/>
      <c r="P44" s="285" t="s">
        <v>3</v>
      </c>
      <c r="Q44" s="285" t="s">
        <v>3</v>
      </c>
      <c r="R44" s="284"/>
      <c r="S44" s="284"/>
      <c r="T44" s="284"/>
      <c r="U44" s="284"/>
      <c r="V44" s="302">
        <v>2</v>
      </c>
      <c r="W44" s="302">
        <v>11</v>
      </c>
      <c r="X44" s="277"/>
      <c r="Y44" s="287">
        <f t="shared" si="10"/>
        <v>0</v>
      </c>
      <c r="Z44" s="31"/>
    </row>
    <row r="45" spans="1:26" ht="26.25" customHeight="1" x14ac:dyDescent="0.25">
      <c r="A45" s="173">
        <v>38</v>
      </c>
      <c r="B45" s="796"/>
      <c r="C45" s="796"/>
      <c r="D45" s="216" t="s">
        <v>537</v>
      </c>
      <c r="E45" s="284"/>
      <c r="F45" s="284"/>
      <c r="G45" s="284"/>
      <c r="H45" s="284"/>
      <c r="I45" s="284"/>
      <c r="J45" s="284"/>
      <c r="K45" s="284"/>
      <c r="L45" s="284"/>
      <c r="M45" s="284"/>
      <c r="N45" s="284"/>
      <c r="O45" s="284"/>
      <c r="P45" s="285" t="s">
        <v>3</v>
      </c>
      <c r="Q45" s="285" t="s">
        <v>3</v>
      </c>
      <c r="R45" s="284"/>
      <c r="S45" s="284"/>
      <c r="T45" s="284"/>
      <c r="U45" s="284"/>
      <c r="V45" s="302">
        <v>2</v>
      </c>
      <c r="W45" s="302">
        <v>11</v>
      </c>
      <c r="X45" s="277"/>
      <c r="Y45" s="287">
        <f t="shared" si="10"/>
        <v>0</v>
      </c>
      <c r="Z45" s="31"/>
    </row>
    <row r="46" spans="1:26" ht="52.5" customHeight="1" x14ac:dyDescent="0.25">
      <c r="A46" s="173">
        <v>39</v>
      </c>
      <c r="B46" s="796"/>
      <c r="C46" s="796"/>
      <c r="D46" s="216" t="s">
        <v>538</v>
      </c>
      <c r="E46" s="284"/>
      <c r="F46" s="284"/>
      <c r="G46" s="284"/>
      <c r="H46" s="284"/>
      <c r="I46" s="284"/>
      <c r="J46" s="284"/>
      <c r="K46" s="284"/>
      <c r="L46" s="284"/>
      <c r="M46" s="284"/>
      <c r="N46" s="284"/>
      <c r="O46" s="284"/>
      <c r="P46" s="285" t="s">
        <v>3</v>
      </c>
      <c r="Q46" s="285" t="s">
        <v>3</v>
      </c>
      <c r="R46" s="284"/>
      <c r="S46" s="284"/>
      <c r="T46" s="284"/>
      <c r="U46" s="284"/>
      <c r="V46" s="302">
        <v>2</v>
      </c>
      <c r="W46" s="302">
        <v>11</v>
      </c>
      <c r="X46" s="277"/>
      <c r="Y46" s="287">
        <f t="shared" ref="Y46" si="11">V46*W46*ROUND(X46,2)</f>
        <v>0</v>
      </c>
      <c r="Z46" s="31"/>
    </row>
    <row r="47" spans="1:26" ht="26.25" customHeight="1" x14ac:dyDescent="0.25">
      <c r="A47" s="173">
        <v>40</v>
      </c>
      <c r="B47" s="796"/>
      <c r="C47" s="796"/>
      <c r="D47" s="216" t="s">
        <v>513</v>
      </c>
      <c r="E47" s="284"/>
      <c r="F47" s="284"/>
      <c r="G47" s="284"/>
      <c r="H47" s="284"/>
      <c r="I47" s="284"/>
      <c r="J47" s="284"/>
      <c r="K47" s="284"/>
      <c r="L47" s="284"/>
      <c r="M47" s="284"/>
      <c r="N47" s="284"/>
      <c r="O47" s="284"/>
      <c r="P47" s="285" t="s">
        <v>3</v>
      </c>
      <c r="Q47" s="285" t="s">
        <v>3</v>
      </c>
      <c r="R47" s="284"/>
      <c r="S47" s="284"/>
      <c r="T47" s="284"/>
      <c r="U47" s="284"/>
      <c r="V47" s="302">
        <v>2</v>
      </c>
      <c r="W47" s="302">
        <v>11</v>
      </c>
      <c r="X47" s="277"/>
      <c r="Y47" s="287">
        <f>V47*W47*ROUND(X47,2)</f>
        <v>0</v>
      </c>
      <c r="Z47" s="31"/>
    </row>
    <row r="48" spans="1:26" ht="15" customHeight="1" x14ac:dyDescent="0.25">
      <c r="A48" s="173">
        <v>41</v>
      </c>
      <c r="B48" s="796"/>
      <c r="C48" s="796"/>
      <c r="D48" s="216" t="s">
        <v>514</v>
      </c>
      <c r="E48" s="284"/>
      <c r="F48" s="284"/>
      <c r="G48" s="284"/>
      <c r="H48" s="284"/>
      <c r="I48" s="284"/>
      <c r="J48" s="284"/>
      <c r="K48" s="284"/>
      <c r="L48" s="284"/>
      <c r="M48" s="284"/>
      <c r="N48" s="284"/>
      <c r="O48" s="284"/>
      <c r="P48" s="285" t="s">
        <v>3</v>
      </c>
      <c r="Q48" s="285" t="s">
        <v>3</v>
      </c>
      <c r="R48" s="284"/>
      <c r="S48" s="284"/>
      <c r="T48" s="284"/>
      <c r="U48" s="284"/>
      <c r="V48" s="302">
        <v>2</v>
      </c>
      <c r="W48" s="302">
        <v>11</v>
      </c>
      <c r="X48" s="277"/>
      <c r="Y48" s="287">
        <f t="shared" ref="Y48:Y51" si="12">V48*W48*ROUND(X48,2)</f>
        <v>0</v>
      </c>
      <c r="Z48" s="31"/>
    </row>
    <row r="49" spans="1:27" ht="15" customHeight="1" x14ac:dyDescent="0.25">
      <c r="A49" s="173">
        <v>42</v>
      </c>
      <c r="B49" s="796"/>
      <c r="C49" s="796"/>
      <c r="D49" s="216" t="s">
        <v>515</v>
      </c>
      <c r="E49" s="284"/>
      <c r="F49" s="284"/>
      <c r="G49" s="284"/>
      <c r="H49" s="284"/>
      <c r="I49" s="284"/>
      <c r="J49" s="284"/>
      <c r="K49" s="284"/>
      <c r="L49" s="284"/>
      <c r="M49" s="284"/>
      <c r="N49" s="284"/>
      <c r="O49" s="284"/>
      <c r="P49" s="285" t="s">
        <v>3</v>
      </c>
      <c r="Q49" s="285" t="s">
        <v>3</v>
      </c>
      <c r="R49" s="284"/>
      <c r="S49" s="284"/>
      <c r="T49" s="284"/>
      <c r="U49" s="284"/>
      <c r="V49" s="302">
        <v>2</v>
      </c>
      <c r="W49" s="302">
        <v>11</v>
      </c>
      <c r="X49" s="277"/>
      <c r="Y49" s="287">
        <f t="shared" si="12"/>
        <v>0</v>
      </c>
      <c r="Z49" s="31"/>
    </row>
    <row r="50" spans="1:27" ht="15" customHeight="1" x14ac:dyDescent="0.25">
      <c r="A50" s="173">
        <v>43</v>
      </c>
      <c r="B50" s="796"/>
      <c r="C50" s="796"/>
      <c r="D50" s="216" t="s">
        <v>523</v>
      </c>
      <c r="E50" s="284"/>
      <c r="F50" s="284"/>
      <c r="G50" s="284"/>
      <c r="H50" s="284"/>
      <c r="I50" s="284"/>
      <c r="J50" s="284"/>
      <c r="K50" s="284"/>
      <c r="L50" s="284"/>
      <c r="M50" s="284"/>
      <c r="N50" s="284"/>
      <c r="O50" s="284"/>
      <c r="P50" s="285" t="s">
        <v>3</v>
      </c>
      <c r="Q50" s="285" t="s">
        <v>3</v>
      </c>
      <c r="R50" s="284"/>
      <c r="S50" s="284"/>
      <c r="T50" s="284"/>
      <c r="U50" s="284"/>
      <c r="V50" s="302">
        <v>2</v>
      </c>
      <c r="W50" s="302">
        <v>11</v>
      </c>
      <c r="X50" s="277"/>
      <c r="Y50" s="287">
        <f t="shared" si="12"/>
        <v>0</v>
      </c>
      <c r="Z50" s="31"/>
    </row>
    <row r="51" spans="1:27" ht="15" customHeight="1" x14ac:dyDescent="0.25">
      <c r="A51" s="173">
        <v>44</v>
      </c>
      <c r="B51" s="796"/>
      <c r="C51" s="796"/>
      <c r="D51" s="216" t="s">
        <v>72</v>
      </c>
      <c r="E51" s="284"/>
      <c r="F51" s="284"/>
      <c r="G51" s="284"/>
      <c r="H51" s="284"/>
      <c r="I51" s="284"/>
      <c r="J51" s="284"/>
      <c r="K51" s="284"/>
      <c r="L51" s="284"/>
      <c r="M51" s="284"/>
      <c r="N51" s="284"/>
      <c r="O51" s="284"/>
      <c r="P51" s="285" t="s">
        <v>3</v>
      </c>
      <c r="Q51" s="285" t="s">
        <v>3</v>
      </c>
      <c r="R51" s="284"/>
      <c r="S51" s="284"/>
      <c r="T51" s="284"/>
      <c r="U51" s="284"/>
      <c r="V51" s="302">
        <v>2</v>
      </c>
      <c r="W51" s="302">
        <v>11</v>
      </c>
      <c r="X51" s="277"/>
      <c r="Y51" s="287">
        <f t="shared" si="12"/>
        <v>0</v>
      </c>
      <c r="Z51" s="31"/>
    </row>
    <row r="52" spans="1:27" ht="15" customHeight="1" x14ac:dyDescent="0.25">
      <c r="A52" s="173">
        <v>45</v>
      </c>
      <c r="B52" s="796" t="s">
        <v>524</v>
      </c>
      <c r="C52" s="796" t="s">
        <v>525</v>
      </c>
      <c r="D52" s="216" t="s">
        <v>61</v>
      </c>
      <c r="E52" s="284"/>
      <c r="F52" s="285" t="s">
        <v>3</v>
      </c>
      <c r="G52" s="284"/>
      <c r="H52" s="284"/>
      <c r="I52" s="284"/>
      <c r="J52" s="284"/>
      <c r="K52" s="284"/>
      <c r="L52" s="284"/>
      <c r="M52" s="284"/>
      <c r="N52" s="284"/>
      <c r="O52" s="284"/>
      <c r="P52" s="285"/>
      <c r="Q52" s="285"/>
      <c r="R52" s="284"/>
      <c r="S52" s="284"/>
      <c r="T52" s="284"/>
      <c r="U52" s="284"/>
      <c r="V52" s="285">
        <v>52</v>
      </c>
      <c r="W52" s="302">
        <v>2</v>
      </c>
      <c r="X52" s="364"/>
      <c r="Y52" s="365"/>
      <c r="Z52" s="31"/>
    </row>
    <row r="53" spans="1:27" ht="15" customHeight="1" x14ac:dyDescent="0.25">
      <c r="A53" s="173">
        <v>46</v>
      </c>
      <c r="B53" s="796"/>
      <c r="C53" s="796"/>
      <c r="D53" s="216" t="s">
        <v>473</v>
      </c>
      <c r="E53" s="284"/>
      <c r="F53" s="284"/>
      <c r="G53" s="284"/>
      <c r="H53" s="284"/>
      <c r="I53" s="284"/>
      <c r="J53" s="284"/>
      <c r="K53" s="284"/>
      <c r="L53" s="284"/>
      <c r="M53" s="284"/>
      <c r="N53" s="284"/>
      <c r="O53" s="284"/>
      <c r="P53" s="285" t="s">
        <v>3</v>
      </c>
      <c r="Q53" s="285" t="s">
        <v>3</v>
      </c>
      <c r="R53" s="284"/>
      <c r="S53" s="284"/>
      <c r="T53" s="284"/>
      <c r="U53" s="284"/>
      <c r="V53" s="302">
        <v>2</v>
      </c>
      <c r="W53" s="302">
        <v>2</v>
      </c>
      <c r="X53" s="277"/>
      <c r="Y53" s="287">
        <f>V53*W53*ROUND(X53,2)</f>
        <v>0</v>
      </c>
      <c r="Z53" s="31"/>
    </row>
    <row r="54" spans="1:27" ht="15" customHeight="1" x14ac:dyDescent="0.25">
      <c r="A54" s="173">
        <v>47</v>
      </c>
      <c r="B54" s="796"/>
      <c r="C54" s="796"/>
      <c r="D54" s="216" t="s">
        <v>419</v>
      </c>
      <c r="E54" s="284"/>
      <c r="F54" s="284"/>
      <c r="G54" s="284"/>
      <c r="H54" s="284"/>
      <c r="I54" s="284"/>
      <c r="J54" s="284"/>
      <c r="K54" s="284"/>
      <c r="L54" s="284"/>
      <c r="M54" s="284"/>
      <c r="N54" s="284"/>
      <c r="O54" s="284"/>
      <c r="P54" s="285" t="s">
        <v>3</v>
      </c>
      <c r="Q54" s="285" t="s">
        <v>3</v>
      </c>
      <c r="R54" s="284"/>
      <c r="S54" s="284"/>
      <c r="T54" s="284"/>
      <c r="U54" s="284"/>
      <c r="V54" s="302">
        <v>2</v>
      </c>
      <c r="W54" s="302">
        <v>2</v>
      </c>
      <c r="X54" s="277"/>
      <c r="Y54" s="287">
        <f>V54*W54*ROUND(X54,2)</f>
        <v>0</v>
      </c>
      <c r="Z54" s="31"/>
    </row>
    <row r="55" spans="1:27" ht="15" customHeight="1" x14ac:dyDescent="0.25">
      <c r="A55" s="173">
        <v>48</v>
      </c>
      <c r="B55" s="796"/>
      <c r="C55" s="796"/>
      <c r="D55" s="216" t="s">
        <v>474</v>
      </c>
      <c r="E55" s="284"/>
      <c r="F55" s="284"/>
      <c r="G55" s="284"/>
      <c r="H55" s="284"/>
      <c r="I55" s="284"/>
      <c r="J55" s="284"/>
      <c r="K55" s="284"/>
      <c r="L55" s="284"/>
      <c r="M55" s="284"/>
      <c r="N55" s="284"/>
      <c r="O55" s="284"/>
      <c r="P55" s="285" t="s">
        <v>3</v>
      </c>
      <c r="Q55" s="285" t="s">
        <v>3</v>
      </c>
      <c r="R55" s="284"/>
      <c r="S55" s="284"/>
      <c r="T55" s="284"/>
      <c r="U55" s="284"/>
      <c r="V55" s="302">
        <v>2</v>
      </c>
      <c r="W55" s="302">
        <v>2</v>
      </c>
      <c r="X55" s="277"/>
      <c r="Y55" s="287">
        <f t="shared" ref="Y55:Y59" si="13">V55*W55*ROUND(X55,2)</f>
        <v>0</v>
      </c>
      <c r="Z55" s="31"/>
    </row>
    <row r="56" spans="1:27" x14ac:dyDescent="0.25">
      <c r="A56" s="173">
        <v>49</v>
      </c>
      <c r="B56" s="796"/>
      <c r="C56" s="796"/>
      <c r="D56" s="216" t="s">
        <v>420</v>
      </c>
      <c r="E56" s="284"/>
      <c r="F56" s="284"/>
      <c r="G56" s="284"/>
      <c r="H56" s="284"/>
      <c r="I56" s="284"/>
      <c r="J56" s="284"/>
      <c r="K56" s="284"/>
      <c r="L56" s="284"/>
      <c r="M56" s="284"/>
      <c r="N56" s="284"/>
      <c r="O56" s="284"/>
      <c r="P56" s="285" t="s">
        <v>3</v>
      </c>
      <c r="Q56" s="285" t="s">
        <v>3</v>
      </c>
      <c r="R56" s="284"/>
      <c r="S56" s="284"/>
      <c r="T56" s="284"/>
      <c r="U56" s="284"/>
      <c r="V56" s="302">
        <v>2</v>
      </c>
      <c r="W56" s="302">
        <v>2</v>
      </c>
      <c r="X56" s="277"/>
      <c r="Y56" s="287">
        <f t="shared" si="13"/>
        <v>0</v>
      </c>
      <c r="Z56" s="31"/>
    </row>
    <row r="57" spans="1:27" ht="15" customHeight="1" x14ac:dyDescent="0.25">
      <c r="A57" s="173">
        <v>50</v>
      </c>
      <c r="B57" s="796"/>
      <c r="C57" s="796"/>
      <c r="D57" s="216" t="s">
        <v>53</v>
      </c>
      <c r="E57" s="284"/>
      <c r="F57" s="284"/>
      <c r="G57" s="284"/>
      <c r="H57" s="284"/>
      <c r="I57" s="284"/>
      <c r="J57" s="284"/>
      <c r="K57" s="284"/>
      <c r="L57" s="284"/>
      <c r="M57" s="284"/>
      <c r="N57" s="284"/>
      <c r="O57" s="284"/>
      <c r="P57" s="285" t="s">
        <v>3</v>
      </c>
      <c r="Q57" s="285" t="s">
        <v>3</v>
      </c>
      <c r="R57" s="284"/>
      <c r="S57" s="284"/>
      <c r="T57" s="284"/>
      <c r="U57" s="284"/>
      <c r="V57" s="302">
        <v>2</v>
      </c>
      <c r="W57" s="302">
        <v>2</v>
      </c>
      <c r="X57" s="277"/>
      <c r="Y57" s="287">
        <f t="shared" si="13"/>
        <v>0</v>
      </c>
      <c r="Z57" s="31"/>
    </row>
    <row r="58" spans="1:27" ht="15" customHeight="1" x14ac:dyDescent="0.25">
      <c r="A58" s="173">
        <v>51</v>
      </c>
      <c r="B58" s="796"/>
      <c r="C58" s="796"/>
      <c r="D58" s="216" t="s">
        <v>526</v>
      </c>
      <c r="E58" s="284"/>
      <c r="F58" s="284"/>
      <c r="G58" s="284"/>
      <c r="H58" s="284"/>
      <c r="I58" s="284"/>
      <c r="J58" s="284"/>
      <c r="K58" s="284"/>
      <c r="L58" s="284"/>
      <c r="M58" s="284"/>
      <c r="N58" s="284"/>
      <c r="O58" s="284"/>
      <c r="P58" s="285" t="s">
        <v>3</v>
      </c>
      <c r="Q58" s="285" t="s">
        <v>3</v>
      </c>
      <c r="R58" s="284"/>
      <c r="S58" s="284"/>
      <c r="T58" s="284"/>
      <c r="U58" s="284"/>
      <c r="V58" s="302">
        <v>2</v>
      </c>
      <c r="W58" s="302">
        <v>2</v>
      </c>
      <c r="X58" s="277"/>
      <c r="Y58" s="287">
        <f t="shared" si="13"/>
        <v>0</v>
      </c>
      <c r="Z58" s="31"/>
    </row>
    <row r="59" spans="1:27" ht="15" customHeight="1" x14ac:dyDescent="0.25">
      <c r="A59" s="173">
        <v>52</v>
      </c>
      <c r="B59" s="796"/>
      <c r="C59" s="796"/>
      <c r="D59" s="216" t="s">
        <v>527</v>
      </c>
      <c r="E59" s="284"/>
      <c r="F59" s="284"/>
      <c r="G59" s="284"/>
      <c r="H59" s="284"/>
      <c r="I59" s="284"/>
      <c r="J59" s="284"/>
      <c r="K59" s="284"/>
      <c r="L59" s="284"/>
      <c r="M59" s="284"/>
      <c r="N59" s="284"/>
      <c r="O59" s="284"/>
      <c r="P59" s="285" t="s">
        <v>3</v>
      </c>
      <c r="Q59" s="285" t="s">
        <v>3</v>
      </c>
      <c r="R59" s="284"/>
      <c r="S59" s="284"/>
      <c r="T59" s="284"/>
      <c r="U59" s="284"/>
      <c r="V59" s="302">
        <v>2</v>
      </c>
      <c r="W59" s="302">
        <v>2</v>
      </c>
      <c r="X59" s="277"/>
      <c r="Y59" s="287">
        <f t="shared" si="13"/>
        <v>0</v>
      </c>
      <c r="Z59" s="169"/>
      <c r="AA59" s="31"/>
    </row>
    <row r="60" spans="1:27" ht="15" customHeight="1" x14ac:dyDescent="0.25">
      <c r="A60" s="173">
        <v>53</v>
      </c>
      <c r="B60" s="796"/>
      <c r="C60" s="796"/>
      <c r="D60" s="216" t="s">
        <v>916</v>
      </c>
      <c r="E60" s="284"/>
      <c r="F60" s="284"/>
      <c r="G60" s="284"/>
      <c r="H60" s="284"/>
      <c r="I60" s="284"/>
      <c r="J60" s="284"/>
      <c r="K60" s="284"/>
      <c r="L60" s="284"/>
      <c r="M60" s="284"/>
      <c r="N60" s="284"/>
      <c r="O60" s="284"/>
      <c r="P60" s="284" t="s">
        <v>3</v>
      </c>
      <c r="Q60" s="285" t="s">
        <v>3</v>
      </c>
      <c r="R60" s="284"/>
      <c r="S60" s="284"/>
      <c r="T60" s="284"/>
      <c r="U60" s="284"/>
      <c r="V60" s="302">
        <v>2</v>
      </c>
      <c r="W60" s="302">
        <v>2</v>
      </c>
      <c r="X60" s="277"/>
      <c r="Y60" s="287">
        <f t="shared" ref="Y60" si="14">V60*W60*ROUND(X60,2)</f>
        <v>0</v>
      </c>
      <c r="Z60" s="169"/>
      <c r="AA60" s="31"/>
    </row>
    <row r="61" spans="1:27" ht="26.25" customHeight="1" x14ac:dyDescent="0.25">
      <c r="A61" s="173">
        <v>54</v>
      </c>
      <c r="B61" s="796"/>
      <c r="C61" s="796"/>
      <c r="D61" s="216" t="s">
        <v>483</v>
      </c>
      <c r="E61" s="284"/>
      <c r="F61" s="284"/>
      <c r="G61" s="284"/>
      <c r="H61" s="284"/>
      <c r="I61" s="284"/>
      <c r="J61" s="284"/>
      <c r="K61" s="284"/>
      <c r="L61" s="284"/>
      <c r="M61" s="284"/>
      <c r="N61" s="284"/>
      <c r="O61" s="284"/>
      <c r="P61" s="285" t="s">
        <v>3</v>
      </c>
      <c r="Q61" s="285" t="s">
        <v>3</v>
      </c>
      <c r="R61" s="284"/>
      <c r="S61" s="284"/>
      <c r="T61" s="284"/>
      <c r="U61" s="284"/>
      <c r="V61" s="302">
        <v>2</v>
      </c>
      <c r="W61" s="302">
        <v>2</v>
      </c>
      <c r="X61" s="277"/>
      <c r="Y61" s="287">
        <f>V61*W61*ROUND(X61,2)</f>
        <v>0</v>
      </c>
      <c r="Z61" s="169"/>
      <c r="AA61" s="31"/>
    </row>
    <row r="62" spans="1:27" ht="15" customHeight="1" x14ac:dyDescent="0.25">
      <c r="A62" s="173">
        <v>55</v>
      </c>
      <c r="B62" s="796"/>
      <c r="C62" s="796"/>
      <c r="D62" s="216" t="s">
        <v>528</v>
      </c>
      <c r="E62" s="284"/>
      <c r="F62" s="284"/>
      <c r="G62" s="284"/>
      <c r="H62" s="284"/>
      <c r="I62" s="284"/>
      <c r="J62" s="284"/>
      <c r="K62" s="284"/>
      <c r="L62" s="284"/>
      <c r="M62" s="284"/>
      <c r="N62" s="284"/>
      <c r="O62" s="284"/>
      <c r="P62" s="285" t="s">
        <v>3</v>
      </c>
      <c r="Q62" s="285" t="s">
        <v>3</v>
      </c>
      <c r="R62" s="284"/>
      <c r="S62" s="284"/>
      <c r="T62" s="284"/>
      <c r="U62" s="284"/>
      <c r="V62" s="302">
        <v>2</v>
      </c>
      <c r="W62" s="302">
        <v>2</v>
      </c>
      <c r="X62" s="277"/>
      <c r="Y62" s="287">
        <f t="shared" ref="Y62" si="15">V62*W62*ROUND(X62,2)</f>
        <v>0</v>
      </c>
      <c r="Z62" s="31"/>
      <c r="AA62" s="31"/>
    </row>
    <row r="63" spans="1:27" ht="15" customHeight="1" x14ac:dyDescent="0.25">
      <c r="A63" s="173">
        <v>56</v>
      </c>
      <c r="B63" s="796" t="s">
        <v>535</v>
      </c>
      <c r="C63" s="796" t="s">
        <v>532</v>
      </c>
      <c r="D63" s="216" t="s">
        <v>61</v>
      </c>
      <c r="E63" s="284"/>
      <c r="F63" s="285" t="s">
        <v>3</v>
      </c>
      <c r="G63" s="284"/>
      <c r="H63" s="284"/>
      <c r="I63" s="284"/>
      <c r="J63" s="284"/>
      <c r="K63" s="284"/>
      <c r="L63" s="284"/>
      <c r="M63" s="284"/>
      <c r="N63" s="284"/>
      <c r="O63" s="284"/>
      <c r="P63" s="285"/>
      <c r="Q63" s="285"/>
      <c r="R63" s="284"/>
      <c r="S63" s="284"/>
      <c r="T63" s="284"/>
      <c r="U63" s="284"/>
      <c r="V63" s="285">
        <v>52</v>
      </c>
      <c r="W63" s="302">
        <v>4</v>
      </c>
      <c r="X63" s="364"/>
      <c r="Y63" s="365"/>
      <c r="Z63" s="31"/>
      <c r="AA63" s="31"/>
    </row>
    <row r="64" spans="1:27" ht="12.75" customHeight="1" x14ac:dyDescent="0.25">
      <c r="A64" s="173">
        <v>57</v>
      </c>
      <c r="B64" s="796"/>
      <c r="C64" s="799"/>
      <c r="D64" s="216" t="s">
        <v>473</v>
      </c>
      <c r="E64" s="284"/>
      <c r="F64" s="284"/>
      <c r="G64" s="284"/>
      <c r="H64" s="284"/>
      <c r="I64" s="284"/>
      <c r="J64" s="284"/>
      <c r="K64" s="284"/>
      <c r="L64" s="284"/>
      <c r="M64" s="284"/>
      <c r="N64" s="284"/>
      <c r="O64" s="284"/>
      <c r="P64" s="285" t="s">
        <v>3</v>
      </c>
      <c r="Q64" s="285" t="s">
        <v>3</v>
      </c>
      <c r="R64" s="284"/>
      <c r="S64" s="284"/>
      <c r="T64" s="284"/>
      <c r="U64" s="284"/>
      <c r="V64" s="302">
        <v>2</v>
      </c>
      <c r="W64" s="302">
        <v>4</v>
      </c>
      <c r="X64" s="277"/>
      <c r="Y64" s="287">
        <f t="shared" ref="Y64" si="16">V64*W64*ROUND(X64,2)</f>
        <v>0</v>
      </c>
      <c r="Z64" s="169"/>
      <c r="AA64" s="31"/>
    </row>
    <row r="65" spans="1:27" ht="15" customHeight="1" x14ac:dyDescent="0.25">
      <c r="A65" s="173">
        <v>58</v>
      </c>
      <c r="B65" s="796"/>
      <c r="C65" s="799"/>
      <c r="D65" s="216" t="s">
        <v>419</v>
      </c>
      <c r="E65" s="284"/>
      <c r="F65" s="284"/>
      <c r="G65" s="284"/>
      <c r="H65" s="284"/>
      <c r="I65" s="284"/>
      <c r="J65" s="284"/>
      <c r="K65" s="284"/>
      <c r="L65" s="284"/>
      <c r="M65" s="284"/>
      <c r="N65" s="284"/>
      <c r="O65" s="284"/>
      <c r="P65" s="285" t="s">
        <v>3</v>
      </c>
      <c r="Q65" s="285" t="s">
        <v>3</v>
      </c>
      <c r="R65" s="284"/>
      <c r="S65" s="284"/>
      <c r="T65" s="284"/>
      <c r="U65" s="284"/>
      <c r="V65" s="302">
        <v>2</v>
      </c>
      <c r="W65" s="302">
        <v>4</v>
      </c>
      <c r="X65" s="277"/>
      <c r="Y65" s="287">
        <f>V65*W65*ROUND(X65,2)</f>
        <v>0</v>
      </c>
      <c r="Z65" s="169"/>
      <c r="AA65" s="31"/>
    </row>
    <row r="66" spans="1:27" ht="15" customHeight="1" x14ac:dyDescent="0.25">
      <c r="A66" s="173">
        <v>59</v>
      </c>
      <c r="B66" s="796"/>
      <c r="C66" s="799"/>
      <c r="D66" s="216" t="s">
        <v>474</v>
      </c>
      <c r="E66" s="284"/>
      <c r="F66" s="284"/>
      <c r="G66" s="284"/>
      <c r="H66" s="284"/>
      <c r="I66" s="284"/>
      <c r="J66" s="284"/>
      <c r="K66" s="284"/>
      <c r="L66" s="284"/>
      <c r="M66" s="284"/>
      <c r="N66" s="284"/>
      <c r="O66" s="284"/>
      <c r="P66" s="285" t="s">
        <v>3</v>
      </c>
      <c r="Q66" s="285" t="s">
        <v>3</v>
      </c>
      <c r="R66" s="284"/>
      <c r="S66" s="284"/>
      <c r="T66" s="284"/>
      <c r="U66" s="284"/>
      <c r="V66" s="302">
        <v>2</v>
      </c>
      <c r="W66" s="302">
        <v>4</v>
      </c>
      <c r="X66" s="277"/>
      <c r="Y66" s="287">
        <f>V66*W66*ROUND(X66,2)</f>
        <v>0</v>
      </c>
      <c r="Z66" s="169"/>
      <c r="AA66" s="31"/>
    </row>
    <row r="67" spans="1:27" ht="15" customHeight="1" x14ac:dyDescent="0.25">
      <c r="A67" s="173">
        <v>60</v>
      </c>
      <c r="B67" s="796"/>
      <c r="C67" s="799"/>
      <c r="D67" s="216" t="s">
        <v>420</v>
      </c>
      <c r="E67" s="284"/>
      <c r="F67" s="284"/>
      <c r="G67" s="284"/>
      <c r="H67" s="284"/>
      <c r="I67" s="284"/>
      <c r="J67" s="284"/>
      <c r="K67" s="284"/>
      <c r="L67" s="284"/>
      <c r="M67" s="284"/>
      <c r="N67" s="284"/>
      <c r="O67" s="284"/>
      <c r="P67" s="285" t="s">
        <v>3</v>
      </c>
      <c r="Q67" s="285" t="s">
        <v>3</v>
      </c>
      <c r="R67" s="284"/>
      <c r="S67" s="284"/>
      <c r="T67" s="284"/>
      <c r="U67" s="284"/>
      <c r="V67" s="302">
        <v>2</v>
      </c>
      <c r="W67" s="302">
        <v>4</v>
      </c>
      <c r="X67" s="277"/>
      <c r="Y67" s="287">
        <f>V67*W67*ROUND(X67,2)</f>
        <v>0</v>
      </c>
      <c r="Z67" s="169"/>
      <c r="AA67" s="31"/>
    </row>
    <row r="68" spans="1:27" ht="26.25" customHeight="1" x14ac:dyDescent="0.25">
      <c r="A68" s="173">
        <v>61</v>
      </c>
      <c r="B68" s="796"/>
      <c r="C68" s="799"/>
      <c r="D68" s="216" t="s">
        <v>483</v>
      </c>
      <c r="E68" s="284"/>
      <c r="F68" s="284"/>
      <c r="G68" s="284"/>
      <c r="H68" s="284"/>
      <c r="I68" s="284"/>
      <c r="J68" s="284"/>
      <c r="K68" s="284"/>
      <c r="L68" s="284"/>
      <c r="M68" s="284"/>
      <c r="N68" s="284"/>
      <c r="O68" s="284"/>
      <c r="P68" s="285" t="s">
        <v>3</v>
      </c>
      <c r="Q68" s="285" t="s">
        <v>3</v>
      </c>
      <c r="R68" s="284"/>
      <c r="S68" s="284"/>
      <c r="T68" s="284"/>
      <c r="U68" s="284"/>
      <c r="V68" s="302">
        <v>2</v>
      </c>
      <c r="W68" s="302">
        <v>4</v>
      </c>
      <c r="X68" s="277"/>
      <c r="Y68" s="287">
        <f>V68*W68*ROUND(X68,2)</f>
        <v>0</v>
      </c>
      <c r="Z68" s="169"/>
      <c r="AA68" s="31"/>
    </row>
    <row r="69" spans="1:27" ht="15" customHeight="1" x14ac:dyDescent="0.25">
      <c r="A69" s="173">
        <v>62</v>
      </c>
      <c r="B69" s="796" t="s">
        <v>529</v>
      </c>
      <c r="C69" s="796" t="s">
        <v>471</v>
      </c>
      <c r="D69" s="216" t="s">
        <v>541</v>
      </c>
      <c r="E69" s="285" t="s">
        <v>3</v>
      </c>
      <c r="F69" s="284"/>
      <c r="G69" s="284"/>
      <c r="H69" s="284"/>
      <c r="I69" s="284"/>
      <c r="J69" s="284"/>
      <c r="K69" s="284"/>
      <c r="L69" s="284"/>
      <c r="M69" s="284"/>
      <c r="N69" s="284"/>
      <c r="O69" s="284"/>
      <c r="P69" s="285"/>
      <c r="Q69" s="285"/>
      <c r="R69" s="284"/>
      <c r="S69" s="284"/>
      <c r="T69" s="284"/>
      <c r="U69" s="284"/>
      <c r="V69" s="285">
        <v>365</v>
      </c>
      <c r="W69" s="285">
        <v>1</v>
      </c>
      <c r="X69" s="364"/>
      <c r="Y69" s="365"/>
      <c r="Z69" s="169"/>
      <c r="AA69" s="31"/>
    </row>
    <row r="70" spans="1:27" ht="15" customHeight="1" x14ac:dyDescent="0.25">
      <c r="A70" s="173">
        <v>63</v>
      </c>
      <c r="B70" s="796"/>
      <c r="C70" s="796"/>
      <c r="D70" s="216" t="s">
        <v>542</v>
      </c>
      <c r="E70" s="284"/>
      <c r="F70" s="284"/>
      <c r="G70" s="284"/>
      <c r="H70" s="284"/>
      <c r="I70" s="284"/>
      <c r="J70" s="284"/>
      <c r="K70" s="284"/>
      <c r="L70" s="284"/>
      <c r="M70" s="284"/>
      <c r="N70" s="284"/>
      <c r="O70" s="284"/>
      <c r="P70" s="285" t="s">
        <v>3</v>
      </c>
      <c r="Q70" s="285" t="s">
        <v>3</v>
      </c>
      <c r="R70" s="284"/>
      <c r="S70" s="284"/>
      <c r="T70" s="284"/>
      <c r="U70" s="284"/>
      <c r="V70" s="302">
        <v>2</v>
      </c>
      <c r="W70" s="285">
        <v>1</v>
      </c>
      <c r="X70" s="277"/>
      <c r="Y70" s="287">
        <f t="shared" ref="Y70:Y117" si="17">V70*W70*ROUND(X70,2)</f>
        <v>0</v>
      </c>
      <c r="Z70" s="169"/>
      <c r="AA70" s="31"/>
    </row>
    <row r="71" spans="1:27" ht="26.25" customHeight="1" x14ac:dyDescent="0.25">
      <c r="A71" s="173">
        <v>64</v>
      </c>
      <c r="B71" s="796"/>
      <c r="C71" s="796"/>
      <c r="D71" s="216" t="s">
        <v>547</v>
      </c>
      <c r="E71" s="284"/>
      <c r="F71" s="284"/>
      <c r="G71" s="284"/>
      <c r="H71" s="284"/>
      <c r="I71" s="284"/>
      <c r="J71" s="284"/>
      <c r="K71" s="284"/>
      <c r="L71" s="284"/>
      <c r="M71" s="284"/>
      <c r="N71" s="284"/>
      <c r="O71" s="284"/>
      <c r="P71" s="285" t="s">
        <v>3</v>
      </c>
      <c r="Q71" s="285" t="s">
        <v>3</v>
      </c>
      <c r="R71" s="284"/>
      <c r="S71" s="284"/>
      <c r="T71" s="284"/>
      <c r="U71" s="284"/>
      <c r="V71" s="302">
        <v>2</v>
      </c>
      <c r="W71" s="285">
        <v>1</v>
      </c>
      <c r="X71" s="277"/>
      <c r="Y71" s="287">
        <f t="shared" si="17"/>
        <v>0</v>
      </c>
      <c r="Z71" s="169"/>
      <c r="AA71" s="31"/>
    </row>
    <row r="72" spans="1:27" ht="15" customHeight="1" x14ac:dyDescent="0.25">
      <c r="A72" s="173">
        <v>65</v>
      </c>
      <c r="B72" s="796"/>
      <c r="C72" s="796"/>
      <c r="D72" s="216" t="s">
        <v>550</v>
      </c>
      <c r="E72" s="284"/>
      <c r="F72" s="284"/>
      <c r="G72" s="284"/>
      <c r="H72" s="284"/>
      <c r="I72" s="284"/>
      <c r="J72" s="284"/>
      <c r="K72" s="284"/>
      <c r="L72" s="284"/>
      <c r="M72" s="284"/>
      <c r="N72" s="284"/>
      <c r="O72" s="284"/>
      <c r="P72" s="285" t="s">
        <v>3</v>
      </c>
      <c r="Q72" s="285" t="s">
        <v>3</v>
      </c>
      <c r="R72" s="284"/>
      <c r="S72" s="284"/>
      <c r="T72" s="284"/>
      <c r="U72" s="284"/>
      <c r="V72" s="302">
        <v>2</v>
      </c>
      <c r="W72" s="285">
        <v>1</v>
      </c>
      <c r="X72" s="277"/>
      <c r="Y72" s="287">
        <f t="shared" si="17"/>
        <v>0</v>
      </c>
      <c r="Z72" s="169"/>
      <c r="AA72" s="31"/>
    </row>
    <row r="73" spans="1:27" ht="15" customHeight="1" x14ac:dyDescent="0.25">
      <c r="A73" s="173">
        <v>66</v>
      </c>
      <c r="B73" s="796"/>
      <c r="C73" s="796"/>
      <c r="D73" s="216" t="s">
        <v>548</v>
      </c>
      <c r="E73" s="284"/>
      <c r="F73" s="284"/>
      <c r="G73" s="284"/>
      <c r="H73" s="284"/>
      <c r="I73" s="284"/>
      <c r="J73" s="284"/>
      <c r="K73" s="284"/>
      <c r="L73" s="284"/>
      <c r="M73" s="284"/>
      <c r="N73" s="284"/>
      <c r="O73" s="284"/>
      <c r="P73" s="285" t="s">
        <v>3</v>
      </c>
      <c r="Q73" s="285" t="s">
        <v>3</v>
      </c>
      <c r="R73" s="284"/>
      <c r="S73" s="284"/>
      <c r="T73" s="284"/>
      <c r="U73" s="284"/>
      <c r="V73" s="302">
        <v>2</v>
      </c>
      <c r="W73" s="285">
        <v>1</v>
      </c>
      <c r="X73" s="277"/>
      <c r="Y73" s="287">
        <f t="shared" si="17"/>
        <v>0</v>
      </c>
      <c r="Z73" s="169"/>
      <c r="AA73" s="31"/>
    </row>
    <row r="74" spans="1:27" ht="15" customHeight="1" thickBot="1" x14ac:dyDescent="0.3">
      <c r="A74" s="192">
        <v>67</v>
      </c>
      <c r="B74" s="814"/>
      <c r="C74" s="814"/>
      <c r="D74" s="369" t="s">
        <v>549</v>
      </c>
      <c r="E74" s="454"/>
      <c r="F74" s="454"/>
      <c r="G74" s="454"/>
      <c r="H74" s="454"/>
      <c r="I74" s="454"/>
      <c r="J74" s="454"/>
      <c r="K74" s="454"/>
      <c r="L74" s="454"/>
      <c r="M74" s="454"/>
      <c r="N74" s="454"/>
      <c r="O74" s="454"/>
      <c r="P74" s="454"/>
      <c r="Q74" s="455" t="s">
        <v>3</v>
      </c>
      <c r="R74" s="454"/>
      <c r="S74" s="454"/>
      <c r="T74" s="454"/>
      <c r="U74" s="454"/>
      <c r="V74" s="370">
        <v>1</v>
      </c>
      <c r="W74" s="455">
        <v>1</v>
      </c>
      <c r="X74" s="277"/>
      <c r="Y74" s="456">
        <f t="shared" si="17"/>
        <v>0</v>
      </c>
      <c r="Z74" s="169"/>
      <c r="AA74" s="31"/>
    </row>
    <row r="75" spans="1:27" ht="15" customHeight="1" thickTop="1" x14ac:dyDescent="0.25">
      <c r="A75" s="174">
        <v>68</v>
      </c>
      <c r="B75" s="813" t="s">
        <v>917</v>
      </c>
      <c r="C75" s="813" t="s">
        <v>918</v>
      </c>
      <c r="D75" s="307" t="s">
        <v>512</v>
      </c>
      <c r="E75" s="308"/>
      <c r="F75" s="308"/>
      <c r="G75" s="308"/>
      <c r="H75" s="308"/>
      <c r="I75" s="308"/>
      <c r="J75" s="308"/>
      <c r="K75" s="308"/>
      <c r="L75" s="308"/>
      <c r="M75" s="308"/>
      <c r="N75" s="308"/>
      <c r="O75" s="308"/>
      <c r="P75" s="309" t="s">
        <v>3</v>
      </c>
      <c r="Q75" s="309" t="s">
        <v>3</v>
      </c>
      <c r="R75" s="308"/>
      <c r="S75" s="308"/>
      <c r="T75" s="308"/>
      <c r="U75" s="308"/>
      <c r="V75" s="453">
        <v>2</v>
      </c>
      <c r="W75" s="453">
        <v>4</v>
      </c>
      <c r="X75" s="277"/>
      <c r="Y75" s="318">
        <f t="shared" si="17"/>
        <v>0</v>
      </c>
      <c r="Z75" s="169"/>
      <c r="AA75" s="31"/>
    </row>
    <row r="76" spans="1:27" ht="15" customHeight="1" x14ac:dyDescent="0.25">
      <c r="A76" s="173">
        <v>69</v>
      </c>
      <c r="B76" s="796"/>
      <c r="C76" s="796"/>
      <c r="D76" s="216" t="s">
        <v>65</v>
      </c>
      <c r="E76" s="284"/>
      <c r="F76" s="284"/>
      <c r="G76" s="284"/>
      <c r="H76" s="284"/>
      <c r="I76" s="284"/>
      <c r="J76" s="284"/>
      <c r="K76" s="284"/>
      <c r="L76" s="284"/>
      <c r="M76" s="284"/>
      <c r="N76" s="284"/>
      <c r="O76" s="284"/>
      <c r="P76" s="285" t="s">
        <v>3</v>
      </c>
      <c r="Q76" s="285" t="s">
        <v>3</v>
      </c>
      <c r="R76" s="284"/>
      <c r="S76" s="284"/>
      <c r="T76" s="284"/>
      <c r="U76" s="284"/>
      <c r="V76" s="302">
        <v>2</v>
      </c>
      <c r="W76" s="302">
        <v>4</v>
      </c>
      <c r="X76" s="277"/>
      <c r="Y76" s="287">
        <f t="shared" si="17"/>
        <v>0</v>
      </c>
      <c r="Z76" s="169"/>
      <c r="AA76" s="31"/>
    </row>
    <row r="77" spans="1:27" ht="26.25" customHeight="1" x14ac:dyDescent="0.25">
      <c r="A77" s="173">
        <v>70</v>
      </c>
      <c r="B77" s="796"/>
      <c r="C77" s="796"/>
      <c r="D77" s="216" t="s">
        <v>536</v>
      </c>
      <c r="E77" s="284"/>
      <c r="F77" s="284"/>
      <c r="G77" s="284"/>
      <c r="H77" s="284"/>
      <c r="I77" s="284"/>
      <c r="J77" s="284"/>
      <c r="K77" s="284"/>
      <c r="L77" s="284"/>
      <c r="M77" s="284"/>
      <c r="N77" s="284"/>
      <c r="O77" s="284"/>
      <c r="P77" s="285" t="s">
        <v>3</v>
      </c>
      <c r="Q77" s="285" t="s">
        <v>3</v>
      </c>
      <c r="R77" s="284"/>
      <c r="S77" s="284"/>
      <c r="T77" s="284"/>
      <c r="U77" s="284"/>
      <c r="V77" s="302">
        <v>2</v>
      </c>
      <c r="W77" s="302">
        <v>4</v>
      </c>
      <c r="X77" s="277"/>
      <c r="Y77" s="287">
        <f t="shared" si="17"/>
        <v>0</v>
      </c>
      <c r="Z77" s="169"/>
      <c r="AA77" s="31"/>
    </row>
    <row r="78" spans="1:27" ht="26.25" customHeight="1" x14ac:dyDescent="0.25">
      <c r="A78" s="173">
        <v>71</v>
      </c>
      <c r="B78" s="796"/>
      <c r="C78" s="796"/>
      <c r="D78" s="216" t="s">
        <v>537</v>
      </c>
      <c r="E78" s="284"/>
      <c r="F78" s="284"/>
      <c r="G78" s="284"/>
      <c r="H78" s="284"/>
      <c r="I78" s="284"/>
      <c r="J78" s="284"/>
      <c r="K78" s="284"/>
      <c r="L78" s="284"/>
      <c r="M78" s="284"/>
      <c r="N78" s="284"/>
      <c r="O78" s="284"/>
      <c r="P78" s="285" t="s">
        <v>3</v>
      </c>
      <c r="Q78" s="285" t="s">
        <v>3</v>
      </c>
      <c r="R78" s="284"/>
      <c r="S78" s="284"/>
      <c r="T78" s="284"/>
      <c r="U78" s="284"/>
      <c r="V78" s="302">
        <v>2</v>
      </c>
      <c r="W78" s="302">
        <v>4</v>
      </c>
      <c r="X78" s="277"/>
      <c r="Y78" s="287">
        <f t="shared" si="17"/>
        <v>0</v>
      </c>
      <c r="Z78" s="169"/>
      <c r="AA78" s="31"/>
    </row>
    <row r="79" spans="1:27" ht="52.5" customHeight="1" x14ac:dyDescent="0.25">
      <c r="A79" s="173">
        <v>72</v>
      </c>
      <c r="B79" s="796"/>
      <c r="C79" s="796"/>
      <c r="D79" s="216" t="s">
        <v>538</v>
      </c>
      <c r="E79" s="284"/>
      <c r="F79" s="284"/>
      <c r="G79" s="284"/>
      <c r="H79" s="284"/>
      <c r="I79" s="284"/>
      <c r="J79" s="284"/>
      <c r="K79" s="284"/>
      <c r="L79" s="284"/>
      <c r="M79" s="284"/>
      <c r="N79" s="284"/>
      <c r="O79" s="284"/>
      <c r="P79" s="285" t="s">
        <v>3</v>
      </c>
      <c r="Q79" s="285" t="s">
        <v>3</v>
      </c>
      <c r="R79" s="284"/>
      <c r="S79" s="284"/>
      <c r="T79" s="284"/>
      <c r="U79" s="284"/>
      <c r="V79" s="302">
        <v>2</v>
      </c>
      <c r="W79" s="302">
        <v>4</v>
      </c>
      <c r="X79" s="277"/>
      <c r="Y79" s="287">
        <f t="shared" si="17"/>
        <v>0</v>
      </c>
      <c r="Z79" s="169"/>
      <c r="AA79" s="31"/>
    </row>
    <row r="80" spans="1:27" ht="15" customHeight="1" x14ac:dyDescent="0.25">
      <c r="A80" s="173">
        <v>73</v>
      </c>
      <c r="B80" s="796"/>
      <c r="C80" s="796"/>
      <c r="D80" s="216" t="s">
        <v>66</v>
      </c>
      <c r="E80" s="284"/>
      <c r="F80" s="284"/>
      <c r="G80" s="284"/>
      <c r="H80" s="284"/>
      <c r="I80" s="284"/>
      <c r="J80" s="284"/>
      <c r="K80" s="284"/>
      <c r="L80" s="284"/>
      <c r="M80" s="284"/>
      <c r="N80" s="284"/>
      <c r="O80" s="284"/>
      <c r="P80" s="285" t="s">
        <v>3</v>
      </c>
      <c r="Q80" s="285" t="s">
        <v>3</v>
      </c>
      <c r="R80" s="284"/>
      <c r="S80" s="284"/>
      <c r="T80" s="284"/>
      <c r="U80" s="284"/>
      <c r="V80" s="302">
        <v>2</v>
      </c>
      <c r="W80" s="302">
        <v>4</v>
      </c>
      <c r="X80" s="277"/>
      <c r="Y80" s="287">
        <f t="shared" si="17"/>
        <v>0</v>
      </c>
      <c r="Z80" s="169"/>
      <c r="AA80" s="31"/>
    </row>
    <row r="81" spans="1:27" ht="15" customHeight="1" x14ac:dyDescent="0.25">
      <c r="A81" s="173">
        <v>74</v>
      </c>
      <c r="B81" s="796"/>
      <c r="C81" s="796"/>
      <c r="D81" s="216" t="s">
        <v>514</v>
      </c>
      <c r="E81" s="284"/>
      <c r="F81" s="284"/>
      <c r="G81" s="284"/>
      <c r="H81" s="284"/>
      <c r="I81" s="284"/>
      <c r="J81" s="284"/>
      <c r="K81" s="284"/>
      <c r="L81" s="284"/>
      <c r="M81" s="284"/>
      <c r="N81" s="284"/>
      <c r="O81" s="284"/>
      <c r="P81" s="285" t="s">
        <v>3</v>
      </c>
      <c r="Q81" s="285" t="s">
        <v>3</v>
      </c>
      <c r="R81" s="284"/>
      <c r="S81" s="284"/>
      <c r="T81" s="284"/>
      <c r="U81" s="284"/>
      <c r="V81" s="302">
        <v>2</v>
      </c>
      <c r="W81" s="302">
        <v>4</v>
      </c>
      <c r="X81" s="277"/>
      <c r="Y81" s="287">
        <f t="shared" si="17"/>
        <v>0</v>
      </c>
      <c r="Z81" s="169"/>
      <c r="AA81" s="31"/>
    </row>
    <row r="82" spans="1:27" ht="15" customHeight="1" x14ac:dyDescent="0.25">
      <c r="A82" s="173">
        <v>75</v>
      </c>
      <c r="B82" s="796"/>
      <c r="C82" s="796"/>
      <c r="D82" s="216" t="s">
        <v>515</v>
      </c>
      <c r="E82" s="284"/>
      <c r="F82" s="284"/>
      <c r="G82" s="284"/>
      <c r="H82" s="284"/>
      <c r="I82" s="284"/>
      <c r="J82" s="284"/>
      <c r="K82" s="284"/>
      <c r="L82" s="284"/>
      <c r="M82" s="284"/>
      <c r="N82" s="284"/>
      <c r="O82" s="284"/>
      <c r="P82" s="285" t="s">
        <v>3</v>
      </c>
      <c r="Q82" s="285" t="s">
        <v>3</v>
      </c>
      <c r="R82" s="284"/>
      <c r="S82" s="284"/>
      <c r="T82" s="284"/>
      <c r="U82" s="284"/>
      <c r="V82" s="302">
        <v>2</v>
      </c>
      <c r="W82" s="302">
        <v>4</v>
      </c>
      <c r="X82" s="277"/>
      <c r="Y82" s="287">
        <f t="shared" si="17"/>
        <v>0</v>
      </c>
      <c r="Z82" s="169"/>
      <c r="AA82" s="31"/>
    </row>
    <row r="83" spans="1:27" ht="26.25" customHeight="1" x14ac:dyDescent="0.25">
      <c r="A83" s="173">
        <v>76</v>
      </c>
      <c r="B83" s="796"/>
      <c r="C83" s="796"/>
      <c r="D83" s="216" t="s">
        <v>71</v>
      </c>
      <c r="E83" s="284"/>
      <c r="F83" s="284"/>
      <c r="G83" s="284"/>
      <c r="H83" s="284"/>
      <c r="I83" s="284"/>
      <c r="J83" s="284"/>
      <c r="K83" s="284"/>
      <c r="L83" s="284"/>
      <c r="M83" s="284"/>
      <c r="N83" s="284"/>
      <c r="O83" s="284"/>
      <c r="P83" s="285" t="s">
        <v>3</v>
      </c>
      <c r="Q83" s="285" t="s">
        <v>3</v>
      </c>
      <c r="R83" s="284"/>
      <c r="S83" s="284"/>
      <c r="T83" s="284"/>
      <c r="U83" s="284"/>
      <c r="V83" s="302">
        <v>2</v>
      </c>
      <c r="W83" s="302">
        <v>4</v>
      </c>
      <c r="X83" s="277"/>
      <c r="Y83" s="287">
        <f t="shared" si="17"/>
        <v>0</v>
      </c>
      <c r="Z83" s="169"/>
      <c r="AA83" s="31"/>
    </row>
    <row r="84" spans="1:27" ht="15" customHeight="1" x14ac:dyDescent="0.25">
      <c r="A84" s="173">
        <v>77</v>
      </c>
      <c r="B84" s="796" t="s">
        <v>919</v>
      </c>
      <c r="C84" s="796" t="s">
        <v>920</v>
      </c>
      <c r="D84" s="216" t="s">
        <v>512</v>
      </c>
      <c r="E84" s="284"/>
      <c r="F84" s="284"/>
      <c r="G84" s="284"/>
      <c r="H84" s="284"/>
      <c r="I84" s="284"/>
      <c r="J84" s="284"/>
      <c r="K84" s="284"/>
      <c r="L84" s="284"/>
      <c r="M84" s="284"/>
      <c r="N84" s="284"/>
      <c r="O84" s="284"/>
      <c r="P84" s="285" t="s">
        <v>3</v>
      </c>
      <c r="Q84" s="285" t="s">
        <v>3</v>
      </c>
      <c r="R84" s="284"/>
      <c r="S84" s="284"/>
      <c r="T84" s="284"/>
      <c r="U84" s="284"/>
      <c r="V84" s="302">
        <v>2</v>
      </c>
      <c r="W84" s="302">
        <v>16</v>
      </c>
      <c r="X84" s="277"/>
      <c r="Y84" s="287">
        <f t="shared" si="17"/>
        <v>0</v>
      </c>
      <c r="Z84" s="169"/>
      <c r="AA84" s="31"/>
    </row>
    <row r="85" spans="1:27" ht="15" customHeight="1" x14ac:dyDescent="0.25">
      <c r="A85" s="173">
        <v>78</v>
      </c>
      <c r="B85" s="796"/>
      <c r="C85" s="796"/>
      <c r="D85" s="216" t="s">
        <v>65</v>
      </c>
      <c r="E85" s="284"/>
      <c r="F85" s="284"/>
      <c r="G85" s="284"/>
      <c r="H85" s="284"/>
      <c r="I85" s="284"/>
      <c r="J85" s="284"/>
      <c r="K85" s="284"/>
      <c r="L85" s="284"/>
      <c r="M85" s="284"/>
      <c r="N85" s="284"/>
      <c r="O85" s="284"/>
      <c r="P85" s="285" t="s">
        <v>3</v>
      </c>
      <c r="Q85" s="285" t="s">
        <v>3</v>
      </c>
      <c r="R85" s="284"/>
      <c r="S85" s="284"/>
      <c r="T85" s="284"/>
      <c r="U85" s="284"/>
      <c r="V85" s="302">
        <v>2</v>
      </c>
      <c r="W85" s="302">
        <v>16</v>
      </c>
      <c r="X85" s="277"/>
      <c r="Y85" s="287">
        <f t="shared" si="17"/>
        <v>0</v>
      </c>
      <c r="Z85" s="169"/>
      <c r="AA85" s="31"/>
    </row>
    <row r="86" spans="1:27" ht="26.25" customHeight="1" x14ac:dyDescent="0.25">
      <c r="A86" s="173">
        <v>79</v>
      </c>
      <c r="B86" s="796"/>
      <c r="C86" s="796"/>
      <c r="D86" s="216" t="s">
        <v>536</v>
      </c>
      <c r="E86" s="284"/>
      <c r="F86" s="284"/>
      <c r="G86" s="284"/>
      <c r="H86" s="284"/>
      <c r="I86" s="284"/>
      <c r="J86" s="284"/>
      <c r="K86" s="284"/>
      <c r="L86" s="284"/>
      <c r="M86" s="284"/>
      <c r="N86" s="284"/>
      <c r="O86" s="284"/>
      <c r="P86" s="285" t="s">
        <v>3</v>
      </c>
      <c r="Q86" s="285" t="s">
        <v>3</v>
      </c>
      <c r="R86" s="284"/>
      <c r="S86" s="284"/>
      <c r="T86" s="284"/>
      <c r="U86" s="284"/>
      <c r="V86" s="302">
        <v>2</v>
      </c>
      <c r="W86" s="302">
        <v>16</v>
      </c>
      <c r="X86" s="277"/>
      <c r="Y86" s="287">
        <f t="shared" si="17"/>
        <v>0</v>
      </c>
      <c r="Z86" s="169"/>
      <c r="AA86" s="31"/>
    </row>
    <row r="87" spans="1:27" ht="26.25" customHeight="1" x14ac:dyDescent="0.25">
      <c r="A87" s="173">
        <v>80</v>
      </c>
      <c r="B87" s="796"/>
      <c r="C87" s="796"/>
      <c r="D87" s="216" t="s">
        <v>537</v>
      </c>
      <c r="E87" s="284"/>
      <c r="F87" s="284"/>
      <c r="G87" s="284"/>
      <c r="H87" s="284"/>
      <c r="I87" s="284"/>
      <c r="J87" s="284"/>
      <c r="K87" s="284"/>
      <c r="L87" s="284"/>
      <c r="M87" s="284"/>
      <c r="N87" s="284"/>
      <c r="O87" s="284"/>
      <c r="P87" s="285" t="s">
        <v>3</v>
      </c>
      <c r="Q87" s="285" t="s">
        <v>3</v>
      </c>
      <c r="R87" s="284"/>
      <c r="S87" s="284"/>
      <c r="T87" s="284"/>
      <c r="U87" s="284"/>
      <c r="V87" s="302">
        <v>2</v>
      </c>
      <c r="W87" s="302">
        <v>16</v>
      </c>
      <c r="X87" s="277"/>
      <c r="Y87" s="287">
        <f t="shared" si="17"/>
        <v>0</v>
      </c>
      <c r="Z87" s="169"/>
      <c r="AA87" s="31"/>
    </row>
    <row r="88" spans="1:27" ht="52.5" customHeight="1" x14ac:dyDescent="0.25">
      <c r="A88" s="173">
        <v>81</v>
      </c>
      <c r="B88" s="796"/>
      <c r="C88" s="796"/>
      <c r="D88" s="216" t="s">
        <v>538</v>
      </c>
      <c r="E88" s="284"/>
      <c r="F88" s="284"/>
      <c r="G88" s="284"/>
      <c r="H88" s="284"/>
      <c r="I88" s="284"/>
      <c r="J88" s="284"/>
      <c r="K88" s="284"/>
      <c r="L88" s="284"/>
      <c r="M88" s="284"/>
      <c r="N88" s="284"/>
      <c r="O88" s="284"/>
      <c r="P88" s="285" t="s">
        <v>3</v>
      </c>
      <c r="Q88" s="285" t="s">
        <v>3</v>
      </c>
      <c r="R88" s="284"/>
      <c r="S88" s="284"/>
      <c r="T88" s="284"/>
      <c r="U88" s="284"/>
      <c r="V88" s="302">
        <v>2</v>
      </c>
      <c r="W88" s="302">
        <v>16</v>
      </c>
      <c r="X88" s="277"/>
      <c r="Y88" s="287">
        <f t="shared" si="17"/>
        <v>0</v>
      </c>
      <c r="Z88" s="169"/>
      <c r="AA88" s="31"/>
    </row>
    <row r="89" spans="1:27" ht="26.25" customHeight="1" x14ac:dyDescent="0.25">
      <c r="A89" s="173">
        <v>82</v>
      </c>
      <c r="B89" s="796"/>
      <c r="C89" s="796"/>
      <c r="D89" s="216" t="s">
        <v>513</v>
      </c>
      <c r="E89" s="284"/>
      <c r="F89" s="284"/>
      <c r="G89" s="284"/>
      <c r="H89" s="284"/>
      <c r="I89" s="284"/>
      <c r="J89" s="284"/>
      <c r="K89" s="284"/>
      <c r="L89" s="284"/>
      <c r="M89" s="284"/>
      <c r="N89" s="284"/>
      <c r="O89" s="284"/>
      <c r="P89" s="285" t="s">
        <v>3</v>
      </c>
      <c r="Q89" s="285" t="s">
        <v>3</v>
      </c>
      <c r="R89" s="284"/>
      <c r="S89" s="284"/>
      <c r="T89" s="284"/>
      <c r="U89" s="284"/>
      <c r="V89" s="302">
        <v>2</v>
      </c>
      <c r="W89" s="302">
        <v>16</v>
      </c>
      <c r="X89" s="277"/>
      <c r="Y89" s="287">
        <f t="shared" si="17"/>
        <v>0</v>
      </c>
      <c r="Z89" s="169"/>
      <c r="AA89" s="31"/>
    </row>
    <row r="90" spans="1:27" ht="15" customHeight="1" x14ac:dyDescent="0.25">
      <c r="A90" s="173">
        <v>83</v>
      </c>
      <c r="B90" s="796"/>
      <c r="C90" s="796"/>
      <c r="D90" s="216" t="s">
        <v>514</v>
      </c>
      <c r="E90" s="284"/>
      <c r="F90" s="284"/>
      <c r="G90" s="284"/>
      <c r="H90" s="284"/>
      <c r="I90" s="284"/>
      <c r="J90" s="284"/>
      <c r="K90" s="284"/>
      <c r="L90" s="284"/>
      <c r="M90" s="284"/>
      <c r="N90" s="284"/>
      <c r="O90" s="284"/>
      <c r="P90" s="285" t="s">
        <v>3</v>
      </c>
      <c r="Q90" s="285" t="s">
        <v>3</v>
      </c>
      <c r="R90" s="284"/>
      <c r="S90" s="284"/>
      <c r="T90" s="284"/>
      <c r="U90" s="284"/>
      <c r="V90" s="302">
        <v>2</v>
      </c>
      <c r="W90" s="302">
        <v>16</v>
      </c>
      <c r="X90" s="277"/>
      <c r="Y90" s="287">
        <f t="shared" si="17"/>
        <v>0</v>
      </c>
      <c r="Z90" s="169"/>
      <c r="AA90" s="31"/>
    </row>
    <row r="91" spans="1:27" ht="15" customHeight="1" x14ac:dyDescent="0.25">
      <c r="A91" s="173">
        <v>84</v>
      </c>
      <c r="B91" s="796"/>
      <c r="C91" s="796"/>
      <c r="D91" s="216" t="s">
        <v>515</v>
      </c>
      <c r="E91" s="284"/>
      <c r="F91" s="284"/>
      <c r="G91" s="284"/>
      <c r="H91" s="284"/>
      <c r="I91" s="284"/>
      <c r="J91" s="284"/>
      <c r="K91" s="284"/>
      <c r="L91" s="284"/>
      <c r="M91" s="284"/>
      <c r="N91" s="284"/>
      <c r="O91" s="284"/>
      <c r="P91" s="285" t="s">
        <v>3</v>
      </c>
      <c r="Q91" s="285" t="s">
        <v>3</v>
      </c>
      <c r="R91" s="284"/>
      <c r="S91" s="284"/>
      <c r="T91" s="284"/>
      <c r="U91" s="284"/>
      <c r="V91" s="302">
        <v>2</v>
      </c>
      <c r="W91" s="302">
        <v>16</v>
      </c>
      <c r="X91" s="277"/>
      <c r="Y91" s="287">
        <f t="shared" si="17"/>
        <v>0</v>
      </c>
      <c r="Z91" s="169"/>
      <c r="AA91" s="31"/>
    </row>
    <row r="92" spans="1:27" ht="15" customHeight="1" x14ac:dyDescent="0.25">
      <c r="A92" s="173">
        <v>85</v>
      </c>
      <c r="B92" s="796"/>
      <c r="C92" s="796"/>
      <c r="D92" s="216" t="s">
        <v>523</v>
      </c>
      <c r="E92" s="284"/>
      <c r="F92" s="284"/>
      <c r="G92" s="284"/>
      <c r="H92" s="284"/>
      <c r="I92" s="284"/>
      <c r="J92" s="284"/>
      <c r="K92" s="284"/>
      <c r="L92" s="284"/>
      <c r="M92" s="284"/>
      <c r="N92" s="284"/>
      <c r="O92" s="284"/>
      <c r="P92" s="285" t="s">
        <v>3</v>
      </c>
      <c r="Q92" s="285" t="s">
        <v>3</v>
      </c>
      <c r="R92" s="284"/>
      <c r="S92" s="284"/>
      <c r="T92" s="284"/>
      <c r="U92" s="284"/>
      <c r="V92" s="302">
        <v>2</v>
      </c>
      <c r="W92" s="302">
        <v>16</v>
      </c>
      <c r="X92" s="277"/>
      <c r="Y92" s="287">
        <f t="shared" si="17"/>
        <v>0</v>
      </c>
      <c r="Z92" s="169"/>
      <c r="AA92" s="31"/>
    </row>
    <row r="93" spans="1:27" ht="15" customHeight="1" x14ac:dyDescent="0.25">
      <c r="A93" s="173">
        <v>86</v>
      </c>
      <c r="B93" s="796"/>
      <c r="C93" s="796"/>
      <c r="D93" s="216" t="s">
        <v>72</v>
      </c>
      <c r="E93" s="284"/>
      <c r="F93" s="284"/>
      <c r="G93" s="284"/>
      <c r="H93" s="284"/>
      <c r="I93" s="284"/>
      <c r="J93" s="284"/>
      <c r="K93" s="284"/>
      <c r="L93" s="284"/>
      <c r="M93" s="284"/>
      <c r="N93" s="284"/>
      <c r="O93" s="284"/>
      <c r="P93" s="285" t="s">
        <v>3</v>
      </c>
      <c r="Q93" s="285" t="s">
        <v>3</v>
      </c>
      <c r="R93" s="284"/>
      <c r="S93" s="284"/>
      <c r="T93" s="284"/>
      <c r="U93" s="284"/>
      <c r="V93" s="302">
        <v>2</v>
      </c>
      <c r="W93" s="302">
        <v>16</v>
      </c>
      <c r="X93" s="277"/>
      <c r="Y93" s="287">
        <f t="shared" si="17"/>
        <v>0</v>
      </c>
      <c r="Z93" s="169"/>
      <c r="AA93" s="31"/>
    </row>
    <row r="94" spans="1:27" ht="15" customHeight="1" x14ac:dyDescent="0.25">
      <c r="A94" s="173">
        <v>87</v>
      </c>
      <c r="B94" s="796" t="s">
        <v>921</v>
      </c>
      <c r="C94" s="796" t="s">
        <v>519</v>
      </c>
      <c r="D94" s="216" t="s">
        <v>512</v>
      </c>
      <c r="E94" s="284"/>
      <c r="F94" s="284"/>
      <c r="G94" s="284"/>
      <c r="H94" s="284"/>
      <c r="I94" s="284"/>
      <c r="J94" s="284"/>
      <c r="K94" s="284"/>
      <c r="L94" s="284"/>
      <c r="M94" s="284"/>
      <c r="N94" s="284"/>
      <c r="O94" s="284"/>
      <c r="P94" s="285" t="s">
        <v>3</v>
      </c>
      <c r="Q94" s="285" t="s">
        <v>3</v>
      </c>
      <c r="R94" s="284"/>
      <c r="S94" s="284"/>
      <c r="T94" s="284"/>
      <c r="U94" s="284"/>
      <c r="V94" s="302">
        <v>2</v>
      </c>
      <c r="W94" s="302">
        <v>4</v>
      </c>
      <c r="X94" s="277"/>
      <c r="Y94" s="287">
        <f t="shared" si="17"/>
        <v>0</v>
      </c>
      <c r="Z94" s="169"/>
      <c r="AA94" s="31"/>
    </row>
    <row r="95" spans="1:27" ht="15" customHeight="1" x14ac:dyDescent="0.25">
      <c r="A95" s="173">
        <v>88</v>
      </c>
      <c r="B95" s="796"/>
      <c r="C95" s="796"/>
      <c r="D95" s="216" t="s">
        <v>517</v>
      </c>
      <c r="E95" s="284"/>
      <c r="F95" s="284"/>
      <c r="G95" s="284"/>
      <c r="H95" s="284"/>
      <c r="I95" s="284"/>
      <c r="J95" s="284"/>
      <c r="K95" s="284"/>
      <c r="L95" s="284"/>
      <c r="M95" s="284"/>
      <c r="N95" s="284"/>
      <c r="O95" s="284"/>
      <c r="P95" s="285" t="s">
        <v>3</v>
      </c>
      <c r="Q95" s="285" t="s">
        <v>3</v>
      </c>
      <c r="R95" s="284"/>
      <c r="S95" s="284"/>
      <c r="T95" s="284"/>
      <c r="U95" s="284"/>
      <c r="V95" s="302">
        <v>2</v>
      </c>
      <c r="W95" s="302">
        <v>4</v>
      </c>
      <c r="X95" s="277"/>
      <c r="Y95" s="287">
        <f t="shared" si="17"/>
        <v>0</v>
      </c>
      <c r="Z95" s="169"/>
      <c r="AA95" s="31"/>
    </row>
    <row r="96" spans="1:27" ht="26.25" customHeight="1" x14ac:dyDescent="0.25">
      <c r="A96" s="173">
        <v>89</v>
      </c>
      <c r="B96" s="796"/>
      <c r="C96" s="796"/>
      <c r="D96" s="216" t="s">
        <v>537</v>
      </c>
      <c r="E96" s="284"/>
      <c r="F96" s="284"/>
      <c r="G96" s="284"/>
      <c r="H96" s="284"/>
      <c r="I96" s="284"/>
      <c r="J96" s="284"/>
      <c r="K96" s="284"/>
      <c r="L96" s="284"/>
      <c r="M96" s="284"/>
      <c r="N96" s="284"/>
      <c r="O96" s="284"/>
      <c r="P96" s="285" t="s">
        <v>3</v>
      </c>
      <c r="Q96" s="285" t="s">
        <v>3</v>
      </c>
      <c r="R96" s="284"/>
      <c r="S96" s="284"/>
      <c r="T96" s="284"/>
      <c r="U96" s="284"/>
      <c r="V96" s="302">
        <v>2</v>
      </c>
      <c r="W96" s="302">
        <v>4</v>
      </c>
      <c r="X96" s="277"/>
      <c r="Y96" s="287">
        <f t="shared" si="17"/>
        <v>0</v>
      </c>
      <c r="Z96" s="169"/>
      <c r="AA96" s="31"/>
    </row>
    <row r="97" spans="1:27" ht="52.5" customHeight="1" x14ac:dyDescent="0.25">
      <c r="A97" s="173">
        <v>90</v>
      </c>
      <c r="B97" s="796"/>
      <c r="C97" s="796"/>
      <c r="D97" s="216" t="s">
        <v>538</v>
      </c>
      <c r="E97" s="284"/>
      <c r="F97" s="284"/>
      <c r="G97" s="284"/>
      <c r="H97" s="284"/>
      <c r="I97" s="284"/>
      <c r="J97" s="284"/>
      <c r="K97" s="284"/>
      <c r="L97" s="284"/>
      <c r="M97" s="284"/>
      <c r="N97" s="284"/>
      <c r="O97" s="284"/>
      <c r="P97" s="285" t="s">
        <v>3</v>
      </c>
      <c r="Q97" s="285" t="s">
        <v>3</v>
      </c>
      <c r="R97" s="284"/>
      <c r="S97" s="284"/>
      <c r="T97" s="284"/>
      <c r="U97" s="284"/>
      <c r="V97" s="302">
        <v>2</v>
      </c>
      <c r="W97" s="302">
        <v>4</v>
      </c>
      <c r="X97" s="277"/>
      <c r="Y97" s="287">
        <f t="shared" si="17"/>
        <v>0</v>
      </c>
      <c r="Z97" s="169"/>
      <c r="AA97" s="31"/>
    </row>
    <row r="98" spans="1:27" ht="15" customHeight="1" x14ac:dyDescent="0.25">
      <c r="A98" s="173">
        <v>91</v>
      </c>
      <c r="B98" s="796"/>
      <c r="C98" s="796"/>
      <c r="D98" s="216" t="s">
        <v>520</v>
      </c>
      <c r="E98" s="284"/>
      <c r="F98" s="284"/>
      <c r="G98" s="284"/>
      <c r="H98" s="284"/>
      <c r="I98" s="284"/>
      <c r="J98" s="284"/>
      <c r="K98" s="284"/>
      <c r="L98" s="284"/>
      <c r="M98" s="284"/>
      <c r="N98" s="284"/>
      <c r="O98" s="284"/>
      <c r="P98" s="285" t="s">
        <v>3</v>
      </c>
      <c r="Q98" s="285" t="s">
        <v>3</v>
      </c>
      <c r="R98" s="284"/>
      <c r="S98" s="284"/>
      <c r="T98" s="284"/>
      <c r="U98" s="284"/>
      <c r="V98" s="302">
        <v>2</v>
      </c>
      <c r="W98" s="302">
        <v>4</v>
      </c>
      <c r="X98" s="277"/>
      <c r="Y98" s="287">
        <f t="shared" si="17"/>
        <v>0</v>
      </c>
      <c r="Z98" s="169"/>
      <c r="AA98" s="31"/>
    </row>
    <row r="99" spans="1:27" ht="15" customHeight="1" x14ac:dyDescent="0.25">
      <c r="A99" s="173">
        <v>92</v>
      </c>
      <c r="B99" s="796"/>
      <c r="C99" s="796"/>
      <c r="D99" s="216" t="s">
        <v>521</v>
      </c>
      <c r="E99" s="284"/>
      <c r="F99" s="284"/>
      <c r="G99" s="284"/>
      <c r="H99" s="284"/>
      <c r="I99" s="284"/>
      <c r="J99" s="284"/>
      <c r="K99" s="284"/>
      <c r="L99" s="284"/>
      <c r="M99" s="284"/>
      <c r="N99" s="284"/>
      <c r="O99" s="284"/>
      <c r="P99" s="285" t="s">
        <v>3</v>
      </c>
      <c r="Q99" s="285" t="s">
        <v>3</v>
      </c>
      <c r="R99" s="284"/>
      <c r="S99" s="284"/>
      <c r="T99" s="284"/>
      <c r="U99" s="284"/>
      <c r="V99" s="302">
        <v>2</v>
      </c>
      <c r="W99" s="302">
        <v>4</v>
      </c>
      <c r="X99" s="277"/>
      <c r="Y99" s="287">
        <f t="shared" si="17"/>
        <v>0</v>
      </c>
      <c r="Z99" s="169"/>
      <c r="AA99" s="31"/>
    </row>
    <row r="100" spans="1:27" ht="15" customHeight="1" x14ac:dyDescent="0.25">
      <c r="A100" s="173">
        <v>93</v>
      </c>
      <c r="B100" s="796"/>
      <c r="C100" s="796"/>
      <c r="D100" s="216" t="s">
        <v>72</v>
      </c>
      <c r="E100" s="284"/>
      <c r="F100" s="284"/>
      <c r="G100" s="284"/>
      <c r="H100" s="284"/>
      <c r="I100" s="284"/>
      <c r="J100" s="284"/>
      <c r="K100" s="284"/>
      <c r="L100" s="284"/>
      <c r="M100" s="284"/>
      <c r="N100" s="284"/>
      <c r="O100" s="284"/>
      <c r="P100" s="285" t="s">
        <v>3</v>
      </c>
      <c r="Q100" s="285" t="s">
        <v>3</v>
      </c>
      <c r="R100" s="284"/>
      <c r="S100" s="284"/>
      <c r="T100" s="284"/>
      <c r="U100" s="284"/>
      <c r="V100" s="302">
        <v>2</v>
      </c>
      <c r="W100" s="302">
        <v>4</v>
      </c>
      <c r="X100" s="277"/>
      <c r="Y100" s="287">
        <f t="shared" si="17"/>
        <v>0</v>
      </c>
      <c r="Z100" s="169"/>
      <c r="AA100" s="31"/>
    </row>
    <row r="101" spans="1:27" ht="15" customHeight="1" x14ac:dyDescent="0.25">
      <c r="A101" s="173">
        <v>94</v>
      </c>
      <c r="B101" s="796" t="s">
        <v>922</v>
      </c>
      <c r="C101" s="796" t="s">
        <v>930</v>
      </c>
      <c r="D101" s="216" t="s">
        <v>512</v>
      </c>
      <c r="E101" s="284"/>
      <c r="F101" s="284"/>
      <c r="G101" s="284"/>
      <c r="H101" s="284"/>
      <c r="I101" s="284"/>
      <c r="J101" s="284"/>
      <c r="K101" s="284"/>
      <c r="L101" s="284"/>
      <c r="M101" s="284"/>
      <c r="N101" s="284"/>
      <c r="O101" s="284"/>
      <c r="P101" s="285" t="s">
        <v>3</v>
      </c>
      <c r="Q101" s="285" t="s">
        <v>3</v>
      </c>
      <c r="R101" s="284"/>
      <c r="S101" s="284"/>
      <c r="T101" s="284"/>
      <c r="U101" s="284"/>
      <c r="V101" s="302">
        <v>2</v>
      </c>
      <c r="W101" s="302">
        <v>3</v>
      </c>
      <c r="X101" s="277"/>
      <c r="Y101" s="287">
        <f t="shared" si="17"/>
        <v>0</v>
      </c>
      <c r="Z101" s="169"/>
      <c r="AA101" s="31"/>
    </row>
    <row r="102" spans="1:27" ht="15" customHeight="1" x14ac:dyDescent="0.25">
      <c r="A102" s="173">
        <v>95</v>
      </c>
      <c r="B102" s="796"/>
      <c r="C102" s="799"/>
      <c r="D102" s="216" t="s">
        <v>65</v>
      </c>
      <c r="E102" s="284"/>
      <c r="F102" s="284"/>
      <c r="G102" s="284"/>
      <c r="H102" s="284"/>
      <c r="I102" s="284"/>
      <c r="J102" s="284"/>
      <c r="K102" s="284"/>
      <c r="L102" s="284"/>
      <c r="M102" s="284"/>
      <c r="N102" s="284"/>
      <c r="O102" s="284"/>
      <c r="P102" s="285" t="s">
        <v>3</v>
      </c>
      <c r="Q102" s="285" t="s">
        <v>3</v>
      </c>
      <c r="R102" s="284"/>
      <c r="S102" s="284"/>
      <c r="T102" s="284"/>
      <c r="U102" s="284"/>
      <c r="V102" s="302">
        <v>2</v>
      </c>
      <c r="W102" s="302">
        <v>3</v>
      </c>
      <c r="X102" s="277"/>
      <c r="Y102" s="287">
        <f t="shared" si="17"/>
        <v>0</v>
      </c>
      <c r="Z102" s="169"/>
      <c r="AA102" s="31"/>
    </row>
    <row r="103" spans="1:27" ht="26.25" customHeight="1" x14ac:dyDescent="0.25">
      <c r="A103" s="173">
        <v>96</v>
      </c>
      <c r="B103" s="796"/>
      <c r="C103" s="799"/>
      <c r="D103" s="216" t="s">
        <v>536</v>
      </c>
      <c r="E103" s="284"/>
      <c r="F103" s="284"/>
      <c r="G103" s="284"/>
      <c r="H103" s="284"/>
      <c r="I103" s="284"/>
      <c r="J103" s="284"/>
      <c r="K103" s="284"/>
      <c r="L103" s="284"/>
      <c r="M103" s="284"/>
      <c r="N103" s="284"/>
      <c r="O103" s="284"/>
      <c r="P103" s="285" t="s">
        <v>3</v>
      </c>
      <c r="Q103" s="285" t="s">
        <v>3</v>
      </c>
      <c r="R103" s="284"/>
      <c r="S103" s="284"/>
      <c r="T103" s="284"/>
      <c r="U103" s="284"/>
      <c r="V103" s="302">
        <v>2</v>
      </c>
      <c r="W103" s="302">
        <v>3</v>
      </c>
      <c r="X103" s="277"/>
      <c r="Y103" s="287">
        <f t="shared" si="17"/>
        <v>0</v>
      </c>
      <c r="Z103" s="169"/>
      <c r="AA103" s="31"/>
    </row>
    <row r="104" spans="1:27" ht="26.25" customHeight="1" x14ac:dyDescent="0.25">
      <c r="A104" s="173">
        <v>97</v>
      </c>
      <c r="B104" s="796"/>
      <c r="C104" s="799"/>
      <c r="D104" s="216" t="s">
        <v>537</v>
      </c>
      <c r="E104" s="284"/>
      <c r="F104" s="284"/>
      <c r="G104" s="284"/>
      <c r="H104" s="284"/>
      <c r="I104" s="284"/>
      <c r="J104" s="284"/>
      <c r="K104" s="284"/>
      <c r="L104" s="284"/>
      <c r="M104" s="284"/>
      <c r="N104" s="284"/>
      <c r="O104" s="284"/>
      <c r="P104" s="285" t="s">
        <v>3</v>
      </c>
      <c r="Q104" s="285" t="s">
        <v>3</v>
      </c>
      <c r="R104" s="284"/>
      <c r="S104" s="284"/>
      <c r="T104" s="284"/>
      <c r="U104" s="284"/>
      <c r="V104" s="302">
        <v>2</v>
      </c>
      <c r="W104" s="302">
        <v>3</v>
      </c>
      <c r="X104" s="277"/>
      <c r="Y104" s="287">
        <f t="shared" si="17"/>
        <v>0</v>
      </c>
      <c r="Z104" s="169"/>
      <c r="AA104" s="31"/>
    </row>
    <row r="105" spans="1:27" ht="52.5" customHeight="1" x14ac:dyDescent="0.25">
      <c r="A105" s="173">
        <v>98</v>
      </c>
      <c r="B105" s="796"/>
      <c r="C105" s="799"/>
      <c r="D105" s="216" t="s">
        <v>538</v>
      </c>
      <c r="E105" s="284"/>
      <c r="F105" s="284"/>
      <c r="G105" s="284"/>
      <c r="H105" s="284"/>
      <c r="I105" s="284"/>
      <c r="J105" s="284"/>
      <c r="K105" s="284"/>
      <c r="L105" s="284"/>
      <c r="M105" s="284"/>
      <c r="N105" s="284"/>
      <c r="O105" s="284"/>
      <c r="P105" s="285" t="s">
        <v>3</v>
      </c>
      <c r="Q105" s="285" t="s">
        <v>3</v>
      </c>
      <c r="R105" s="284"/>
      <c r="S105" s="284"/>
      <c r="T105" s="284"/>
      <c r="U105" s="284"/>
      <c r="V105" s="302">
        <v>2</v>
      </c>
      <c r="W105" s="302">
        <v>3</v>
      </c>
      <c r="X105" s="277"/>
      <c r="Y105" s="287">
        <f t="shared" si="17"/>
        <v>0</v>
      </c>
      <c r="Z105" s="169"/>
      <c r="AA105" s="31"/>
    </row>
    <row r="106" spans="1:27" ht="15" customHeight="1" x14ac:dyDescent="0.25">
      <c r="A106" s="173">
        <v>99</v>
      </c>
      <c r="B106" s="796"/>
      <c r="C106" s="799"/>
      <c r="D106" s="216" t="s">
        <v>66</v>
      </c>
      <c r="E106" s="284"/>
      <c r="F106" s="284"/>
      <c r="G106" s="284"/>
      <c r="H106" s="284"/>
      <c r="I106" s="284"/>
      <c r="J106" s="284"/>
      <c r="K106" s="284"/>
      <c r="L106" s="284"/>
      <c r="M106" s="284"/>
      <c r="N106" s="284"/>
      <c r="O106" s="284"/>
      <c r="P106" s="285" t="s">
        <v>3</v>
      </c>
      <c r="Q106" s="285" t="s">
        <v>3</v>
      </c>
      <c r="R106" s="284"/>
      <c r="S106" s="284"/>
      <c r="T106" s="284"/>
      <c r="U106" s="284"/>
      <c r="V106" s="302">
        <v>2</v>
      </c>
      <c r="W106" s="302">
        <v>3</v>
      </c>
      <c r="X106" s="277"/>
      <c r="Y106" s="287">
        <f t="shared" si="17"/>
        <v>0</v>
      </c>
      <c r="Z106" s="169"/>
      <c r="AA106" s="31"/>
    </row>
    <row r="107" spans="1:27" ht="15" customHeight="1" x14ac:dyDescent="0.25">
      <c r="A107" s="173">
        <v>100</v>
      </c>
      <c r="B107" s="796"/>
      <c r="C107" s="799"/>
      <c r="D107" s="216" t="s">
        <v>514</v>
      </c>
      <c r="E107" s="284"/>
      <c r="F107" s="284"/>
      <c r="G107" s="284"/>
      <c r="H107" s="284"/>
      <c r="I107" s="284"/>
      <c r="J107" s="284"/>
      <c r="K107" s="284"/>
      <c r="L107" s="284"/>
      <c r="M107" s="284"/>
      <c r="N107" s="284"/>
      <c r="O107" s="284"/>
      <c r="P107" s="285" t="s">
        <v>3</v>
      </c>
      <c r="Q107" s="285" t="s">
        <v>3</v>
      </c>
      <c r="R107" s="284"/>
      <c r="S107" s="284"/>
      <c r="T107" s="284"/>
      <c r="U107" s="284"/>
      <c r="V107" s="302">
        <v>2</v>
      </c>
      <c r="W107" s="302">
        <v>3</v>
      </c>
      <c r="X107" s="277"/>
      <c r="Y107" s="287">
        <f t="shared" si="17"/>
        <v>0</v>
      </c>
      <c r="Z107" s="169"/>
      <c r="AA107" s="31"/>
    </row>
    <row r="108" spans="1:27" ht="15" customHeight="1" x14ac:dyDescent="0.25">
      <c r="A108" s="173">
        <v>101</v>
      </c>
      <c r="B108" s="796"/>
      <c r="C108" s="799"/>
      <c r="D108" s="216" t="s">
        <v>515</v>
      </c>
      <c r="E108" s="284"/>
      <c r="F108" s="284"/>
      <c r="G108" s="284"/>
      <c r="H108" s="284"/>
      <c r="I108" s="284"/>
      <c r="J108" s="284"/>
      <c r="K108" s="284"/>
      <c r="L108" s="284"/>
      <c r="M108" s="284"/>
      <c r="N108" s="284"/>
      <c r="O108" s="284"/>
      <c r="P108" s="285" t="s">
        <v>3</v>
      </c>
      <c r="Q108" s="285" t="s">
        <v>3</v>
      </c>
      <c r="R108" s="284"/>
      <c r="S108" s="284"/>
      <c r="T108" s="284"/>
      <c r="U108" s="284"/>
      <c r="V108" s="302">
        <v>2</v>
      </c>
      <c r="W108" s="302">
        <v>3</v>
      </c>
      <c r="X108" s="277"/>
      <c r="Y108" s="287">
        <f t="shared" si="17"/>
        <v>0</v>
      </c>
      <c r="Z108" s="169"/>
      <c r="AA108" s="31"/>
    </row>
    <row r="109" spans="1:27" ht="26.25" customHeight="1" x14ac:dyDescent="0.25">
      <c r="A109" s="173">
        <v>102</v>
      </c>
      <c r="B109" s="796"/>
      <c r="C109" s="799"/>
      <c r="D109" s="216" t="s">
        <v>71</v>
      </c>
      <c r="E109" s="284"/>
      <c r="F109" s="284"/>
      <c r="G109" s="284"/>
      <c r="H109" s="284"/>
      <c r="I109" s="284"/>
      <c r="J109" s="284"/>
      <c r="K109" s="284"/>
      <c r="L109" s="284"/>
      <c r="M109" s="284"/>
      <c r="N109" s="284"/>
      <c r="O109" s="284"/>
      <c r="P109" s="285" t="s">
        <v>3</v>
      </c>
      <c r="Q109" s="285" t="s">
        <v>3</v>
      </c>
      <c r="R109" s="284"/>
      <c r="S109" s="284"/>
      <c r="T109" s="284"/>
      <c r="U109" s="284"/>
      <c r="V109" s="302">
        <v>2</v>
      </c>
      <c r="W109" s="302">
        <v>3</v>
      </c>
      <c r="X109" s="277"/>
      <c r="Y109" s="287">
        <f t="shared" si="17"/>
        <v>0</v>
      </c>
      <c r="Z109" s="169"/>
      <c r="AA109" s="31"/>
    </row>
    <row r="110" spans="1:27" ht="15" customHeight="1" x14ac:dyDescent="0.25">
      <c r="A110" s="173">
        <v>103</v>
      </c>
      <c r="B110" s="796" t="s">
        <v>923</v>
      </c>
      <c r="C110" s="796" t="s">
        <v>931</v>
      </c>
      <c r="D110" s="216" t="s">
        <v>925</v>
      </c>
      <c r="E110" s="284"/>
      <c r="F110" s="284"/>
      <c r="G110" s="284"/>
      <c r="H110" s="284"/>
      <c r="I110" s="284"/>
      <c r="J110" s="284"/>
      <c r="K110" s="284"/>
      <c r="L110" s="284"/>
      <c r="M110" s="284"/>
      <c r="N110" s="284"/>
      <c r="O110" s="284"/>
      <c r="P110" s="285" t="s">
        <v>3</v>
      </c>
      <c r="Q110" s="285" t="s">
        <v>3</v>
      </c>
      <c r="R110" s="284"/>
      <c r="S110" s="284"/>
      <c r="T110" s="284"/>
      <c r="U110" s="284"/>
      <c r="V110" s="302">
        <v>2</v>
      </c>
      <c r="W110" s="302">
        <v>4</v>
      </c>
      <c r="X110" s="277"/>
      <c r="Y110" s="287">
        <f t="shared" si="17"/>
        <v>0</v>
      </c>
      <c r="Z110" s="169"/>
      <c r="AA110" s="31"/>
    </row>
    <row r="111" spans="1:27" ht="15" customHeight="1" x14ac:dyDescent="0.25">
      <c r="A111" s="173">
        <v>104</v>
      </c>
      <c r="B111" s="796"/>
      <c r="C111" s="796"/>
      <c r="D111" s="216" t="s">
        <v>926</v>
      </c>
      <c r="E111" s="284"/>
      <c r="F111" s="284"/>
      <c r="G111" s="284"/>
      <c r="H111" s="284"/>
      <c r="I111" s="284"/>
      <c r="J111" s="284"/>
      <c r="K111" s="284"/>
      <c r="L111" s="284"/>
      <c r="M111" s="284"/>
      <c r="N111" s="284"/>
      <c r="O111" s="284"/>
      <c r="P111" s="285" t="s">
        <v>3</v>
      </c>
      <c r="Q111" s="285" t="s">
        <v>3</v>
      </c>
      <c r="R111" s="284"/>
      <c r="S111" s="284"/>
      <c r="T111" s="284"/>
      <c r="U111" s="284"/>
      <c r="V111" s="302">
        <v>2</v>
      </c>
      <c r="W111" s="302">
        <v>4</v>
      </c>
      <c r="X111" s="277"/>
      <c r="Y111" s="287">
        <f t="shared" si="17"/>
        <v>0</v>
      </c>
      <c r="Z111" s="169"/>
      <c r="AA111" s="31"/>
    </row>
    <row r="112" spans="1:27" ht="15" customHeight="1" x14ac:dyDescent="0.25">
      <c r="A112" s="173">
        <v>105</v>
      </c>
      <c r="B112" s="796"/>
      <c r="C112" s="796"/>
      <c r="D112" s="216" t="s">
        <v>5</v>
      </c>
      <c r="E112" s="284"/>
      <c r="F112" s="284"/>
      <c r="G112" s="284"/>
      <c r="H112" s="284"/>
      <c r="I112" s="284"/>
      <c r="J112" s="284"/>
      <c r="K112" s="284"/>
      <c r="L112" s="284"/>
      <c r="M112" s="284"/>
      <c r="N112" s="284"/>
      <c r="O112" s="284"/>
      <c r="P112" s="285" t="s">
        <v>3</v>
      </c>
      <c r="Q112" s="285" t="s">
        <v>3</v>
      </c>
      <c r="R112" s="284"/>
      <c r="S112" s="284"/>
      <c r="T112" s="284"/>
      <c r="U112" s="284"/>
      <c r="V112" s="302">
        <v>2</v>
      </c>
      <c r="W112" s="302">
        <v>4</v>
      </c>
      <c r="X112" s="277"/>
      <c r="Y112" s="287">
        <f t="shared" si="17"/>
        <v>0</v>
      </c>
      <c r="Z112" s="169"/>
      <c r="AA112" s="31"/>
    </row>
    <row r="113" spans="1:27" ht="15" customHeight="1" x14ac:dyDescent="0.25">
      <c r="A113" s="173">
        <v>106</v>
      </c>
      <c r="B113" s="796"/>
      <c r="C113" s="796"/>
      <c r="D113" s="216" t="s">
        <v>927</v>
      </c>
      <c r="E113" s="284"/>
      <c r="F113" s="284"/>
      <c r="G113" s="284"/>
      <c r="H113" s="284"/>
      <c r="I113" s="284"/>
      <c r="J113" s="284"/>
      <c r="K113" s="284"/>
      <c r="L113" s="284"/>
      <c r="M113" s="284"/>
      <c r="N113" s="284"/>
      <c r="O113" s="284"/>
      <c r="P113" s="285" t="s">
        <v>3</v>
      </c>
      <c r="Q113" s="285" t="s">
        <v>3</v>
      </c>
      <c r="R113" s="284"/>
      <c r="S113" s="284"/>
      <c r="T113" s="284"/>
      <c r="U113" s="284"/>
      <c r="V113" s="302">
        <v>2</v>
      </c>
      <c r="W113" s="302">
        <v>4</v>
      </c>
      <c r="X113" s="277"/>
      <c r="Y113" s="287">
        <f t="shared" si="17"/>
        <v>0</v>
      </c>
      <c r="Z113" s="169"/>
      <c r="AA113" s="31"/>
    </row>
    <row r="114" spans="1:27" ht="15" customHeight="1" x14ac:dyDescent="0.25">
      <c r="A114" s="173">
        <v>107</v>
      </c>
      <c r="B114" s="796" t="s">
        <v>928</v>
      </c>
      <c r="C114" s="796" t="s">
        <v>931</v>
      </c>
      <c r="D114" s="216" t="s">
        <v>925</v>
      </c>
      <c r="E114" s="284"/>
      <c r="F114" s="284"/>
      <c r="G114" s="284"/>
      <c r="H114" s="284"/>
      <c r="I114" s="284"/>
      <c r="J114" s="284"/>
      <c r="K114" s="284"/>
      <c r="L114" s="284"/>
      <c r="M114" s="284"/>
      <c r="N114" s="284"/>
      <c r="O114" s="284"/>
      <c r="P114" s="285" t="s">
        <v>3</v>
      </c>
      <c r="Q114" s="285" t="s">
        <v>3</v>
      </c>
      <c r="R114" s="284"/>
      <c r="S114" s="284"/>
      <c r="T114" s="284"/>
      <c r="U114" s="284"/>
      <c r="V114" s="302">
        <v>2</v>
      </c>
      <c r="W114" s="302">
        <v>3</v>
      </c>
      <c r="X114" s="277"/>
      <c r="Y114" s="287">
        <f t="shared" si="17"/>
        <v>0</v>
      </c>
      <c r="Z114" s="169"/>
      <c r="AA114" s="31"/>
    </row>
    <row r="115" spans="1:27" ht="15" customHeight="1" x14ac:dyDescent="0.25">
      <c r="A115" s="173">
        <v>108</v>
      </c>
      <c r="B115" s="796"/>
      <c r="C115" s="796"/>
      <c r="D115" s="216" t="s">
        <v>926</v>
      </c>
      <c r="E115" s="284"/>
      <c r="F115" s="284"/>
      <c r="G115" s="284"/>
      <c r="H115" s="284"/>
      <c r="I115" s="284"/>
      <c r="J115" s="284"/>
      <c r="K115" s="284"/>
      <c r="L115" s="284"/>
      <c r="M115" s="284"/>
      <c r="N115" s="284"/>
      <c r="O115" s="284"/>
      <c r="P115" s="285" t="s">
        <v>3</v>
      </c>
      <c r="Q115" s="285" t="s">
        <v>3</v>
      </c>
      <c r="R115" s="284"/>
      <c r="S115" s="284"/>
      <c r="T115" s="284"/>
      <c r="U115" s="284"/>
      <c r="V115" s="302">
        <v>2</v>
      </c>
      <c r="W115" s="302">
        <v>3</v>
      </c>
      <c r="X115" s="277"/>
      <c r="Y115" s="287">
        <f t="shared" si="17"/>
        <v>0</v>
      </c>
      <c r="Z115" s="169"/>
      <c r="AA115" s="31"/>
    </row>
    <row r="116" spans="1:27" ht="15" customHeight="1" x14ac:dyDescent="0.25">
      <c r="A116" s="173">
        <v>109</v>
      </c>
      <c r="B116" s="796"/>
      <c r="C116" s="796"/>
      <c r="D116" s="216" t="s">
        <v>5</v>
      </c>
      <c r="E116" s="284"/>
      <c r="F116" s="284"/>
      <c r="G116" s="284"/>
      <c r="H116" s="284"/>
      <c r="I116" s="284"/>
      <c r="J116" s="284"/>
      <c r="K116" s="284"/>
      <c r="L116" s="284"/>
      <c r="M116" s="284"/>
      <c r="N116" s="284"/>
      <c r="O116" s="284"/>
      <c r="P116" s="285" t="s">
        <v>3</v>
      </c>
      <c r="Q116" s="285" t="s">
        <v>3</v>
      </c>
      <c r="R116" s="284"/>
      <c r="S116" s="284"/>
      <c r="T116" s="284"/>
      <c r="U116" s="284"/>
      <c r="V116" s="302">
        <v>2</v>
      </c>
      <c r="W116" s="302">
        <v>3</v>
      </c>
      <c r="X116" s="277"/>
      <c r="Y116" s="287">
        <f t="shared" si="17"/>
        <v>0</v>
      </c>
      <c r="Z116" s="169"/>
      <c r="AA116" s="31"/>
    </row>
    <row r="117" spans="1:27" ht="15" customHeight="1" thickBot="1" x14ac:dyDescent="0.3">
      <c r="A117" s="65">
        <v>110</v>
      </c>
      <c r="B117" s="797"/>
      <c r="C117" s="797"/>
      <c r="D117" s="304" t="s">
        <v>927</v>
      </c>
      <c r="E117" s="291"/>
      <c r="F117" s="291"/>
      <c r="G117" s="291"/>
      <c r="H117" s="291"/>
      <c r="I117" s="291"/>
      <c r="J117" s="291"/>
      <c r="K117" s="291"/>
      <c r="L117" s="291"/>
      <c r="M117" s="291"/>
      <c r="N117" s="291"/>
      <c r="O117" s="291"/>
      <c r="P117" s="292" t="s">
        <v>3</v>
      </c>
      <c r="Q117" s="292" t="s">
        <v>3</v>
      </c>
      <c r="R117" s="291"/>
      <c r="S117" s="291"/>
      <c r="T117" s="291"/>
      <c r="U117" s="291"/>
      <c r="V117" s="306">
        <v>2</v>
      </c>
      <c r="W117" s="306">
        <v>3</v>
      </c>
      <c r="X117" s="277"/>
      <c r="Y117" s="294">
        <f t="shared" si="17"/>
        <v>0</v>
      </c>
      <c r="Z117" s="169"/>
      <c r="AA117" s="31"/>
    </row>
    <row r="118" spans="1:27" ht="15" customHeight="1" thickTop="1" x14ac:dyDescent="0.25">
      <c r="A118" s="361"/>
      <c r="B118" s="800" t="s">
        <v>2290</v>
      </c>
      <c r="C118" s="801"/>
      <c r="D118" s="801"/>
      <c r="E118" s="362"/>
      <c r="F118" s="362"/>
      <c r="G118" s="362"/>
      <c r="H118" s="362"/>
      <c r="I118" s="362"/>
      <c r="J118" s="362"/>
      <c r="K118" s="362"/>
      <c r="L118" s="362"/>
      <c r="M118" s="362"/>
      <c r="N118" s="362"/>
      <c r="O118" s="362"/>
      <c r="P118" s="362"/>
      <c r="Q118" s="362"/>
      <c r="R118" s="362"/>
      <c r="S118" s="362"/>
      <c r="T118" s="362"/>
      <c r="U118" s="362"/>
      <c r="V118" s="362"/>
      <c r="W118" s="362"/>
      <c r="X118" s="362"/>
      <c r="Y118" s="363"/>
      <c r="Z118" s="31"/>
    </row>
    <row r="119" spans="1:27" ht="39.200000000000003" customHeight="1" thickBot="1" x14ac:dyDescent="0.3">
      <c r="A119" s="65">
        <v>111</v>
      </c>
      <c r="B119" s="450"/>
      <c r="C119" s="451" t="s">
        <v>2289</v>
      </c>
      <c r="D119" s="452" t="s">
        <v>2291</v>
      </c>
      <c r="E119" s="291"/>
      <c r="F119" s="291"/>
      <c r="G119" s="291"/>
      <c r="H119" s="291"/>
      <c r="I119" s="291"/>
      <c r="J119" s="291"/>
      <c r="K119" s="291"/>
      <c r="L119" s="291"/>
      <c r="M119" s="291"/>
      <c r="N119" s="291"/>
      <c r="O119" s="291"/>
      <c r="P119" s="292" t="s">
        <v>3</v>
      </c>
      <c r="Q119" s="292" t="s">
        <v>3</v>
      </c>
      <c r="R119" s="291"/>
      <c r="S119" s="291"/>
      <c r="T119" s="291"/>
      <c r="U119" s="291"/>
      <c r="V119" s="306">
        <v>2</v>
      </c>
      <c r="W119" s="292">
        <v>1</v>
      </c>
      <c r="X119" s="278"/>
      <c r="Y119" s="294">
        <f>V119*W119*ROUND(X119,2)</f>
        <v>0</v>
      </c>
      <c r="Z119" s="31"/>
      <c r="AA119" s="31"/>
    </row>
    <row r="120" spans="1:27" ht="15" customHeight="1" thickTop="1" thickBot="1" x14ac:dyDescent="0.3">
      <c r="X120" s="16" t="s">
        <v>4</v>
      </c>
      <c r="Y120" s="17">
        <f>SUM(Y9,Y12,Y14:Y22,Y24:Y34,Y36:Y41,Y43:Y51,Y53:Y62,Y64:Y68,Y70:Y117,Y119)</f>
        <v>0</v>
      </c>
      <c r="AA120" s="31"/>
    </row>
    <row r="121" spans="1:27" ht="14.25" customHeight="1" thickTop="1" x14ac:dyDescent="0.25"/>
    <row r="122" spans="1:27" x14ac:dyDescent="0.25">
      <c r="A122" s="432"/>
      <c r="B122" s="81"/>
    </row>
    <row r="123" spans="1:27" x14ac:dyDescent="0.25">
      <c r="A123" s="432"/>
      <c r="B123" s="81"/>
    </row>
  </sheetData>
  <sheetProtection algorithmName="SHA-512" hashValue="Y9+5/5K3XTOamSyEFVJIVygodOjuZKlB8WkJh3S2wgpcM/ZfvZRihn6fDagmB8+jcepA4DRjpgzCmpfOuvNeRQ==" saltValue="f6/M1kITn16MM8cN3VYkqw==" spinCount="100000" sheet="1" objects="1" scenarios="1"/>
  <mergeCells count="43">
    <mergeCell ref="B118:D118"/>
    <mergeCell ref="B69:B74"/>
    <mergeCell ref="C69:C74"/>
    <mergeCell ref="B8:B12"/>
    <mergeCell ref="C10:C12"/>
    <mergeCell ref="B13:B22"/>
    <mergeCell ref="C13:C22"/>
    <mergeCell ref="B23:B34"/>
    <mergeCell ref="C23:C34"/>
    <mergeCell ref="B35:B41"/>
    <mergeCell ref="B52:B62"/>
    <mergeCell ref="C52:C62"/>
    <mergeCell ref="B63:B68"/>
    <mergeCell ref="C63:C68"/>
    <mergeCell ref="C35:C41"/>
    <mergeCell ref="B42:B51"/>
    <mergeCell ref="C42:C51"/>
    <mergeCell ref="K5:O6"/>
    <mergeCell ref="P5:W6"/>
    <mergeCell ref="X5:X7"/>
    <mergeCell ref="Y5:Y7"/>
    <mergeCell ref="A1:E1"/>
    <mergeCell ref="F1:Y1"/>
    <mergeCell ref="A2:Y2"/>
    <mergeCell ref="A3:Y3"/>
    <mergeCell ref="A4:Y4"/>
    <mergeCell ref="A5:A7"/>
    <mergeCell ref="B5:B7"/>
    <mergeCell ref="C5:C7"/>
    <mergeCell ref="D5:D7"/>
    <mergeCell ref="E5:J6"/>
    <mergeCell ref="B75:B83"/>
    <mergeCell ref="C75:C83"/>
    <mergeCell ref="B84:B93"/>
    <mergeCell ref="C84:C93"/>
    <mergeCell ref="B94:B100"/>
    <mergeCell ref="C94:C100"/>
    <mergeCell ref="B101:B109"/>
    <mergeCell ref="C101:C109"/>
    <mergeCell ref="B110:B113"/>
    <mergeCell ref="C110:C113"/>
    <mergeCell ref="B114:B117"/>
    <mergeCell ref="C114:C117"/>
  </mergeCells>
  <printOptions horizontalCentered="1"/>
  <pageMargins left="0.39370078740157483" right="0.39370078740157483" top="0.39370078740157483" bottom="0.39370078740157483" header="0.19685039370078741" footer="0.19685039370078741"/>
  <pageSetup paperSize="9" scale="53" fitToHeight="4"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FFCC"/>
  </sheetPr>
  <dimension ref="A1:R66"/>
  <sheetViews>
    <sheetView view="pageLayout" zoomScaleNormal="90" workbookViewId="0">
      <selection activeCell="Q8" sqref="Q8:Q15"/>
    </sheetView>
  </sheetViews>
  <sheetFormatPr defaultColWidth="9.140625" defaultRowHeight="15" x14ac:dyDescent="0.25"/>
  <cols>
    <col min="1" max="1" width="5.7109375" style="552" customWidth="1"/>
    <col min="2" max="2" width="12.7109375" style="8" customWidth="1"/>
    <col min="3" max="3" width="20.7109375" style="8" customWidth="1"/>
    <col min="4" max="4" width="60.7109375" style="8" customWidth="1"/>
    <col min="5" max="10" width="3.7109375" style="552" customWidth="1"/>
    <col min="11" max="11" width="10.7109375" style="552" customWidth="1"/>
    <col min="12" max="16" width="7.7109375" style="552" customWidth="1"/>
    <col min="17" max="18" width="15.7109375" style="8" customWidth="1"/>
    <col min="19" max="16384" width="9.140625" style="9"/>
  </cols>
  <sheetData>
    <row r="1" spans="1:18" s="29" customFormat="1" ht="54" customHeight="1" x14ac:dyDescent="0.25">
      <c r="A1" s="905"/>
      <c r="B1" s="905"/>
      <c r="C1" s="905"/>
      <c r="D1" s="905"/>
      <c r="E1" s="905"/>
      <c r="F1" s="766" t="s">
        <v>2233</v>
      </c>
      <c r="G1" s="766"/>
      <c r="H1" s="766"/>
      <c r="I1" s="766"/>
      <c r="J1" s="766"/>
      <c r="K1" s="766"/>
      <c r="L1" s="766"/>
      <c r="M1" s="766"/>
      <c r="N1" s="766"/>
      <c r="O1" s="766"/>
      <c r="P1" s="766"/>
      <c r="Q1" s="766"/>
      <c r="R1" s="766"/>
    </row>
    <row r="2" spans="1:18" s="29" customFormat="1" ht="15.75" customHeight="1" x14ac:dyDescent="0.25">
      <c r="A2" s="774" t="s">
        <v>2097</v>
      </c>
      <c r="B2" s="774"/>
      <c r="C2" s="774"/>
      <c r="D2" s="774"/>
      <c r="E2" s="774"/>
      <c r="F2" s="774"/>
      <c r="G2" s="774"/>
      <c r="H2" s="774"/>
      <c r="I2" s="774"/>
      <c r="J2" s="774"/>
      <c r="K2" s="774"/>
      <c r="L2" s="774"/>
      <c r="M2" s="774"/>
      <c r="N2" s="774"/>
      <c r="O2" s="774"/>
      <c r="P2" s="774"/>
      <c r="Q2" s="774"/>
      <c r="R2" s="774"/>
    </row>
    <row r="3" spans="1:18" s="29" customFormat="1" ht="15.75" customHeight="1" x14ac:dyDescent="0.25">
      <c r="A3" s="774" t="s">
        <v>2323</v>
      </c>
      <c r="B3" s="774"/>
      <c r="C3" s="774"/>
      <c r="D3" s="774"/>
      <c r="E3" s="774"/>
      <c r="F3" s="774"/>
      <c r="G3" s="774"/>
      <c r="H3" s="774"/>
      <c r="I3" s="774"/>
      <c r="J3" s="774"/>
      <c r="K3" s="774"/>
      <c r="L3" s="774"/>
      <c r="M3" s="774"/>
      <c r="N3" s="774"/>
      <c r="O3" s="774"/>
      <c r="P3" s="774"/>
      <c r="Q3" s="774"/>
      <c r="R3" s="774"/>
    </row>
    <row r="4" spans="1:18" s="29" customFormat="1" ht="15.75" customHeight="1" thickBot="1" x14ac:dyDescent="0.3">
      <c r="A4" s="552"/>
      <c r="B4" s="8"/>
      <c r="C4" s="8"/>
      <c r="D4" s="8"/>
      <c r="E4" s="552"/>
      <c r="F4" s="552"/>
      <c r="G4" s="552"/>
      <c r="H4" s="552"/>
      <c r="I4" s="552"/>
      <c r="J4" s="552"/>
      <c r="K4" s="552"/>
      <c r="L4" s="552"/>
      <c r="M4" s="552"/>
      <c r="N4" s="552"/>
      <c r="O4" s="552"/>
      <c r="P4" s="552"/>
      <c r="Q4" s="8"/>
      <c r="R4" s="8"/>
    </row>
    <row r="5" spans="1:18" s="13" customFormat="1" ht="30" customHeight="1" thickTop="1" thickBot="1" x14ac:dyDescent="0.3">
      <c r="A5" s="779" t="s">
        <v>43</v>
      </c>
      <c r="B5" s="775" t="s">
        <v>44</v>
      </c>
      <c r="C5" s="775" t="s">
        <v>45</v>
      </c>
      <c r="D5" s="775" t="s">
        <v>46</v>
      </c>
      <c r="E5" s="787" t="s">
        <v>1318</v>
      </c>
      <c r="F5" s="787"/>
      <c r="G5" s="787"/>
      <c r="H5" s="787"/>
      <c r="I5" s="787"/>
      <c r="J5" s="787"/>
      <c r="K5" s="782" t="s">
        <v>1134</v>
      </c>
      <c r="L5" s="906" t="s">
        <v>54</v>
      </c>
      <c r="M5" s="906"/>
      <c r="N5" s="906"/>
      <c r="O5" s="906"/>
      <c r="P5" s="906"/>
      <c r="Q5" s="768" t="s">
        <v>29</v>
      </c>
      <c r="R5" s="771" t="s">
        <v>30</v>
      </c>
    </row>
    <row r="6" spans="1:18" s="14" customFormat="1" ht="30" customHeight="1" thickBot="1" x14ac:dyDescent="0.3">
      <c r="A6" s="780"/>
      <c r="B6" s="776"/>
      <c r="C6" s="776"/>
      <c r="D6" s="776"/>
      <c r="E6" s="788"/>
      <c r="F6" s="788"/>
      <c r="G6" s="788"/>
      <c r="H6" s="788"/>
      <c r="I6" s="788"/>
      <c r="J6" s="788"/>
      <c r="K6" s="783"/>
      <c r="L6" s="907"/>
      <c r="M6" s="907"/>
      <c r="N6" s="907"/>
      <c r="O6" s="907"/>
      <c r="P6" s="907"/>
      <c r="Q6" s="769"/>
      <c r="R6" s="772"/>
    </row>
    <row r="7" spans="1:18" s="14" customFormat="1" ht="75" customHeight="1" thickBot="1" x14ac:dyDescent="0.3">
      <c r="A7" s="781"/>
      <c r="B7" s="777"/>
      <c r="C7" s="777"/>
      <c r="D7" s="777"/>
      <c r="E7" s="281" t="s">
        <v>38</v>
      </c>
      <c r="F7" s="281" t="s">
        <v>39</v>
      </c>
      <c r="G7" s="281" t="s">
        <v>40</v>
      </c>
      <c r="H7" s="281" t="s">
        <v>68</v>
      </c>
      <c r="I7" s="281" t="s">
        <v>36</v>
      </c>
      <c r="J7" s="281" t="s">
        <v>41</v>
      </c>
      <c r="K7" s="908"/>
      <c r="L7" s="387" t="s">
        <v>48</v>
      </c>
      <c r="M7" s="387" t="s">
        <v>47</v>
      </c>
      <c r="N7" s="387" t="s">
        <v>64</v>
      </c>
      <c r="O7" s="387" t="s">
        <v>2</v>
      </c>
      <c r="P7" s="387" t="s">
        <v>9</v>
      </c>
      <c r="Q7" s="770"/>
      <c r="R7" s="773"/>
    </row>
    <row r="8" spans="1:18" s="14" customFormat="1" ht="15" customHeight="1" thickTop="1" x14ac:dyDescent="0.25">
      <c r="A8" s="220">
        <v>1</v>
      </c>
      <c r="B8" s="986" t="s">
        <v>2234</v>
      </c>
      <c r="C8" s="992" t="s">
        <v>2284</v>
      </c>
      <c r="D8" s="218" t="s">
        <v>2235</v>
      </c>
      <c r="E8" s="213"/>
      <c r="F8" s="251"/>
      <c r="G8" s="251"/>
      <c r="H8" s="251"/>
      <c r="I8" s="251"/>
      <c r="J8" s="251"/>
      <c r="K8" s="551"/>
      <c r="L8" s="610" t="s">
        <v>3</v>
      </c>
      <c r="M8" s="610" t="s">
        <v>3</v>
      </c>
      <c r="N8" s="610"/>
      <c r="O8" s="610">
        <v>2</v>
      </c>
      <c r="P8" s="610">
        <v>2</v>
      </c>
      <c r="Q8" s="280"/>
      <c r="R8" s="318">
        <f>O8*P8*ROUND(Q8,2)</f>
        <v>0</v>
      </c>
    </row>
    <row r="9" spans="1:18" s="14" customFormat="1" ht="15" customHeight="1" x14ac:dyDescent="0.25">
      <c r="A9" s="6">
        <v>2</v>
      </c>
      <c r="B9" s="948"/>
      <c r="C9" s="967"/>
      <c r="D9" s="215" t="s">
        <v>2236</v>
      </c>
      <c r="E9" s="10"/>
      <c r="F9" s="2"/>
      <c r="G9" s="2"/>
      <c r="H9" s="2"/>
      <c r="I9" s="2"/>
      <c r="J9" s="2"/>
      <c r="K9" s="550"/>
      <c r="L9" s="591" t="s">
        <v>3</v>
      </c>
      <c r="M9" s="591" t="s">
        <v>3</v>
      </c>
      <c r="N9" s="591"/>
      <c r="O9" s="591">
        <v>2</v>
      </c>
      <c r="P9" s="591">
        <v>2</v>
      </c>
      <c r="Q9" s="277"/>
      <c r="R9" s="287">
        <f>O9*P9*ROUND(Q9,2)</f>
        <v>0</v>
      </c>
    </row>
    <row r="10" spans="1:18" s="14" customFormat="1" ht="15" customHeight="1" x14ac:dyDescent="0.25">
      <c r="A10" s="6">
        <v>3</v>
      </c>
      <c r="B10" s="948"/>
      <c r="C10" s="968" t="s">
        <v>2285</v>
      </c>
      <c r="D10" s="215" t="s">
        <v>2237</v>
      </c>
      <c r="E10" s="211"/>
      <c r="F10" s="2"/>
      <c r="G10" s="2"/>
      <c r="H10" s="2"/>
      <c r="I10" s="2"/>
      <c r="J10" s="2"/>
      <c r="K10" s="550"/>
      <c r="L10" s="591" t="s">
        <v>3</v>
      </c>
      <c r="M10" s="591" t="s">
        <v>3</v>
      </c>
      <c r="N10" s="591"/>
      <c r="O10" s="591">
        <v>2</v>
      </c>
      <c r="P10" s="591">
        <v>1</v>
      </c>
      <c r="Q10" s="277"/>
      <c r="R10" s="287">
        <f t="shared" ref="R10:R15" si="0">O10*P10*ROUND(Q10,2)</f>
        <v>0</v>
      </c>
    </row>
    <row r="11" spans="1:18" s="14" customFormat="1" ht="15" customHeight="1" x14ac:dyDescent="0.25">
      <c r="A11" s="6">
        <v>4</v>
      </c>
      <c r="B11" s="948"/>
      <c r="C11" s="966"/>
      <c r="D11" s="590" t="s">
        <v>2238</v>
      </c>
      <c r="E11" s="211"/>
      <c r="F11" s="2"/>
      <c r="G11" s="2"/>
      <c r="H11" s="2"/>
      <c r="I11" s="2"/>
      <c r="J11" s="2"/>
      <c r="K11" s="550"/>
      <c r="L11" s="591" t="s">
        <v>3</v>
      </c>
      <c r="M11" s="591" t="s">
        <v>3</v>
      </c>
      <c r="N11" s="591"/>
      <c r="O11" s="591">
        <v>2</v>
      </c>
      <c r="P11" s="591">
        <v>1</v>
      </c>
      <c r="Q11" s="277"/>
      <c r="R11" s="287">
        <f t="shared" si="0"/>
        <v>0</v>
      </c>
    </row>
    <row r="12" spans="1:18" s="14" customFormat="1" ht="15" customHeight="1" x14ac:dyDescent="0.25">
      <c r="A12" s="6">
        <v>5</v>
      </c>
      <c r="B12" s="948"/>
      <c r="C12" s="966"/>
      <c r="D12" s="590" t="s">
        <v>2239</v>
      </c>
      <c r="E12" s="211"/>
      <c r="F12" s="2"/>
      <c r="G12" s="2"/>
      <c r="H12" s="2"/>
      <c r="I12" s="2"/>
      <c r="J12" s="2"/>
      <c r="K12" s="550"/>
      <c r="L12" s="591" t="s">
        <v>3</v>
      </c>
      <c r="M12" s="591" t="s">
        <v>3</v>
      </c>
      <c r="N12" s="591"/>
      <c r="O12" s="591">
        <v>2</v>
      </c>
      <c r="P12" s="591">
        <v>1</v>
      </c>
      <c r="Q12" s="277"/>
      <c r="R12" s="287">
        <f t="shared" si="0"/>
        <v>0</v>
      </c>
    </row>
    <row r="13" spans="1:18" s="14" customFormat="1" ht="15" customHeight="1" x14ac:dyDescent="0.25">
      <c r="A13" s="6">
        <v>6</v>
      </c>
      <c r="B13" s="948"/>
      <c r="C13" s="966"/>
      <c r="D13" s="215" t="s">
        <v>2240</v>
      </c>
      <c r="E13" s="211"/>
      <c r="F13" s="2"/>
      <c r="G13" s="2"/>
      <c r="H13" s="2"/>
      <c r="I13" s="2"/>
      <c r="J13" s="2"/>
      <c r="K13" s="550"/>
      <c r="L13" s="591" t="s">
        <v>3</v>
      </c>
      <c r="M13" s="591" t="s">
        <v>3</v>
      </c>
      <c r="N13" s="591"/>
      <c r="O13" s="591">
        <v>2</v>
      </c>
      <c r="P13" s="591">
        <v>1</v>
      </c>
      <c r="Q13" s="277"/>
      <c r="R13" s="287">
        <f t="shared" si="0"/>
        <v>0</v>
      </c>
    </row>
    <row r="14" spans="1:18" s="14" customFormat="1" ht="15" customHeight="1" x14ac:dyDescent="0.25">
      <c r="A14" s="6">
        <v>7</v>
      </c>
      <c r="B14" s="948"/>
      <c r="C14" s="966"/>
      <c r="D14" s="590" t="s">
        <v>2241</v>
      </c>
      <c r="E14" s="211"/>
      <c r="F14" s="2"/>
      <c r="G14" s="2"/>
      <c r="H14" s="2"/>
      <c r="I14" s="2"/>
      <c r="J14" s="2"/>
      <c r="K14" s="550"/>
      <c r="L14" s="591" t="s">
        <v>3</v>
      </c>
      <c r="M14" s="591" t="s">
        <v>3</v>
      </c>
      <c r="N14" s="591"/>
      <c r="O14" s="591">
        <v>2</v>
      </c>
      <c r="P14" s="591">
        <v>1</v>
      </c>
      <c r="Q14" s="277"/>
      <c r="R14" s="287">
        <f t="shared" si="0"/>
        <v>0</v>
      </c>
    </row>
    <row r="15" spans="1:18" s="14" customFormat="1" ht="15" customHeight="1" thickBot="1" x14ac:dyDescent="0.3">
      <c r="A15" s="56">
        <v>8</v>
      </c>
      <c r="B15" s="949"/>
      <c r="C15" s="969"/>
      <c r="D15" s="598" t="s">
        <v>2242</v>
      </c>
      <c r="E15" s="214"/>
      <c r="F15" s="11"/>
      <c r="G15" s="11"/>
      <c r="H15" s="11"/>
      <c r="I15" s="11"/>
      <c r="J15" s="11"/>
      <c r="K15" s="199"/>
      <c r="L15" s="596" t="s">
        <v>3</v>
      </c>
      <c r="M15" s="596" t="s">
        <v>3</v>
      </c>
      <c r="N15" s="596"/>
      <c r="O15" s="596">
        <v>2</v>
      </c>
      <c r="P15" s="596">
        <v>1</v>
      </c>
      <c r="Q15" s="277"/>
      <c r="R15" s="294">
        <f t="shared" si="0"/>
        <v>0</v>
      </c>
    </row>
    <row r="16" spans="1:18" s="14" customFormat="1" ht="15" customHeight="1" thickTop="1" thickBot="1" x14ac:dyDescent="0.3">
      <c r="A16" s="552"/>
      <c r="B16" s="8"/>
      <c r="C16" s="8"/>
      <c r="D16" s="8"/>
      <c r="E16" s="552"/>
      <c r="F16" s="552"/>
      <c r="G16" s="552"/>
      <c r="H16" s="552"/>
      <c r="I16" s="552"/>
      <c r="J16" s="552"/>
      <c r="K16" s="552"/>
      <c r="L16" s="552"/>
      <c r="M16" s="552"/>
      <c r="N16" s="552"/>
      <c r="O16" s="552"/>
      <c r="P16" s="552"/>
      <c r="Q16" s="241" t="s">
        <v>4</v>
      </c>
      <c r="R16" s="242">
        <f>SUM(R8:R15)</f>
        <v>0</v>
      </c>
    </row>
    <row r="17" spans="1:18" s="14" customFormat="1" ht="15" customHeight="1" thickTop="1" x14ac:dyDescent="0.25">
      <c r="A17" s="552"/>
      <c r="B17" s="8"/>
      <c r="C17" s="8"/>
      <c r="D17" s="8"/>
      <c r="E17" s="552"/>
      <c r="F17" s="552"/>
      <c r="G17" s="552"/>
      <c r="H17" s="552"/>
      <c r="I17" s="552"/>
      <c r="J17" s="552"/>
      <c r="K17" s="552"/>
      <c r="L17" s="552"/>
      <c r="M17" s="552"/>
      <c r="N17" s="552"/>
      <c r="O17" s="552"/>
      <c r="P17" s="552"/>
      <c r="Q17" s="8"/>
      <c r="R17" s="8"/>
    </row>
    <row r="18" spans="1:18" s="14" customFormat="1" ht="15" customHeight="1" x14ac:dyDescent="0.25">
      <c r="A18" s="552"/>
      <c r="B18" s="8"/>
      <c r="C18" s="8"/>
      <c r="D18" s="8"/>
      <c r="E18" s="552"/>
      <c r="F18" s="552"/>
      <c r="G18" s="552"/>
      <c r="H18" s="552"/>
      <c r="I18" s="552"/>
      <c r="J18" s="552"/>
      <c r="K18" s="552"/>
      <c r="L18" s="552"/>
      <c r="M18" s="552"/>
      <c r="N18" s="552"/>
      <c r="O18" s="552"/>
      <c r="P18" s="552"/>
      <c r="Q18" s="8"/>
      <c r="R18" s="8"/>
    </row>
    <row r="19" spans="1:18" s="14" customFormat="1" ht="15" customHeight="1" x14ac:dyDescent="0.25">
      <c r="A19" s="552"/>
      <c r="B19" s="8"/>
      <c r="C19" s="8"/>
      <c r="D19" s="8"/>
      <c r="E19" s="552"/>
      <c r="F19" s="552"/>
      <c r="G19" s="552"/>
      <c r="H19" s="552"/>
      <c r="I19" s="552"/>
      <c r="J19" s="552"/>
      <c r="K19" s="552"/>
      <c r="L19" s="552"/>
      <c r="M19" s="552"/>
      <c r="N19" s="552"/>
      <c r="O19" s="552"/>
      <c r="P19" s="552"/>
      <c r="Q19" s="8"/>
      <c r="R19" s="8"/>
    </row>
    <row r="20" spans="1:18" s="14" customFormat="1" ht="15" customHeight="1" x14ac:dyDescent="0.25">
      <c r="A20" s="552"/>
      <c r="B20" s="8"/>
      <c r="C20" s="8"/>
      <c r="D20" s="8"/>
      <c r="E20" s="552"/>
      <c r="F20" s="552"/>
      <c r="G20" s="552"/>
      <c r="H20" s="552"/>
      <c r="I20" s="552"/>
      <c r="J20" s="552"/>
      <c r="K20" s="552"/>
      <c r="L20" s="552"/>
      <c r="M20" s="552"/>
      <c r="N20" s="552"/>
      <c r="O20" s="552"/>
      <c r="P20" s="552"/>
      <c r="Q20" s="8"/>
      <c r="R20" s="8"/>
    </row>
    <row r="21" spans="1:18" s="14" customFormat="1" ht="15" customHeight="1" x14ac:dyDescent="0.25">
      <c r="A21" s="552"/>
      <c r="B21" s="8"/>
      <c r="C21" s="8"/>
      <c r="D21" s="8"/>
      <c r="E21" s="552"/>
      <c r="F21" s="552"/>
      <c r="G21" s="552"/>
      <c r="H21" s="552"/>
      <c r="I21" s="552"/>
      <c r="J21" s="552"/>
      <c r="K21" s="552"/>
      <c r="L21" s="552"/>
      <c r="M21" s="552"/>
      <c r="N21" s="552"/>
      <c r="O21" s="552"/>
      <c r="P21" s="552"/>
      <c r="Q21" s="8"/>
      <c r="R21" s="8"/>
    </row>
    <row r="22" spans="1:18" s="14" customFormat="1" ht="15" customHeight="1" x14ac:dyDescent="0.25">
      <c r="A22" s="552"/>
      <c r="B22" s="8"/>
      <c r="C22" s="8"/>
      <c r="D22" s="8"/>
      <c r="E22" s="552"/>
      <c r="F22" s="552"/>
      <c r="G22" s="552"/>
      <c r="H22" s="552"/>
      <c r="I22" s="552"/>
      <c r="J22" s="552"/>
      <c r="K22" s="552"/>
      <c r="L22" s="552"/>
      <c r="M22" s="552"/>
      <c r="N22" s="552"/>
      <c r="O22" s="552"/>
      <c r="P22" s="552"/>
      <c r="Q22" s="8"/>
      <c r="R22" s="8"/>
    </row>
    <row r="23" spans="1:18" s="14" customFormat="1" ht="15" customHeight="1" x14ac:dyDescent="0.25">
      <c r="A23" s="552"/>
      <c r="B23" s="8"/>
      <c r="C23" s="8"/>
      <c r="D23" s="8"/>
      <c r="E23" s="552"/>
      <c r="F23" s="552"/>
      <c r="G23" s="552"/>
      <c r="H23" s="552"/>
      <c r="I23" s="552"/>
      <c r="J23" s="552"/>
      <c r="K23" s="552"/>
      <c r="L23" s="552"/>
      <c r="M23" s="552"/>
      <c r="N23" s="552"/>
      <c r="O23" s="552"/>
      <c r="P23" s="552"/>
      <c r="Q23" s="8"/>
      <c r="R23" s="8"/>
    </row>
    <row r="24" spans="1:18" s="14" customFormat="1" ht="15" customHeight="1" x14ac:dyDescent="0.25">
      <c r="A24" s="552"/>
      <c r="B24" s="8"/>
      <c r="C24" s="8"/>
      <c r="D24" s="8"/>
      <c r="E24" s="552"/>
      <c r="F24" s="552"/>
      <c r="G24" s="552"/>
      <c r="H24" s="552"/>
      <c r="I24" s="552"/>
      <c r="J24" s="552"/>
      <c r="K24" s="552"/>
      <c r="L24" s="552"/>
      <c r="M24" s="552"/>
      <c r="N24" s="552"/>
      <c r="O24" s="552"/>
      <c r="P24" s="552"/>
      <c r="Q24" s="8"/>
      <c r="R24" s="8"/>
    </row>
    <row r="25" spans="1:18" s="14" customFormat="1" ht="15" customHeight="1" x14ac:dyDescent="0.25">
      <c r="A25" s="552"/>
      <c r="B25" s="8"/>
      <c r="C25" s="8"/>
      <c r="D25" s="8"/>
      <c r="E25" s="552"/>
      <c r="F25" s="552"/>
      <c r="G25" s="552"/>
      <c r="H25" s="552"/>
      <c r="I25" s="552"/>
      <c r="J25" s="552"/>
      <c r="K25" s="552"/>
      <c r="L25" s="552"/>
      <c r="M25" s="552"/>
      <c r="N25" s="552"/>
      <c r="O25" s="552"/>
      <c r="P25" s="552"/>
      <c r="Q25" s="8"/>
      <c r="R25" s="8"/>
    </row>
    <row r="26" spans="1:18" s="14" customFormat="1" ht="15" customHeight="1" x14ac:dyDescent="0.25">
      <c r="A26" s="552"/>
      <c r="B26" s="8"/>
      <c r="C26" s="8"/>
      <c r="D26" s="8"/>
      <c r="E26" s="552"/>
      <c r="F26" s="552"/>
      <c r="G26" s="552"/>
      <c r="H26" s="552"/>
      <c r="I26" s="552"/>
      <c r="J26" s="552"/>
      <c r="K26" s="552"/>
      <c r="L26" s="552"/>
      <c r="M26" s="552"/>
      <c r="N26" s="552"/>
      <c r="O26" s="552"/>
      <c r="P26" s="552"/>
      <c r="Q26" s="8"/>
      <c r="R26" s="8"/>
    </row>
    <row r="27" spans="1:18" s="14" customFormat="1" ht="15" customHeight="1" x14ac:dyDescent="0.25">
      <c r="A27" s="552"/>
      <c r="B27" s="8"/>
      <c r="C27" s="8"/>
      <c r="D27" s="8"/>
      <c r="E27" s="552"/>
      <c r="F27" s="552"/>
      <c r="G27" s="552"/>
      <c r="H27" s="552"/>
      <c r="I27" s="552"/>
      <c r="J27" s="552"/>
      <c r="K27" s="552"/>
      <c r="L27" s="552"/>
      <c r="M27" s="552"/>
      <c r="N27" s="552"/>
      <c r="O27" s="552"/>
      <c r="P27" s="552"/>
      <c r="Q27" s="8"/>
      <c r="R27" s="8"/>
    </row>
    <row r="28" spans="1:18" s="14" customFormat="1" ht="15" customHeight="1" x14ac:dyDescent="0.25">
      <c r="A28" s="552"/>
      <c r="B28" s="8"/>
      <c r="C28" s="8"/>
      <c r="D28" s="8"/>
      <c r="E28" s="552"/>
      <c r="F28" s="552"/>
      <c r="G28" s="552"/>
      <c r="H28" s="552"/>
      <c r="I28" s="552"/>
      <c r="J28" s="552"/>
      <c r="K28" s="552"/>
      <c r="L28" s="552"/>
      <c r="M28" s="552"/>
      <c r="N28" s="552"/>
      <c r="O28" s="552"/>
      <c r="P28" s="552"/>
      <c r="Q28" s="8"/>
      <c r="R28" s="8"/>
    </row>
    <row r="29" spans="1:18" s="14" customFormat="1" ht="15" customHeight="1" x14ac:dyDescent="0.25">
      <c r="A29" s="552"/>
      <c r="B29" s="8"/>
      <c r="C29" s="8"/>
      <c r="D29" s="8"/>
      <c r="E29" s="552"/>
      <c r="F29" s="552"/>
      <c r="G29" s="552"/>
      <c r="H29" s="552"/>
      <c r="I29" s="552"/>
      <c r="J29" s="552"/>
      <c r="K29" s="552"/>
      <c r="L29" s="552"/>
      <c r="M29" s="552"/>
      <c r="N29" s="552"/>
      <c r="O29" s="552"/>
      <c r="P29" s="552"/>
      <c r="Q29" s="8"/>
      <c r="R29" s="8"/>
    </row>
    <row r="30" spans="1:18" s="14" customFormat="1" ht="15" customHeight="1" x14ac:dyDescent="0.25">
      <c r="A30" s="552"/>
      <c r="B30" s="8"/>
      <c r="C30" s="8"/>
      <c r="D30" s="8"/>
      <c r="E30" s="552"/>
      <c r="F30" s="552"/>
      <c r="G30" s="552"/>
      <c r="H30" s="552"/>
      <c r="I30" s="552"/>
      <c r="J30" s="552"/>
      <c r="K30" s="552"/>
      <c r="L30" s="552"/>
      <c r="M30" s="552"/>
      <c r="N30" s="552"/>
      <c r="O30" s="552"/>
      <c r="P30" s="552"/>
      <c r="Q30" s="8"/>
      <c r="R30" s="8"/>
    </row>
    <row r="31" spans="1:18" s="14" customFormat="1" ht="15" customHeight="1" x14ac:dyDescent="0.25">
      <c r="A31" s="552"/>
      <c r="B31" s="8"/>
      <c r="C31" s="8"/>
      <c r="D31" s="8"/>
      <c r="E31" s="552"/>
      <c r="F31" s="552"/>
      <c r="G31" s="552"/>
      <c r="H31" s="552"/>
      <c r="I31" s="552"/>
      <c r="J31" s="552"/>
      <c r="K31" s="552"/>
      <c r="L31" s="552"/>
      <c r="M31" s="552"/>
      <c r="N31" s="552"/>
      <c r="O31" s="552"/>
      <c r="P31" s="552"/>
      <c r="Q31" s="8"/>
      <c r="R31" s="8"/>
    </row>
    <row r="32" spans="1:18" s="14" customFormat="1" ht="15" customHeight="1" x14ac:dyDescent="0.25">
      <c r="A32" s="552"/>
      <c r="B32" s="8"/>
      <c r="C32" s="8"/>
      <c r="D32" s="8"/>
      <c r="E32" s="552"/>
      <c r="F32" s="552"/>
      <c r="G32" s="552"/>
      <c r="H32" s="552"/>
      <c r="I32" s="552"/>
      <c r="J32" s="552"/>
      <c r="K32" s="552"/>
      <c r="L32" s="552"/>
      <c r="M32" s="552"/>
      <c r="N32" s="552"/>
      <c r="O32" s="552"/>
      <c r="P32" s="552"/>
      <c r="Q32" s="8"/>
      <c r="R32" s="8"/>
    </row>
    <row r="33" spans="1:18" s="14" customFormat="1" ht="15" customHeight="1" x14ac:dyDescent="0.25">
      <c r="A33" s="552"/>
      <c r="B33" s="8"/>
      <c r="C33" s="8"/>
      <c r="D33" s="8"/>
      <c r="E33" s="552"/>
      <c r="F33" s="552"/>
      <c r="G33" s="552"/>
      <c r="H33" s="552"/>
      <c r="I33" s="552"/>
      <c r="J33" s="552"/>
      <c r="K33" s="552"/>
      <c r="L33" s="552"/>
      <c r="M33" s="552"/>
      <c r="N33" s="552"/>
      <c r="O33" s="552"/>
      <c r="P33" s="552"/>
      <c r="Q33" s="8"/>
      <c r="R33" s="8"/>
    </row>
    <row r="34" spans="1:18" s="14" customFormat="1" ht="15" customHeight="1" x14ac:dyDescent="0.25">
      <c r="A34" s="552"/>
      <c r="B34" s="8"/>
      <c r="C34" s="8"/>
      <c r="D34" s="8"/>
      <c r="E34" s="552"/>
      <c r="F34" s="552"/>
      <c r="G34" s="552"/>
      <c r="H34" s="552"/>
      <c r="I34" s="552"/>
      <c r="J34" s="552"/>
      <c r="K34" s="552"/>
      <c r="L34" s="552"/>
      <c r="M34" s="552"/>
      <c r="N34" s="552"/>
      <c r="O34" s="552"/>
      <c r="P34" s="552"/>
      <c r="Q34" s="8"/>
      <c r="R34" s="8"/>
    </row>
    <row r="35" spans="1:18" s="14" customFormat="1" ht="15" customHeight="1" x14ac:dyDescent="0.25">
      <c r="A35" s="552"/>
      <c r="B35" s="8"/>
      <c r="C35" s="8"/>
      <c r="D35" s="8"/>
      <c r="E35" s="552"/>
      <c r="F35" s="552"/>
      <c r="G35" s="552"/>
      <c r="H35" s="552"/>
      <c r="I35" s="552"/>
      <c r="J35" s="552"/>
      <c r="K35" s="552"/>
      <c r="L35" s="552"/>
      <c r="M35" s="552"/>
      <c r="N35" s="552"/>
      <c r="O35" s="552"/>
      <c r="P35" s="552"/>
      <c r="Q35" s="8"/>
      <c r="R35" s="8"/>
    </row>
    <row r="36" spans="1:18" s="14" customFormat="1" ht="15" customHeight="1" x14ac:dyDescent="0.25">
      <c r="A36" s="552"/>
      <c r="B36" s="8"/>
      <c r="C36" s="8"/>
      <c r="D36" s="8"/>
      <c r="E36" s="552"/>
      <c r="F36" s="552"/>
      <c r="G36" s="552"/>
      <c r="H36" s="552"/>
      <c r="I36" s="552"/>
      <c r="J36" s="552"/>
      <c r="K36" s="552"/>
      <c r="L36" s="552"/>
      <c r="M36" s="552"/>
      <c r="N36" s="552"/>
      <c r="O36" s="552"/>
      <c r="P36" s="552"/>
      <c r="Q36" s="8"/>
      <c r="R36" s="8"/>
    </row>
    <row r="37" spans="1:18" s="14" customFormat="1" ht="15" customHeight="1" x14ac:dyDescent="0.25">
      <c r="A37" s="552"/>
      <c r="B37" s="8"/>
      <c r="C37" s="8"/>
      <c r="D37" s="8"/>
      <c r="E37" s="552"/>
      <c r="F37" s="552"/>
      <c r="G37" s="552"/>
      <c r="H37" s="552"/>
      <c r="I37" s="552"/>
      <c r="J37" s="552"/>
      <c r="K37" s="552"/>
      <c r="L37" s="552"/>
      <c r="M37" s="552"/>
      <c r="N37" s="552"/>
      <c r="O37" s="552"/>
      <c r="P37" s="552"/>
      <c r="Q37" s="8"/>
      <c r="R37" s="8"/>
    </row>
    <row r="38" spans="1:18" s="14" customFormat="1" ht="15" customHeight="1" x14ac:dyDescent="0.25">
      <c r="A38" s="552"/>
      <c r="B38" s="8"/>
      <c r="C38" s="8"/>
      <c r="D38" s="8"/>
      <c r="E38" s="552"/>
      <c r="F38" s="552"/>
      <c r="G38" s="552"/>
      <c r="H38" s="552"/>
      <c r="I38" s="552"/>
      <c r="J38" s="552"/>
      <c r="K38" s="552"/>
      <c r="L38" s="552"/>
      <c r="M38" s="552"/>
      <c r="N38" s="552"/>
      <c r="O38" s="552"/>
      <c r="P38" s="552"/>
      <c r="Q38" s="8"/>
      <c r="R38" s="8"/>
    </row>
    <row r="39" spans="1:18" s="14" customFormat="1" ht="15" customHeight="1" x14ac:dyDescent="0.25">
      <c r="A39" s="552"/>
      <c r="B39" s="8"/>
      <c r="C39" s="8"/>
      <c r="D39" s="8"/>
      <c r="E39" s="552"/>
      <c r="F39" s="552"/>
      <c r="G39" s="552"/>
      <c r="H39" s="552"/>
      <c r="I39" s="552"/>
      <c r="J39" s="552"/>
      <c r="K39" s="552"/>
      <c r="L39" s="552"/>
      <c r="M39" s="552"/>
      <c r="N39" s="552"/>
      <c r="O39" s="552"/>
      <c r="P39" s="552"/>
      <c r="Q39" s="8"/>
      <c r="R39" s="8"/>
    </row>
    <row r="40" spans="1:18" s="14" customFormat="1" ht="15" customHeight="1" x14ac:dyDescent="0.25">
      <c r="A40" s="552"/>
      <c r="B40" s="8"/>
      <c r="C40" s="8"/>
      <c r="D40" s="8"/>
      <c r="E40" s="552"/>
      <c r="F40" s="552"/>
      <c r="G40" s="552"/>
      <c r="H40" s="552"/>
      <c r="I40" s="552"/>
      <c r="J40" s="552"/>
      <c r="K40" s="552"/>
      <c r="L40" s="552"/>
      <c r="M40" s="552"/>
      <c r="N40" s="552"/>
      <c r="O40" s="552"/>
      <c r="P40" s="552"/>
      <c r="Q40" s="8"/>
      <c r="R40" s="8"/>
    </row>
    <row r="41" spans="1:18" s="14" customFormat="1" ht="15" customHeight="1" x14ac:dyDescent="0.25">
      <c r="A41" s="552"/>
      <c r="B41" s="8"/>
      <c r="C41" s="8"/>
      <c r="D41" s="8"/>
      <c r="E41" s="552"/>
      <c r="F41" s="552"/>
      <c r="G41" s="552"/>
      <c r="H41" s="552"/>
      <c r="I41" s="552"/>
      <c r="J41" s="552"/>
      <c r="K41" s="552"/>
      <c r="L41" s="552"/>
      <c r="M41" s="552"/>
      <c r="N41" s="552"/>
      <c r="O41" s="552"/>
      <c r="P41" s="552"/>
      <c r="Q41" s="8"/>
      <c r="R41" s="8"/>
    </row>
    <row r="42" spans="1:18" s="14" customFormat="1" ht="15" customHeight="1" x14ac:dyDescent="0.25">
      <c r="A42" s="552"/>
      <c r="B42" s="8"/>
      <c r="C42" s="8"/>
      <c r="D42" s="8"/>
      <c r="E42" s="552"/>
      <c r="F42" s="552"/>
      <c r="G42" s="552"/>
      <c r="H42" s="552"/>
      <c r="I42" s="552"/>
      <c r="J42" s="552"/>
      <c r="K42" s="552"/>
      <c r="L42" s="552"/>
      <c r="M42" s="552"/>
      <c r="N42" s="552"/>
      <c r="O42" s="552"/>
      <c r="P42" s="552"/>
      <c r="Q42" s="8"/>
      <c r="R42" s="8"/>
    </row>
    <row r="43" spans="1:18" s="14" customFormat="1" ht="15" customHeight="1" x14ac:dyDescent="0.25">
      <c r="A43" s="552"/>
      <c r="B43" s="8"/>
      <c r="C43" s="8"/>
      <c r="D43" s="8"/>
      <c r="E43" s="552"/>
      <c r="F43" s="552"/>
      <c r="G43" s="552"/>
      <c r="H43" s="552"/>
      <c r="I43" s="552"/>
      <c r="J43" s="552"/>
      <c r="K43" s="552"/>
      <c r="L43" s="552"/>
      <c r="M43" s="552"/>
      <c r="N43" s="552"/>
      <c r="O43" s="552"/>
      <c r="P43" s="552"/>
      <c r="Q43" s="8"/>
      <c r="R43" s="8"/>
    </row>
    <row r="44" spans="1:18" s="29" customFormat="1" ht="15" customHeight="1" x14ac:dyDescent="0.25">
      <c r="A44" s="552"/>
      <c r="B44" s="8"/>
      <c r="C44" s="8"/>
      <c r="D44" s="8"/>
      <c r="E44" s="552"/>
      <c r="F44" s="552"/>
      <c r="G44" s="552"/>
      <c r="H44" s="552"/>
      <c r="I44" s="552"/>
      <c r="J44" s="552"/>
      <c r="K44" s="552"/>
      <c r="L44" s="552"/>
      <c r="M44" s="552"/>
      <c r="N44" s="552"/>
      <c r="O44" s="552"/>
      <c r="P44" s="552"/>
      <c r="Q44" s="8"/>
      <c r="R44" s="8"/>
    </row>
    <row r="45" spans="1:18" s="29" customFormat="1" ht="15" customHeight="1" x14ac:dyDescent="0.25">
      <c r="A45" s="552"/>
      <c r="B45" s="8"/>
      <c r="C45" s="8"/>
      <c r="D45" s="8"/>
      <c r="E45" s="552"/>
      <c r="F45" s="552"/>
      <c r="G45" s="552"/>
      <c r="H45" s="552"/>
      <c r="I45" s="552"/>
      <c r="J45" s="552"/>
      <c r="K45" s="552"/>
      <c r="L45" s="552"/>
      <c r="M45" s="552"/>
      <c r="N45" s="552"/>
      <c r="O45" s="552"/>
      <c r="P45" s="552"/>
      <c r="Q45" s="8"/>
      <c r="R45" s="8"/>
    </row>
    <row r="46" spans="1:18" s="29" customFormat="1" ht="15" customHeight="1" x14ac:dyDescent="0.25">
      <c r="A46" s="552"/>
      <c r="B46" s="8"/>
      <c r="C46" s="8"/>
      <c r="D46" s="8"/>
      <c r="E46" s="552"/>
      <c r="F46" s="552"/>
      <c r="G46" s="552"/>
      <c r="H46" s="552"/>
      <c r="I46" s="552"/>
      <c r="J46" s="552"/>
      <c r="K46" s="552"/>
      <c r="L46" s="552"/>
      <c r="M46" s="552"/>
      <c r="N46" s="552"/>
      <c r="O46" s="552"/>
      <c r="P46" s="552"/>
      <c r="Q46" s="8"/>
      <c r="R46" s="8"/>
    </row>
    <row r="47" spans="1:18" s="29" customFormat="1" ht="15" customHeight="1" x14ac:dyDescent="0.25">
      <c r="A47" s="552"/>
      <c r="B47" s="8"/>
      <c r="C47" s="8"/>
      <c r="D47" s="8"/>
      <c r="E47" s="552"/>
      <c r="F47" s="552"/>
      <c r="G47" s="552"/>
      <c r="H47" s="552"/>
      <c r="I47" s="552"/>
      <c r="J47" s="552"/>
      <c r="K47" s="552"/>
      <c r="L47" s="552"/>
      <c r="M47" s="552"/>
      <c r="N47" s="552"/>
      <c r="O47" s="552"/>
      <c r="P47" s="552"/>
      <c r="Q47" s="8"/>
      <c r="R47" s="8"/>
    </row>
    <row r="48" spans="1:18" s="29" customFormat="1" ht="15" customHeight="1" x14ac:dyDescent="0.25">
      <c r="A48" s="552"/>
      <c r="B48" s="8"/>
      <c r="C48" s="8"/>
      <c r="D48" s="8"/>
      <c r="E48" s="552"/>
      <c r="F48" s="552"/>
      <c r="G48" s="552"/>
      <c r="H48" s="552"/>
      <c r="I48" s="552"/>
      <c r="J48" s="552"/>
      <c r="K48" s="552"/>
      <c r="L48" s="552"/>
      <c r="M48" s="552"/>
      <c r="N48" s="552"/>
      <c r="O48" s="552"/>
      <c r="P48" s="552"/>
      <c r="Q48" s="8"/>
      <c r="R48" s="8"/>
    </row>
    <row r="49" spans="1:18" s="29" customFormat="1" ht="15" customHeight="1" x14ac:dyDescent="0.25">
      <c r="A49" s="552"/>
      <c r="B49" s="8"/>
      <c r="C49" s="8"/>
      <c r="D49" s="8"/>
      <c r="E49" s="552"/>
      <c r="F49" s="552"/>
      <c r="G49" s="552"/>
      <c r="H49" s="552"/>
      <c r="I49" s="552"/>
      <c r="J49" s="552"/>
      <c r="K49" s="552"/>
      <c r="L49" s="552"/>
      <c r="M49" s="552"/>
      <c r="N49" s="552"/>
      <c r="O49" s="552"/>
      <c r="P49" s="552"/>
      <c r="Q49" s="8"/>
      <c r="R49" s="8"/>
    </row>
    <row r="50" spans="1:18" s="29" customFormat="1" ht="15" customHeight="1" x14ac:dyDescent="0.25">
      <c r="A50" s="552"/>
      <c r="B50" s="8"/>
      <c r="C50" s="8"/>
      <c r="D50" s="8"/>
      <c r="E50" s="552"/>
      <c r="F50" s="552"/>
      <c r="G50" s="552"/>
      <c r="H50" s="552"/>
      <c r="I50" s="552"/>
      <c r="J50" s="552"/>
      <c r="K50" s="552"/>
      <c r="L50" s="552"/>
      <c r="M50" s="552"/>
      <c r="N50" s="552"/>
      <c r="O50" s="552"/>
      <c r="P50" s="552"/>
      <c r="Q50" s="8"/>
      <c r="R50" s="8"/>
    </row>
    <row r="51" spans="1:18" s="29" customFormat="1" ht="15" customHeight="1" x14ac:dyDescent="0.25">
      <c r="A51" s="552"/>
      <c r="B51" s="8"/>
      <c r="C51" s="8"/>
      <c r="D51" s="8"/>
      <c r="E51" s="552"/>
      <c r="F51" s="552"/>
      <c r="G51" s="552"/>
      <c r="H51" s="552"/>
      <c r="I51" s="552"/>
      <c r="J51" s="552"/>
      <c r="K51" s="552"/>
      <c r="L51" s="552"/>
      <c r="M51" s="552"/>
      <c r="N51" s="552"/>
      <c r="O51" s="552"/>
      <c r="P51" s="552"/>
      <c r="Q51" s="8"/>
      <c r="R51" s="8"/>
    </row>
    <row r="52" spans="1:18" s="29" customFormat="1" ht="15" customHeight="1" x14ac:dyDescent="0.25">
      <c r="A52" s="552"/>
      <c r="B52" s="8"/>
      <c r="C52" s="8"/>
      <c r="D52" s="8"/>
      <c r="E52" s="552"/>
      <c r="F52" s="552"/>
      <c r="G52" s="552"/>
      <c r="H52" s="552"/>
      <c r="I52" s="552"/>
      <c r="J52" s="552"/>
      <c r="K52" s="552"/>
      <c r="L52" s="552"/>
      <c r="M52" s="552"/>
      <c r="N52" s="552"/>
      <c r="O52" s="552"/>
      <c r="P52" s="552"/>
      <c r="Q52" s="8"/>
      <c r="R52" s="8"/>
    </row>
    <row r="53" spans="1:18" s="29" customFormat="1" ht="15" customHeight="1" x14ac:dyDescent="0.25">
      <c r="A53" s="552"/>
      <c r="B53" s="8"/>
      <c r="C53" s="8"/>
      <c r="D53" s="8"/>
      <c r="E53" s="552"/>
      <c r="F53" s="552"/>
      <c r="G53" s="552"/>
      <c r="H53" s="552"/>
      <c r="I53" s="552"/>
      <c r="J53" s="552"/>
      <c r="K53" s="552"/>
      <c r="L53" s="552"/>
      <c r="M53" s="552"/>
      <c r="N53" s="552"/>
      <c r="O53" s="552"/>
      <c r="P53" s="552"/>
      <c r="Q53" s="8"/>
      <c r="R53" s="8"/>
    </row>
    <row r="54" spans="1:18" s="29" customFormat="1" ht="15" customHeight="1" x14ac:dyDescent="0.25">
      <c r="A54" s="552"/>
      <c r="B54" s="8"/>
      <c r="C54" s="8"/>
      <c r="D54" s="8"/>
      <c r="E54" s="552"/>
      <c r="F54" s="552"/>
      <c r="G54" s="552"/>
      <c r="H54" s="552"/>
      <c r="I54" s="552"/>
      <c r="J54" s="552"/>
      <c r="K54" s="552"/>
      <c r="L54" s="552"/>
      <c r="M54" s="552"/>
      <c r="N54" s="552"/>
      <c r="O54" s="552"/>
      <c r="P54" s="552"/>
      <c r="Q54" s="8"/>
      <c r="R54" s="8"/>
    </row>
    <row r="55" spans="1:18" s="29" customFormat="1" ht="15" customHeight="1" x14ac:dyDescent="0.25">
      <c r="A55" s="552"/>
      <c r="B55" s="8"/>
      <c r="C55" s="8"/>
      <c r="D55" s="8"/>
      <c r="E55" s="552"/>
      <c r="F55" s="552"/>
      <c r="G55" s="552"/>
      <c r="H55" s="552"/>
      <c r="I55" s="552"/>
      <c r="J55" s="552"/>
      <c r="K55" s="552"/>
      <c r="L55" s="552"/>
      <c r="M55" s="552"/>
      <c r="N55" s="552"/>
      <c r="O55" s="552"/>
      <c r="P55" s="552"/>
      <c r="Q55" s="8"/>
      <c r="R55" s="8"/>
    </row>
    <row r="56" spans="1:18" s="29" customFormat="1" ht="15" customHeight="1" x14ac:dyDescent="0.25">
      <c r="A56" s="552"/>
      <c r="B56" s="8"/>
      <c r="C56" s="8"/>
      <c r="D56" s="8"/>
      <c r="E56" s="552"/>
      <c r="F56" s="552"/>
      <c r="G56" s="552"/>
      <c r="H56" s="552"/>
      <c r="I56" s="552"/>
      <c r="J56" s="552"/>
      <c r="K56" s="552"/>
      <c r="L56" s="552"/>
      <c r="M56" s="552"/>
      <c r="N56" s="552"/>
      <c r="O56" s="552"/>
      <c r="P56" s="552"/>
      <c r="Q56" s="8"/>
      <c r="R56" s="8"/>
    </row>
    <row r="57" spans="1:18" s="29" customFormat="1" ht="15" customHeight="1" x14ac:dyDescent="0.25">
      <c r="A57" s="552"/>
      <c r="B57" s="8"/>
      <c r="C57" s="8"/>
      <c r="D57" s="8"/>
      <c r="E57" s="552"/>
      <c r="F57" s="552"/>
      <c r="G57" s="552"/>
      <c r="H57" s="552"/>
      <c r="I57" s="552"/>
      <c r="J57" s="552"/>
      <c r="K57" s="552"/>
      <c r="L57" s="552"/>
      <c r="M57" s="552"/>
      <c r="N57" s="552"/>
      <c r="O57" s="552"/>
      <c r="P57" s="552"/>
      <c r="Q57" s="8"/>
      <c r="R57" s="8"/>
    </row>
    <row r="58" spans="1:18" s="29" customFormat="1" ht="15" customHeight="1" x14ac:dyDescent="0.25">
      <c r="A58" s="552"/>
      <c r="B58" s="8"/>
      <c r="C58" s="8"/>
      <c r="D58" s="8"/>
      <c r="E58" s="552"/>
      <c r="F58" s="552"/>
      <c r="G58" s="552"/>
      <c r="H58" s="552"/>
      <c r="I58" s="552"/>
      <c r="J58" s="552"/>
      <c r="K58" s="552"/>
      <c r="L58" s="552"/>
      <c r="M58" s="552"/>
      <c r="N58" s="552"/>
      <c r="O58" s="552"/>
      <c r="P58" s="552"/>
      <c r="Q58" s="8"/>
      <c r="R58" s="8"/>
    </row>
    <row r="59" spans="1:18" s="29" customFormat="1" ht="15" customHeight="1" x14ac:dyDescent="0.25">
      <c r="A59" s="552"/>
      <c r="B59" s="8"/>
      <c r="C59" s="8"/>
      <c r="D59" s="8"/>
      <c r="E59" s="552"/>
      <c r="F59" s="552"/>
      <c r="G59" s="552"/>
      <c r="H59" s="552"/>
      <c r="I59" s="552"/>
      <c r="J59" s="552"/>
      <c r="K59" s="552"/>
      <c r="L59" s="552"/>
      <c r="M59" s="552"/>
      <c r="N59" s="552"/>
      <c r="O59" s="552"/>
      <c r="P59" s="552"/>
      <c r="Q59" s="8"/>
      <c r="R59" s="8"/>
    </row>
    <row r="60" spans="1:18" s="29" customFormat="1" ht="15" customHeight="1" x14ac:dyDescent="0.25">
      <c r="A60" s="552"/>
      <c r="B60" s="8"/>
      <c r="C60" s="8"/>
      <c r="D60" s="8"/>
      <c r="E60" s="552"/>
      <c r="F60" s="552"/>
      <c r="G60" s="552"/>
      <c r="H60" s="552"/>
      <c r="I60" s="552"/>
      <c r="J60" s="552"/>
      <c r="K60" s="552"/>
      <c r="L60" s="552"/>
      <c r="M60" s="552"/>
      <c r="N60" s="552"/>
      <c r="O60" s="552"/>
      <c r="P60" s="552"/>
      <c r="Q60" s="8"/>
      <c r="R60" s="8"/>
    </row>
    <row r="61" spans="1:18" s="29" customFormat="1" x14ac:dyDescent="0.25">
      <c r="A61" s="552"/>
      <c r="B61" s="8"/>
      <c r="C61" s="8"/>
      <c r="D61" s="8"/>
      <c r="E61" s="552"/>
      <c r="F61" s="552"/>
      <c r="G61" s="552"/>
      <c r="H61" s="552"/>
      <c r="I61" s="552"/>
      <c r="J61" s="552"/>
      <c r="K61" s="552"/>
      <c r="L61" s="552"/>
      <c r="M61" s="552"/>
      <c r="N61" s="552"/>
      <c r="O61" s="552"/>
      <c r="P61" s="552"/>
      <c r="Q61" s="8"/>
      <c r="R61" s="8"/>
    </row>
    <row r="62" spans="1:18" s="29" customFormat="1" x14ac:dyDescent="0.25">
      <c r="A62" s="552"/>
      <c r="B62" s="8"/>
      <c r="C62" s="8"/>
      <c r="D62" s="8"/>
      <c r="E62" s="552"/>
      <c r="F62" s="552"/>
      <c r="G62" s="552"/>
      <c r="H62" s="552"/>
      <c r="I62" s="552"/>
      <c r="J62" s="552"/>
      <c r="K62" s="552"/>
      <c r="L62" s="552"/>
      <c r="M62" s="552"/>
      <c r="N62" s="552"/>
      <c r="O62" s="552"/>
      <c r="P62" s="552"/>
      <c r="Q62" s="8"/>
      <c r="R62" s="8"/>
    </row>
    <row r="63" spans="1:18" s="29" customFormat="1" x14ac:dyDescent="0.25">
      <c r="A63" s="552"/>
      <c r="B63" s="8"/>
      <c r="C63" s="8"/>
      <c r="D63" s="8"/>
      <c r="E63" s="552"/>
      <c r="F63" s="552"/>
      <c r="G63" s="552"/>
      <c r="H63" s="552"/>
      <c r="I63" s="552"/>
      <c r="J63" s="552"/>
      <c r="K63" s="552"/>
      <c r="L63" s="552"/>
      <c r="M63" s="552"/>
      <c r="N63" s="552"/>
      <c r="O63" s="552"/>
      <c r="P63" s="552"/>
      <c r="Q63" s="8"/>
      <c r="R63" s="8"/>
    </row>
    <row r="64" spans="1:18" s="29" customFormat="1" x14ac:dyDescent="0.25">
      <c r="A64" s="552"/>
      <c r="B64" s="8"/>
      <c r="C64" s="8"/>
      <c r="D64" s="8"/>
      <c r="E64" s="552"/>
      <c r="F64" s="552"/>
      <c r="G64" s="552"/>
      <c r="H64" s="552"/>
      <c r="I64" s="552"/>
      <c r="J64" s="552"/>
      <c r="K64" s="552"/>
      <c r="L64" s="552"/>
      <c r="M64" s="552"/>
      <c r="N64" s="552"/>
      <c r="O64" s="552"/>
      <c r="P64" s="552"/>
      <c r="Q64" s="8"/>
      <c r="R64" s="8"/>
    </row>
    <row r="65" spans="1:18" s="29" customFormat="1" x14ac:dyDescent="0.25">
      <c r="A65" s="552"/>
      <c r="B65" s="8"/>
      <c r="C65" s="8"/>
      <c r="D65" s="8"/>
      <c r="E65" s="552"/>
      <c r="F65" s="552"/>
      <c r="G65" s="552"/>
      <c r="H65" s="552"/>
      <c r="I65" s="552"/>
      <c r="J65" s="552"/>
      <c r="K65" s="552"/>
      <c r="L65" s="552"/>
      <c r="M65" s="552"/>
      <c r="N65" s="552"/>
      <c r="O65" s="552"/>
      <c r="P65" s="552"/>
      <c r="Q65" s="8"/>
      <c r="R65" s="8"/>
    </row>
    <row r="66" spans="1:18" s="29" customFormat="1" x14ac:dyDescent="0.25">
      <c r="A66" s="552"/>
      <c r="B66" s="8"/>
      <c r="C66" s="8"/>
      <c r="D66" s="8"/>
      <c r="E66" s="552"/>
      <c r="F66" s="552"/>
      <c r="G66" s="552"/>
      <c r="H66" s="552"/>
      <c r="I66" s="552"/>
      <c r="J66" s="552"/>
      <c r="K66" s="552"/>
      <c r="L66" s="552"/>
      <c r="M66" s="552"/>
      <c r="N66" s="552"/>
      <c r="O66" s="552"/>
      <c r="P66" s="552"/>
      <c r="Q66" s="8"/>
      <c r="R66" s="8"/>
    </row>
  </sheetData>
  <sheetProtection algorithmName="SHA-512" hashValue="CjzRMF2bD5ktHX0NRai3aW4yKEruACsWqEEBH/oat1miTse9nZ98nxvvetRjPIjZOqutvGWXYNfIPUAaPisraQ==" saltValue="G44Z5SQGwJ3SKUSy8aKZFQ==" spinCount="100000" sheet="1" objects="1" scenarios="1"/>
  <mergeCells count="16">
    <mergeCell ref="C10:C15"/>
    <mergeCell ref="B8:B15"/>
    <mergeCell ref="C8:C9"/>
    <mergeCell ref="A1:E1"/>
    <mergeCell ref="F1:R1"/>
    <mergeCell ref="A2:R2"/>
    <mergeCell ref="A3:R3"/>
    <mergeCell ref="A5:A7"/>
    <mergeCell ref="B5:B7"/>
    <mergeCell ref="C5:C7"/>
    <mergeCell ref="D5:D7"/>
    <mergeCell ref="E5:J6"/>
    <mergeCell ref="K5:K7"/>
    <mergeCell ref="L5:P6"/>
    <mergeCell ref="Q5:Q7"/>
    <mergeCell ref="R5:R7"/>
  </mergeCells>
  <conditionalFormatting sqref="A8:A15">
    <cfRule type="containsText" dxfId="0" priority="1" operator="containsText" text="2.">
      <formula>NOT(ISERROR(SEARCH("2.",#REF!)))</formula>
    </cfRule>
  </conditionalFormatting>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FF00"/>
  </sheetPr>
  <dimension ref="A1:F27"/>
  <sheetViews>
    <sheetView view="pageLayout" topLeftCell="A7" zoomScaleNormal="90" workbookViewId="0">
      <selection activeCell="C24" sqref="C24:C25"/>
    </sheetView>
  </sheetViews>
  <sheetFormatPr defaultColWidth="9.140625" defaultRowHeight="15" x14ac:dyDescent="0.25"/>
  <cols>
    <col min="1" max="1" width="8.7109375" style="8" customWidth="1"/>
    <col min="2" max="2" width="75.7109375" style="8" customWidth="1"/>
    <col min="3" max="3" width="20.7109375" style="8" customWidth="1"/>
    <col min="4" max="5" width="9.140625" style="9"/>
    <col min="6" max="6" width="11" style="9" customWidth="1"/>
    <col min="7" max="16384" width="9.140625" style="9"/>
  </cols>
  <sheetData>
    <row r="1" spans="1:6" ht="54" customHeight="1" x14ac:dyDescent="0.25"/>
    <row r="2" spans="1:6" ht="15.75" customHeight="1" x14ac:dyDescent="0.25">
      <c r="A2" s="774" t="s">
        <v>2097</v>
      </c>
      <c r="B2" s="774"/>
      <c r="C2" s="774"/>
    </row>
    <row r="3" spans="1:6" ht="15.75" customHeight="1" x14ac:dyDescent="0.25"/>
    <row r="4" spans="1:6" ht="15.75" customHeight="1" x14ac:dyDescent="0.25">
      <c r="A4" s="965" t="s">
        <v>2382</v>
      </c>
      <c r="B4" s="965"/>
      <c r="C4" s="965"/>
      <c r="D4" s="73"/>
      <c r="E4" s="73"/>
      <c r="F4" s="73"/>
    </row>
    <row r="5" spans="1:6" ht="15.75" customHeight="1" thickBot="1" x14ac:dyDescent="0.3"/>
    <row r="6" spans="1:6" ht="15" customHeight="1" thickTop="1" thickBot="1" x14ac:dyDescent="0.3">
      <c r="A6" s="74"/>
      <c r="B6" s="74"/>
      <c r="C6" s="74"/>
    </row>
    <row r="7" spans="1:6" ht="39.950000000000003" customHeight="1" thickTop="1" thickBot="1" x14ac:dyDescent="0.3">
      <c r="C7" s="75" t="s">
        <v>1119</v>
      </c>
    </row>
    <row r="8" spans="1:6" s="15" customFormat="1" ht="39.950000000000003" customHeight="1" thickTop="1" x14ac:dyDescent="0.25">
      <c r="A8" s="41" t="s">
        <v>27</v>
      </c>
      <c r="B8" s="42" t="s">
        <v>2097</v>
      </c>
      <c r="C8" s="40">
        <f>SUM(C9:C19)</f>
        <v>0</v>
      </c>
    </row>
    <row r="9" spans="1:6" s="15" customFormat="1" ht="15" customHeight="1" x14ac:dyDescent="0.25">
      <c r="A9" s="118" t="s">
        <v>2102</v>
      </c>
      <c r="B9" s="60" t="s">
        <v>2313</v>
      </c>
      <c r="C9" s="20">
        <f>'Príloha č.9.1 - SO 461-04.1'!R31</f>
        <v>0</v>
      </c>
    </row>
    <row r="10" spans="1:6" s="15" customFormat="1" ht="15" customHeight="1" x14ac:dyDescent="0.25">
      <c r="A10" s="118" t="s">
        <v>2103</v>
      </c>
      <c r="B10" s="60" t="s">
        <v>2314</v>
      </c>
      <c r="C10" s="20">
        <f>'Príloha č.9.2 - SO 461-05.1'!R46</f>
        <v>0</v>
      </c>
    </row>
    <row r="11" spans="1:6" s="15" customFormat="1" ht="15" customHeight="1" x14ac:dyDescent="0.25">
      <c r="A11" s="118" t="s">
        <v>2104</v>
      </c>
      <c r="B11" s="60" t="s">
        <v>2315</v>
      </c>
      <c r="C11" s="20">
        <f>'Príloha č.9.3 - SO 461-05.2_1'!R29</f>
        <v>0</v>
      </c>
    </row>
    <row r="12" spans="1:6" s="15" customFormat="1" ht="15" customHeight="1" x14ac:dyDescent="0.25">
      <c r="A12" s="189" t="s">
        <v>2105</v>
      </c>
      <c r="B12" s="60" t="s">
        <v>2316</v>
      </c>
      <c r="C12" s="32">
        <f>'Príloha č.9.4 - SO 461-05.2_2'!R45</f>
        <v>0</v>
      </c>
    </row>
    <row r="13" spans="1:6" s="15" customFormat="1" ht="15" customHeight="1" x14ac:dyDescent="0.25">
      <c r="A13" s="189" t="s">
        <v>2106</v>
      </c>
      <c r="B13" s="60" t="s">
        <v>2317</v>
      </c>
      <c r="C13" s="32">
        <f>'Príloha č.9.5 - SO 461-05.2_3'!R32</f>
        <v>0</v>
      </c>
    </row>
    <row r="14" spans="1:6" s="15" customFormat="1" x14ac:dyDescent="0.25">
      <c r="A14" s="189" t="s">
        <v>2107</v>
      </c>
      <c r="B14" s="63" t="s">
        <v>2318</v>
      </c>
      <c r="C14" s="32">
        <f>'Príloha č.9.6 - SO 461-06.1'!R14</f>
        <v>0</v>
      </c>
    </row>
    <row r="15" spans="1:6" s="15" customFormat="1" ht="15" customHeight="1" x14ac:dyDescent="0.25">
      <c r="A15" s="189" t="s">
        <v>2108</v>
      </c>
      <c r="B15" s="60" t="s">
        <v>2319</v>
      </c>
      <c r="C15" s="32">
        <f>'Príloha č.9.7 - SO 461-07.1'!R20</f>
        <v>0</v>
      </c>
    </row>
    <row r="16" spans="1:6" s="15" customFormat="1" ht="15" customHeight="1" x14ac:dyDescent="0.25">
      <c r="A16" s="189" t="s">
        <v>2109</v>
      </c>
      <c r="B16" s="60" t="s">
        <v>2320</v>
      </c>
      <c r="C16" s="32">
        <f>'Príloha č.9.8 - SO 461-08.1'!R37</f>
        <v>0</v>
      </c>
    </row>
    <row r="17" spans="1:3" s="15" customFormat="1" ht="15" customHeight="1" x14ac:dyDescent="0.25">
      <c r="A17" s="549" t="s">
        <v>2110</v>
      </c>
      <c r="B17" s="71" t="s">
        <v>2321</v>
      </c>
      <c r="C17" s="76">
        <f>'Príloha č.9.9 - SO 461-09.1'!R15</f>
        <v>0</v>
      </c>
    </row>
    <row r="18" spans="1:3" s="15" customFormat="1" ht="15" customHeight="1" x14ac:dyDescent="0.25">
      <c r="A18" s="549" t="s">
        <v>2111</v>
      </c>
      <c r="B18" s="71" t="s">
        <v>2322</v>
      </c>
      <c r="C18" s="76">
        <f>'Príloha č.9.10 - SO 461-10.1'!R10</f>
        <v>0</v>
      </c>
    </row>
    <row r="19" spans="1:3" s="15" customFormat="1" ht="15" customHeight="1" thickBot="1" x14ac:dyDescent="0.3">
      <c r="A19" s="210" t="s">
        <v>2112</v>
      </c>
      <c r="B19" s="64" t="s">
        <v>2323</v>
      </c>
      <c r="C19" s="77">
        <f>'Príloha č.9.11 - SO 461-11.1'!R16</f>
        <v>0</v>
      </c>
    </row>
    <row r="20" spans="1:3" ht="16.5" thickTop="1" thickBot="1" x14ac:dyDescent="0.3">
      <c r="B20" s="61"/>
    </row>
    <row r="21" spans="1:3" ht="16.5" thickTop="1" thickBot="1" x14ac:dyDescent="0.3">
      <c r="A21" s="47"/>
      <c r="B21" s="47"/>
      <c r="C21" s="47"/>
    </row>
    <row r="22" spans="1:3" ht="16.5" thickTop="1" thickBot="1" x14ac:dyDescent="0.3">
      <c r="A22" s="872" t="s">
        <v>79</v>
      </c>
      <c r="B22" s="873"/>
      <c r="C22" s="22">
        <f>C8</f>
        <v>0</v>
      </c>
    </row>
    <row r="23" spans="1:3" ht="16.5" thickTop="1" thickBot="1" x14ac:dyDescent="0.3"/>
    <row r="24" spans="1:3" ht="17.25" thickTop="1" thickBot="1" x14ac:dyDescent="0.3">
      <c r="A24" s="874" t="s">
        <v>213</v>
      </c>
      <c r="B24" s="875"/>
      <c r="C24" s="78">
        <f>C22*4</f>
        <v>0</v>
      </c>
    </row>
    <row r="25" spans="1:3" ht="16.5" thickTop="1" thickBot="1" x14ac:dyDescent="0.3">
      <c r="A25" s="876" t="s">
        <v>2422</v>
      </c>
      <c r="B25" s="877"/>
      <c r="C25" s="22">
        <f>ROUND(C24*0.23, 2)</f>
        <v>0</v>
      </c>
    </row>
    <row r="26" spans="1:3" ht="16.5" thickTop="1" thickBot="1" x14ac:dyDescent="0.3">
      <c r="A26" s="878" t="s">
        <v>214</v>
      </c>
      <c r="B26" s="879"/>
      <c r="C26" s="22">
        <f>SUM(C24,C25)</f>
        <v>0</v>
      </c>
    </row>
    <row r="27" spans="1:3" ht="15.75" thickTop="1" x14ac:dyDescent="0.25"/>
  </sheetData>
  <sheetProtection algorithmName="SHA-512" hashValue="yLywfzt+czGxQJu37FjDlnGrT+qXYkALvVtAogjRQjSUUcQIiIDf3izsA++TkhSscJhSbENwlm2r2sNhRzumrg==" saltValue="Hc5Lf5Ogc5dwHyR+vorb2A==" spinCount="100000" sheet="1" objects="1" scenarios="1"/>
  <mergeCells count="6">
    <mergeCell ref="A26:B26"/>
    <mergeCell ref="A2:C2"/>
    <mergeCell ref="A4:C4"/>
    <mergeCell ref="A22:B22"/>
    <mergeCell ref="A24:B24"/>
    <mergeCell ref="A25:B25"/>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árok67">
    <tabColor theme="2" tint="-0.499984740745262"/>
  </sheetPr>
  <dimension ref="A1:J42"/>
  <sheetViews>
    <sheetView view="pageLayout" topLeftCell="A28" zoomScaleNormal="90" workbookViewId="0">
      <selection activeCell="H16" sqref="H16:H18"/>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10" ht="54" customHeight="1" x14ac:dyDescent="0.25">
      <c r="A1" s="905"/>
      <c r="B1" s="905"/>
      <c r="C1" s="905"/>
      <c r="D1" s="905"/>
      <c r="E1" s="767" t="s">
        <v>1378</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197</v>
      </c>
      <c r="B3" s="774"/>
      <c r="C3" s="774"/>
      <c r="D3" s="774"/>
      <c r="E3" s="774"/>
      <c r="F3" s="774"/>
      <c r="G3" s="774"/>
      <c r="H3" s="774"/>
      <c r="I3" s="774"/>
    </row>
    <row r="4" spans="1:10" ht="15.75" customHeight="1" x14ac:dyDescent="0.25">
      <c r="A4" s="774" t="s">
        <v>1710</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88" t="s">
        <v>13</v>
      </c>
      <c r="D7" s="688" t="s">
        <v>12</v>
      </c>
      <c r="E7" s="246" t="s">
        <v>13</v>
      </c>
      <c r="F7" s="246" t="s">
        <v>12</v>
      </c>
      <c r="G7" s="1008"/>
      <c r="H7" s="994"/>
      <c r="I7" s="996"/>
    </row>
    <row r="8" spans="1:10" ht="15.75" thickTop="1" x14ac:dyDescent="0.25">
      <c r="A8" s="247"/>
      <c r="B8" s="366" t="s">
        <v>1380</v>
      </c>
      <c r="C8" s="367"/>
      <c r="D8" s="367"/>
      <c r="E8" s="367"/>
      <c r="F8" s="367"/>
      <c r="G8" s="367"/>
      <c r="H8" s="367"/>
      <c r="I8" s="368"/>
      <c r="J8" s="30"/>
    </row>
    <row r="9" spans="1:10" ht="26.25" customHeight="1" x14ac:dyDescent="0.25">
      <c r="A9" s="6">
        <v>1</v>
      </c>
      <c r="B9" s="68" t="s">
        <v>1385</v>
      </c>
      <c r="C9" s="194" t="s">
        <v>1381</v>
      </c>
      <c r="D9" s="238" t="s">
        <v>164</v>
      </c>
      <c r="E9" s="698"/>
      <c r="F9" s="698"/>
      <c r="G9" s="2">
        <v>4</v>
      </c>
      <c r="H9" s="331"/>
      <c r="I9" s="18">
        <f>G9*ROUND(H9,2)</f>
        <v>0</v>
      </c>
      <c r="J9" s="30"/>
    </row>
    <row r="10" spans="1:10" ht="25.5" x14ac:dyDescent="0.25">
      <c r="A10" s="6">
        <v>2</v>
      </c>
      <c r="B10" s="68" t="s">
        <v>1386</v>
      </c>
      <c r="C10" s="238" t="s">
        <v>1382</v>
      </c>
      <c r="D10" s="238" t="s">
        <v>164</v>
      </c>
      <c r="E10" s="698"/>
      <c r="F10" s="698"/>
      <c r="G10" s="2">
        <v>4</v>
      </c>
      <c r="H10" s="331"/>
      <c r="I10" s="18">
        <f t="shared" ref="I10:I38" si="0">G10*ROUND(H10,2)</f>
        <v>0</v>
      </c>
      <c r="J10" s="30"/>
    </row>
    <row r="11" spans="1:10" ht="15" customHeight="1" thickBot="1" x14ac:dyDescent="0.3">
      <c r="A11" s="7">
        <v>3</v>
      </c>
      <c r="B11" s="250" t="s">
        <v>1383</v>
      </c>
      <c r="C11" s="266" t="s">
        <v>1384</v>
      </c>
      <c r="D11" s="250" t="s">
        <v>164</v>
      </c>
      <c r="E11" s="699"/>
      <c r="F11" s="699"/>
      <c r="G11" s="248">
        <v>2</v>
      </c>
      <c r="H11" s="332"/>
      <c r="I11" s="249">
        <f t="shared" si="0"/>
        <v>0</v>
      </c>
      <c r="J11" s="30"/>
    </row>
    <row r="12" spans="1:10" ht="15.75" thickTop="1" x14ac:dyDescent="0.25">
      <c r="A12" s="247"/>
      <c r="B12" s="366" t="s">
        <v>1388</v>
      </c>
      <c r="C12" s="367"/>
      <c r="D12" s="367"/>
      <c r="E12" s="367"/>
      <c r="F12" s="367"/>
      <c r="G12" s="367"/>
      <c r="H12" s="367"/>
      <c r="I12" s="368"/>
      <c r="J12" s="30"/>
    </row>
    <row r="13" spans="1:10" x14ac:dyDescent="0.25">
      <c r="A13" s="6">
        <v>4</v>
      </c>
      <c r="B13" s="682" t="s">
        <v>1389</v>
      </c>
      <c r="C13" s="682" t="s">
        <v>1390</v>
      </c>
      <c r="D13" s="152" t="s">
        <v>1391</v>
      </c>
      <c r="E13" s="698"/>
      <c r="F13" s="698"/>
      <c r="G13" s="2">
        <v>2</v>
      </c>
      <c r="H13" s="331"/>
      <c r="I13" s="18">
        <f t="shared" si="0"/>
        <v>0</v>
      </c>
      <c r="J13" s="30"/>
    </row>
    <row r="14" spans="1:10" ht="15.75" thickBot="1" x14ac:dyDescent="0.3">
      <c r="A14" s="56">
        <v>5</v>
      </c>
      <c r="B14" s="686" t="s">
        <v>1392</v>
      </c>
      <c r="C14" s="686" t="s">
        <v>1393</v>
      </c>
      <c r="D14" s="320" t="s">
        <v>1391</v>
      </c>
      <c r="E14" s="700"/>
      <c r="F14" s="700"/>
      <c r="G14" s="11">
        <v>1</v>
      </c>
      <c r="H14" s="333"/>
      <c r="I14" s="72">
        <f t="shared" si="0"/>
        <v>0</v>
      </c>
      <c r="J14" s="30"/>
    </row>
    <row r="15" spans="1:10" ht="15.75" thickTop="1" x14ac:dyDescent="0.25">
      <c r="A15" s="55"/>
      <c r="B15" s="366" t="s">
        <v>355</v>
      </c>
      <c r="C15" s="367"/>
      <c r="D15" s="367"/>
      <c r="E15" s="367"/>
      <c r="F15" s="367"/>
      <c r="G15" s="367"/>
      <c r="H15" s="367"/>
      <c r="I15" s="368"/>
      <c r="J15" s="30"/>
    </row>
    <row r="16" spans="1:10" x14ac:dyDescent="0.25">
      <c r="A16" s="6">
        <v>6</v>
      </c>
      <c r="B16" s="321" t="s">
        <v>1398</v>
      </c>
      <c r="C16" s="322" t="s">
        <v>1402</v>
      </c>
      <c r="D16" s="322" t="s">
        <v>1401</v>
      </c>
      <c r="E16" s="698"/>
      <c r="F16" s="698"/>
      <c r="G16" s="2">
        <v>1</v>
      </c>
      <c r="H16" s="331"/>
      <c r="I16" s="18">
        <f t="shared" si="0"/>
        <v>0</v>
      </c>
      <c r="J16" s="30"/>
    </row>
    <row r="17" spans="1:10" x14ac:dyDescent="0.25">
      <c r="A17" s="6">
        <v>7</v>
      </c>
      <c r="B17" s="321" t="s">
        <v>1399</v>
      </c>
      <c r="C17" s="321" t="s">
        <v>1403</v>
      </c>
      <c r="D17" s="322" t="s">
        <v>1387</v>
      </c>
      <c r="E17" s="698"/>
      <c r="F17" s="698"/>
      <c r="G17" s="2">
        <v>1</v>
      </c>
      <c r="H17" s="331"/>
      <c r="I17" s="18">
        <f t="shared" si="0"/>
        <v>0</v>
      </c>
      <c r="J17" s="30"/>
    </row>
    <row r="18" spans="1:10" ht="15" customHeight="1" thickBot="1" x14ac:dyDescent="0.3">
      <c r="A18" s="7">
        <v>8</v>
      </c>
      <c r="B18" s="323" t="s">
        <v>1400</v>
      </c>
      <c r="C18" s="323" t="s">
        <v>1404</v>
      </c>
      <c r="D18" s="324" t="s">
        <v>1387</v>
      </c>
      <c r="E18" s="699"/>
      <c r="F18" s="699"/>
      <c r="G18" s="248">
        <v>1</v>
      </c>
      <c r="H18" s="332"/>
      <c r="I18" s="249">
        <f t="shared" si="0"/>
        <v>0</v>
      </c>
      <c r="J18" s="30"/>
    </row>
    <row r="19" spans="1:10" ht="15" customHeight="1" thickTop="1" x14ac:dyDescent="0.25">
      <c r="A19" s="247"/>
      <c r="B19" s="366" t="s">
        <v>1397</v>
      </c>
      <c r="C19" s="367"/>
      <c r="D19" s="367"/>
      <c r="E19" s="367"/>
      <c r="F19" s="367"/>
      <c r="G19" s="367"/>
      <c r="H19" s="367"/>
      <c r="I19" s="368"/>
      <c r="J19" s="30"/>
    </row>
    <row r="20" spans="1:10" ht="30.75" thickBot="1" x14ac:dyDescent="0.3">
      <c r="A20" s="7">
        <v>9</v>
      </c>
      <c r="B20" s="323" t="s">
        <v>1395</v>
      </c>
      <c r="C20" s="324" t="s">
        <v>1396</v>
      </c>
      <c r="D20" s="324" t="s">
        <v>1394</v>
      </c>
      <c r="E20" s="699"/>
      <c r="F20" s="699"/>
      <c r="G20" s="248">
        <v>1</v>
      </c>
      <c r="H20" s="332"/>
      <c r="I20" s="249">
        <f t="shared" si="0"/>
        <v>0</v>
      </c>
      <c r="J20" s="30"/>
    </row>
    <row r="21" spans="1:10" ht="15.75" thickTop="1" x14ac:dyDescent="0.25">
      <c r="A21" s="247"/>
      <c r="B21" s="366" t="s">
        <v>1409</v>
      </c>
      <c r="C21" s="367"/>
      <c r="D21" s="367"/>
      <c r="E21" s="367"/>
      <c r="F21" s="367"/>
      <c r="G21" s="367"/>
      <c r="H21" s="367"/>
      <c r="I21" s="368"/>
      <c r="J21" s="30"/>
    </row>
    <row r="22" spans="1:10" x14ac:dyDescent="0.25">
      <c r="A22" s="43">
        <v>10</v>
      </c>
      <c r="B22" s="325" t="s">
        <v>1405</v>
      </c>
      <c r="C22" s="326" t="s">
        <v>1408</v>
      </c>
      <c r="D22" s="325" t="s">
        <v>1407</v>
      </c>
      <c r="E22" s="701"/>
      <c r="F22" s="701"/>
      <c r="G22" s="66">
        <v>10</v>
      </c>
      <c r="H22" s="334"/>
      <c r="I22" s="67">
        <f t="shared" si="0"/>
        <v>0</v>
      </c>
      <c r="J22" s="30"/>
    </row>
    <row r="23" spans="1:10" ht="15.75" thickBot="1" x14ac:dyDescent="0.3">
      <c r="A23" s="7">
        <v>11</v>
      </c>
      <c r="B23" s="327" t="s">
        <v>1406</v>
      </c>
      <c r="C23" s="323" t="s">
        <v>1408</v>
      </c>
      <c r="D23" s="324" t="s">
        <v>1407</v>
      </c>
      <c r="E23" s="699"/>
      <c r="F23" s="699"/>
      <c r="G23" s="248">
        <v>10</v>
      </c>
      <c r="H23" s="332"/>
      <c r="I23" s="249">
        <f t="shared" si="0"/>
        <v>0</v>
      </c>
      <c r="J23" s="30"/>
    </row>
    <row r="24" spans="1:10" ht="15" customHeight="1" thickTop="1" x14ac:dyDescent="0.25">
      <c r="A24" s="247"/>
      <c r="B24" s="366" t="s">
        <v>1415</v>
      </c>
      <c r="C24" s="367"/>
      <c r="D24" s="367"/>
      <c r="E24" s="367"/>
      <c r="F24" s="367"/>
      <c r="G24" s="367"/>
      <c r="H24" s="367"/>
      <c r="I24" s="368"/>
      <c r="J24" s="30"/>
    </row>
    <row r="25" spans="1:10" ht="15" customHeight="1" x14ac:dyDescent="0.25">
      <c r="A25" s="6">
        <v>12</v>
      </c>
      <c r="B25" s="322" t="s">
        <v>1410</v>
      </c>
      <c r="C25" s="321" t="s">
        <v>1413</v>
      </c>
      <c r="D25" s="322" t="s">
        <v>1412</v>
      </c>
      <c r="E25" s="698"/>
      <c r="F25" s="698"/>
      <c r="G25" s="2">
        <v>1</v>
      </c>
      <c r="H25" s="331"/>
      <c r="I25" s="18">
        <f t="shared" si="0"/>
        <v>0</v>
      </c>
      <c r="J25" s="30"/>
    </row>
    <row r="26" spans="1:10" ht="15" customHeight="1" thickBot="1" x14ac:dyDescent="0.3">
      <c r="A26" s="56">
        <v>13</v>
      </c>
      <c r="B26" s="328" t="s">
        <v>1411</v>
      </c>
      <c r="C26" s="329" t="s">
        <v>1414</v>
      </c>
      <c r="D26" s="328" t="s">
        <v>1412</v>
      </c>
      <c r="E26" s="700"/>
      <c r="F26" s="700"/>
      <c r="G26" s="11">
        <v>1</v>
      </c>
      <c r="H26" s="335"/>
      <c r="I26" s="72">
        <f t="shared" si="0"/>
        <v>0</v>
      </c>
      <c r="J26" s="30"/>
    </row>
    <row r="27" spans="1:10" ht="15" customHeight="1" thickTop="1" x14ac:dyDescent="0.25">
      <c r="A27" s="55"/>
      <c r="B27" s="366" t="s">
        <v>1416</v>
      </c>
      <c r="C27" s="367"/>
      <c r="D27" s="367"/>
      <c r="E27" s="367"/>
      <c r="F27" s="367"/>
      <c r="G27" s="367"/>
      <c r="H27" s="367"/>
      <c r="I27" s="368"/>
      <c r="J27" s="30"/>
    </row>
    <row r="28" spans="1:10" ht="15" customHeight="1" x14ac:dyDescent="0.25">
      <c r="A28" s="6">
        <v>14</v>
      </c>
      <c r="B28" s="322" t="s">
        <v>1417</v>
      </c>
      <c r="C28" s="321" t="s">
        <v>1427</v>
      </c>
      <c r="D28" s="321" t="s">
        <v>1423</v>
      </c>
      <c r="E28" s="698"/>
      <c r="F28" s="698"/>
      <c r="G28" s="2">
        <v>1</v>
      </c>
      <c r="H28" s="331"/>
      <c r="I28" s="18">
        <f t="shared" si="0"/>
        <v>0</v>
      </c>
      <c r="J28" s="30"/>
    </row>
    <row r="29" spans="1:10" ht="15" customHeight="1" x14ac:dyDescent="0.25">
      <c r="A29" s="6">
        <v>15</v>
      </c>
      <c r="B29" s="322" t="s">
        <v>1418</v>
      </c>
      <c r="C29" s="321" t="s">
        <v>1428</v>
      </c>
      <c r="D29" s="321" t="s">
        <v>1424</v>
      </c>
      <c r="E29" s="698"/>
      <c r="F29" s="698"/>
      <c r="G29" s="2">
        <v>2</v>
      </c>
      <c r="H29" s="331"/>
      <c r="I29" s="18">
        <f t="shared" si="0"/>
        <v>0</v>
      </c>
      <c r="J29" s="30"/>
    </row>
    <row r="30" spans="1:10" ht="29.45" customHeight="1" x14ac:dyDescent="0.25">
      <c r="A30" s="6">
        <v>16</v>
      </c>
      <c r="B30" s="322" t="s">
        <v>1419</v>
      </c>
      <c r="C30" s="321" t="s">
        <v>1429</v>
      </c>
      <c r="D30" s="414" t="s">
        <v>1425</v>
      </c>
      <c r="E30" s="698"/>
      <c r="F30" s="698"/>
      <c r="G30" s="2">
        <v>1</v>
      </c>
      <c r="H30" s="331"/>
      <c r="I30" s="18">
        <f t="shared" si="0"/>
        <v>0</v>
      </c>
      <c r="J30" s="30"/>
    </row>
    <row r="31" spans="1:10" ht="28.9" customHeight="1" x14ac:dyDescent="0.25">
      <c r="A31" s="6">
        <v>17</v>
      </c>
      <c r="B31" s="322" t="s">
        <v>1419</v>
      </c>
      <c r="C31" s="321" t="s">
        <v>1430</v>
      </c>
      <c r="D31" s="414" t="s">
        <v>1425</v>
      </c>
      <c r="E31" s="698"/>
      <c r="F31" s="698"/>
      <c r="G31" s="2">
        <v>1</v>
      </c>
      <c r="H31" s="331"/>
      <c r="I31" s="18">
        <f t="shared" si="0"/>
        <v>0</v>
      </c>
      <c r="J31" s="30"/>
    </row>
    <row r="32" spans="1:10" ht="27.6" customHeight="1" x14ac:dyDescent="0.25">
      <c r="A32" s="6">
        <v>18</v>
      </c>
      <c r="B32" s="322" t="s">
        <v>1419</v>
      </c>
      <c r="C32" s="321" t="s">
        <v>1431</v>
      </c>
      <c r="D32" s="414" t="s">
        <v>1425</v>
      </c>
      <c r="E32" s="698"/>
      <c r="F32" s="698"/>
      <c r="G32" s="2">
        <v>1</v>
      </c>
      <c r="H32" s="331"/>
      <c r="I32" s="18">
        <f t="shared" si="0"/>
        <v>0</v>
      </c>
      <c r="J32" s="30"/>
    </row>
    <row r="33" spans="1:10" ht="28.15" customHeight="1" x14ac:dyDescent="0.25">
      <c r="A33" s="6">
        <v>19</v>
      </c>
      <c r="B33" s="322" t="s">
        <v>1419</v>
      </c>
      <c r="C33" s="321" t="s">
        <v>1432</v>
      </c>
      <c r="D33" s="414" t="s">
        <v>1425</v>
      </c>
      <c r="E33" s="698"/>
      <c r="F33" s="698"/>
      <c r="G33" s="2">
        <v>1</v>
      </c>
      <c r="H33" s="331"/>
      <c r="I33" s="18">
        <f t="shared" si="0"/>
        <v>0</v>
      </c>
      <c r="J33" s="30"/>
    </row>
    <row r="34" spans="1:10" ht="26.45" customHeight="1" x14ac:dyDescent="0.25">
      <c r="A34" s="6">
        <v>20</v>
      </c>
      <c r="B34" s="322" t="s">
        <v>1420</v>
      </c>
      <c r="C34" s="322" t="s">
        <v>1433</v>
      </c>
      <c r="D34" s="414" t="s">
        <v>1425</v>
      </c>
      <c r="E34" s="698"/>
      <c r="F34" s="698"/>
      <c r="G34" s="2">
        <v>1</v>
      </c>
      <c r="H34" s="331"/>
      <c r="I34" s="18">
        <f t="shared" si="0"/>
        <v>0</v>
      </c>
      <c r="J34" s="30"/>
    </row>
    <row r="35" spans="1:10" ht="29.45" customHeight="1" x14ac:dyDescent="0.25">
      <c r="A35" s="6">
        <v>21</v>
      </c>
      <c r="B35" s="322" t="s">
        <v>1420</v>
      </c>
      <c r="C35" s="322" t="s">
        <v>1434</v>
      </c>
      <c r="D35" s="414" t="s">
        <v>1425</v>
      </c>
      <c r="E35" s="698"/>
      <c r="F35" s="698"/>
      <c r="G35" s="2">
        <v>1</v>
      </c>
      <c r="H35" s="331"/>
      <c r="I35" s="18">
        <f t="shared" si="0"/>
        <v>0</v>
      </c>
      <c r="J35" s="30"/>
    </row>
    <row r="36" spans="1:10" ht="27" customHeight="1" x14ac:dyDescent="0.25">
      <c r="A36" s="6">
        <v>22</v>
      </c>
      <c r="B36" s="322" t="s">
        <v>1420</v>
      </c>
      <c r="C36" s="322" t="s">
        <v>1435</v>
      </c>
      <c r="D36" s="414" t="s">
        <v>1425</v>
      </c>
      <c r="E36" s="698"/>
      <c r="F36" s="698"/>
      <c r="G36" s="2">
        <v>1</v>
      </c>
      <c r="H36" s="331"/>
      <c r="I36" s="18">
        <f t="shared" si="0"/>
        <v>0</v>
      </c>
      <c r="J36" s="30"/>
    </row>
    <row r="37" spans="1:10" ht="25.9" customHeight="1" x14ac:dyDescent="0.25">
      <c r="A37" s="6">
        <v>23</v>
      </c>
      <c r="B37" s="322" t="s">
        <v>1421</v>
      </c>
      <c r="C37" s="322" t="s">
        <v>1436</v>
      </c>
      <c r="D37" s="414" t="s">
        <v>1425</v>
      </c>
      <c r="E37" s="698"/>
      <c r="F37" s="698"/>
      <c r="G37" s="2">
        <v>1</v>
      </c>
      <c r="H37" s="331"/>
      <c r="I37" s="18">
        <f t="shared" si="0"/>
        <v>0</v>
      </c>
      <c r="J37" s="30"/>
    </row>
    <row r="38" spans="1:10" ht="15" customHeight="1" thickBot="1" x14ac:dyDescent="0.3">
      <c r="A38" s="56">
        <v>24</v>
      </c>
      <c r="B38" s="330" t="s">
        <v>1422</v>
      </c>
      <c r="C38" s="328" t="s">
        <v>1437</v>
      </c>
      <c r="D38" s="329" t="s">
        <v>1426</v>
      </c>
      <c r="E38" s="700"/>
      <c r="F38" s="700"/>
      <c r="G38" s="11">
        <v>1</v>
      </c>
      <c r="H38" s="331"/>
      <c r="I38" s="72">
        <f t="shared" si="0"/>
        <v>0</v>
      </c>
      <c r="J38" s="30"/>
    </row>
    <row r="39" spans="1:10" ht="15" customHeight="1" thickTop="1" thickBot="1" x14ac:dyDescent="0.3">
      <c r="H39" s="16" t="s">
        <v>4</v>
      </c>
      <c r="I39" s="17">
        <f>SUM(I9:I11,I13:I14,I16:I18,I20,I22:I23,I25:I26,I28:I38)</f>
        <v>0</v>
      </c>
      <c r="J39" s="30"/>
    </row>
    <row r="40" spans="1:10" ht="15.75" thickTop="1" x14ac:dyDescent="0.25"/>
    <row r="41" spans="1:10" ht="75" customHeight="1" x14ac:dyDescent="0.25">
      <c r="A41" s="997" t="s">
        <v>14</v>
      </c>
      <c r="B41" s="998"/>
      <c r="C41" s="998"/>
      <c r="D41" s="998"/>
      <c r="E41" s="998"/>
      <c r="F41" s="998"/>
      <c r="G41" s="998"/>
      <c r="H41" s="998"/>
      <c r="I41" s="998"/>
    </row>
    <row r="42" spans="1:10" x14ac:dyDescent="0.25">
      <c r="A42" s="689"/>
      <c r="B42" s="81"/>
    </row>
  </sheetData>
  <sheetProtection algorithmName="SHA-512" hashValue="zuEFNibrjWfDn+bTRlai3zGqbOc1Kja1JgUsbcmS+liUK3OEIdSbVnROKQ5RAia+vi8VmYzsa7HZqFe5YpsLnQ==" saltValue="c259MOzLD6B0e5/TGdW/9w==" spinCount="100000" sheet="1" objects="1" scenarios="1"/>
  <mergeCells count="14">
    <mergeCell ref="A4:I4"/>
    <mergeCell ref="A2:I2"/>
    <mergeCell ref="A3:I3"/>
    <mergeCell ref="A5:I5"/>
    <mergeCell ref="A1:D1"/>
    <mergeCell ref="E1:I1"/>
    <mergeCell ref="H6:H7"/>
    <mergeCell ref="I6:I7"/>
    <mergeCell ref="A41:I41"/>
    <mergeCell ref="A6:A7"/>
    <mergeCell ref="B6:B7"/>
    <mergeCell ref="C6:D6"/>
    <mergeCell ref="E6:F6"/>
    <mergeCell ref="G6:G7"/>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2" tint="-0.499984740745262"/>
  </sheetPr>
  <dimension ref="A1:J19"/>
  <sheetViews>
    <sheetView view="pageLayout" zoomScaleNormal="90" workbookViewId="0">
      <selection activeCell="H8" sqref="H8:H15"/>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10" ht="54" customHeight="1" x14ac:dyDescent="0.25">
      <c r="A1" s="905"/>
      <c r="B1" s="905"/>
      <c r="C1" s="905"/>
      <c r="D1" s="905"/>
      <c r="E1" s="767" t="s">
        <v>1438</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69</v>
      </c>
      <c r="B3" s="774"/>
      <c r="C3" s="774"/>
      <c r="D3" s="774"/>
      <c r="E3" s="774"/>
      <c r="F3" s="774"/>
      <c r="G3" s="774"/>
      <c r="H3" s="774"/>
      <c r="I3" s="774"/>
    </row>
    <row r="4" spans="1:10" ht="15.75" customHeight="1" x14ac:dyDescent="0.25">
      <c r="A4" s="774" t="s">
        <v>883</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88" t="s">
        <v>13</v>
      </c>
      <c r="D7" s="688" t="s">
        <v>12</v>
      </c>
      <c r="E7" s="246" t="s">
        <v>13</v>
      </c>
      <c r="F7" s="246" t="s">
        <v>12</v>
      </c>
      <c r="G7" s="1008"/>
      <c r="H7" s="994"/>
      <c r="I7" s="996"/>
    </row>
    <row r="8" spans="1:10" ht="15" customHeight="1" thickTop="1" x14ac:dyDescent="0.25">
      <c r="A8" s="6">
        <v>1</v>
      </c>
      <c r="B8" s="314" t="s">
        <v>1440</v>
      </c>
      <c r="C8" s="682" t="s">
        <v>1448</v>
      </c>
      <c r="D8" s="314" t="s">
        <v>1441</v>
      </c>
      <c r="E8" s="698"/>
      <c r="F8" s="698"/>
      <c r="G8" s="2">
        <v>1</v>
      </c>
      <c r="H8" s="331"/>
      <c r="I8" s="18">
        <f>G8*ROUND(H8,2)</f>
        <v>0</v>
      </c>
      <c r="J8" s="30"/>
    </row>
    <row r="9" spans="1:10" x14ac:dyDescent="0.25">
      <c r="A9" s="6">
        <v>2</v>
      </c>
      <c r="B9" s="314" t="s">
        <v>1442</v>
      </c>
      <c r="C9" s="682" t="s">
        <v>1448</v>
      </c>
      <c r="D9" s="314" t="s">
        <v>1441</v>
      </c>
      <c r="E9" s="698"/>
      <c r="F9" s="698"/>
      <c r="G9" s="2">
        <v>1</v>
      </c>
      <c r="H9" s="331"/>
      <c r="I9" s="18">
        <f t="shared" ref="I9:I15" si="0">G9*ROUND(H9,2)</f>
        <v>0</v>
      </c>
      <c r="J9" s="30"/>
    </row>
    <row r="10" spans="1:10" ht="15" customHeight="1" x14ac:dyDescent="0.25">
      <c r="A10" s="6">
        <v>3</v>
      </c>
      <c r="B10" s="682" t="s">
        <v>1449</v>
      </c>
      <c r="C10" s="682" t="s">
        <v>1450</v>
      </c>
      <c r="D10" s="314" t="s">
        <v>1443</v>
      </c>
      <c r="E10" s="698"/>
      <c r="F10" s="698"/>
      <c r="G10" s="2">
        <v>1</v>
      </c>
      <c r="H10" s="331"/>
      <c r="I10" s="18">
        <f t="shared" si="0"/>
        <v>0</v>
      </c>
      <c r="J10" s="30"/>
    </row>
    <row r="11" spans="1:10" ht="15" customHeight="1" x14ac:dyDescent="0.25">
      <c r="A11" s="6">
        <v>4</v>
      </c>
      <c r="B11" s="314" t="s">
        <v>1444</v>
      </c>
      <c r="C11" s="682" t="s">
        <v>1448</v>
      </c>
      <c r="D11" s="314" t="s">
        <v>1441</v>
      </c>
      <c r="E11" s="698"/>
      <c r="F11" s="698"/>
      <c r="G11" s="2">
        <v>1</v>
      </c>
      <c r="H11" s="331"/>
      <c r="I11" s="18">
        <f t="shared" si="0"/>
        <v>0</v>
      </c>
      <c r="J11" s="30"/>
    </row>
    <row r="12" spans="1:10" ht="15" customHeight="1" x14ac:dyDescent="0.25">
      <c r="A12" s="6">
        <v>5</v>
      </c>
      <c r="B12" s="314" t="s">
        <v>1445</v>
      </c>
      <c r="C12" s="682" t="s">
        <v>1448</v>
      </c>
      <c r="D12" s="314" t="s">
        <v>1441</v>
      </c>
      <c r="E12" s="698"/>
      <c r="F12" s="698"/>
      <c r="G12" s="2">
        <v>1</v>
      </c>
      <c r="H12" s="331"/>
      <c r="I12" s="18">
        <f t="shared" si="0"/>
        <v>0</v>
      </c>
      <c r="J12" s="30"/>
    </row>
    <row r="13" spans="1:10" ht="15" customHeight="1" x14ac:dyDescent="0.25">
      <c r="A13" s="6">
        <v>6</v>
      </c>
      <c r="B13" s="682" t="s">
        <v>1451</v>
      </c>
      <c r="C13" s="682" t="s">
        <v>1448</v>
      </c>
      <c r="D13" s="314" t="s">
        <v>1441</v>
      </c>
      <c r="E13" s="698"/>
      <c r="F13" s="698"/>
      <c r="G13" s="2">
        <v>1</v>
      </c>
      <c r="H13" s="331"/>
      <c r="I13" s="18">
        <f t="shared" si="0"/>
        <v>0</v>
      </c>
      <c r="J13" s="30"/>
    </row>
    <row r="14" spans="1:10" ht="15" customHeight="1" x14ac:dyDescent="0.25">
      <c r="A14" s="6">
        <v>7</v>
      </c>
      <c r="B14" s="314" t="s">
        <v>1446</v>
      </c>
      <c r="C14" s="682" t="s">
        <v>1448</v>
      </c>
      <c r="D14" s="314" t="s">
        <v>1441</v>
      </c>
      <c r="E14" s="698"/>
      <c r="F14" s="698"/>
      <c r="G14" s="2">
        <v>1</v>
      </c>
      <c r="H14" s="331"/>
      <c r="I14" s="18">
        <f t="shared" si="0"/>
        <v>0</v>
      </c>
      <c r="J14" s="30"/>
    </row>
    <row r="15" spans="1:10" ht="15" customHeight="1" thickBot="1" x14ac:dyDescent="0.3">
      <c r="A15" s="56">
        <v>8</v>
      </c>
      <c r="B15" s="686" t="s">
        <v>1452</v>
      </c>
      <c r="C15" s="336" t="s">
        <v>1447</v>
      </c>
      <c r="D15" s="686" t="s">
        <v>1453</v>
      </c>
      <c r="E15" s="700"/>
      <c r="F15" s="700"/>
      <c r="G15" s="11">
        <v>1</v>
      </c>
      <c r="H15" s="331"/>
      <c r="I15" s="72">
        <f t="shared" si="0"/>
        <v>0</v>
      </c>
      <c r="J15" s="30"/>
    </row>
    <row r="16" spans="1:10" ht="15" customHeight="1" thickTop="1" thickBot="1" x14ac:dyDescent="0.3">
      <c r="H16" s="16" t="s">
        <v>4</v>
      </c>
      <c r="I16" s="17">
        <f>SUM(I8:I15)</f>
        <v>0</v>
      </c>
      <c r="J16" s="30"/>
    </row>
    <row r="17" spans="1:9" ht="15.75" thickTop="1" x14ac:dyDescent="0.25"/>
    <row r="18" spans="1:9" ht="75" customHeight="1" x14ac:dyDescent="0.25">
      <c r="A18" s="997" t="s">
        <v>14</v>
      </c>
      <c r="B18" s="998"/>
      <c r="C18" s="998"/>
      <c r="D18" s="998"/>
      <c r="E18" s="998"/>
      <c r="F18" s="998"/>
      <c r="G18" s="998"/>
      <c r="H18" s="998"/>
      <c r="I18" s="998"/>
    </row>
    <row r="19" spans="1:9" x14ac:dyDescent="0.25">
      <c r="A19" s="689"/>
      <c r="B19" s="81"/>
    </row>
  </sheetData>
  <sheetProtection algorithmName="SHA-512" hashValue="DCu4i2NyQnpiBOXsAGXPRdBllFFFxfXpZlvcDrrpcxGHGUsoVObjNwSk7AGkRbtJGktdfgqD446p1Oa/J5K9uA==" saltValue="gIaOYaVk7ujXKcXlzfu2TQ==" spinCount="100000" sheet="1" objects="1" scenarios="1"/>
  <mergeCells count="14">
    <mergeCell ref="A18:I18"/>
    <mergeCell ref="A4:I4"/>
    <mergeCell ref="I6:I7"/>
    <mergeCell ref="A6:A7"/>
    <mergeCell ref="B6:B7"/>
    <mergeCell ref="C6:D6"/>
    <mergeCell ref="E6:F6"/>
    <mergeCell ref="G6:G7"/>
    <mergeCell ref="H6:H7"/>
    <mergeCell ref="A1:D1"/>
    <mergeCell ref="E1:I1"/>
    <mergeCell ref="A2:I2"/>
    <mergeCell ref="A3:I3"/>
    <mergeCell ref="A5:I5"/>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2" tint="-0.499984740745262"/>
  </sheetPr>
  <dimension ref="A1:J17"/>
  <sheetViews>
    <sheetView view="pageLayout" zoomScaleNormal="90" workbookViewId="0">
      <selection activeCell="I14" sqref="I14"/>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10" ht="54" customHeight="1" x14ac:dyDescent="0.25">
      <c r="A1" s="905"/>
      <c r="B1" s="905"/>
      <c r="C1" s="905"/>
      <c r="D1" s="905"/>
      <c r="E1" s="767" t="s">
        <v>1439</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452</v>
      </c>
      <c r="B3" s="774"/>
      <c r="C3" s="774"/>
      <c r="D3" s="774"/>
      <c r="E3" s="774"/>
      <c r="F3" s="774"/>
      <c r="G3" s="774"/>
      <c r="H3" s="774"/>
      <c r="I3" s="774"/>
    </row>
    <row r="4" spans="1:10" ht="15.75" customHeight="1" x14ac:dyDescent="0.25">
      <c r="A4" s="774" t="s">
        <v>871</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88" t="s">
        <v>13</v>
      </c>
      <c r="D7" s="688" t="s">
        <v>12</v>
      </c>
      <c r="E7" s="246" t="s">
        <v>13</v>
      </c>
      <c r="F7" s="246" t="s">
        <v>12</v>
      </c>
      <c r="G7" s="1008"/>
      <c r="H7" s="994"/>
      <c r="I7" s="996"/>
    </row>
    <row r="8" spans="1:10" ht="15" customHeight="1" thickTop="1" x14ac:dyDescent="0.25">
      <c r="A8" s="220">
        <v>1</v>
      </c>
      <c r="B8" s="685" t="s">
        <v>1457</v>
      </c>
      <c r="C8" s="307" t="s">
        <v>1454</v>
      </c>
      <c r="D8" s="307" t="s">
        <v>18</v>
      </c>
      <c r="E8" s="702"/>
      <c r="F8" s="702"/>
      <c r="G8" s="251">
        <v>1</v>
      </c>
      <c r="H8" s="338"/>
      <c r="I8" s="252">
        <f>G8*ROUND(H8,2)</f>
        <v>0</v>
      </c>
      <c r="J8" s="30"/>
    </row>
    <row r="9" spans="1:10" x14ac:dyDescent="0.25">
      <c r="A9" s="6">
        <v>2</v>
      </c>
      <c r="B9" s="216" t="s">
        <v>1455</v>
      </c>
      <c r="C9" s="216" t="s">
        <v>1456</v>
      </c>
      <c r="D9" s="216" t="s">
        <v>18</v>
      </c>
      <c r="E9" s="698"/>
      <c r="F9" s="698"/>
      <c r="G9" s="2">
        <v>1</v>
      </c>
      <c r="H9" s="331"/>
      <c r="I9" s="18">
        <f t="shared" ref="I9:I13" si="0">G9*ROUND(H9,2)</f>
        <v>0</v>
      </c>
      <c r="J9" s="30"/>
    </row>
    <row r="10" spans="1:10" x14ac:dyDescent="0.25">
      <c r="A10" s="7">
        <v>3</v>
      </c>
      <c r="B10" s="369" t="s">
        <v>2424</v>
      </c>
      <c r="C10" s="369" t="s">
        <v>2425</v>
      </c>
      <c r="D10" s="369" t="s">
        <v>80</v>
      </c>
      <c r="E10" s="699"/>
      <c r="F10" s="699"/>
      <c r="G10" s="248">
        <v>1</v>
      </c>
      <c r="H10" s="332"/>
      <c r="I10" s="18">
        <f t="shared" si="0"/>
        <v>0</v>
      </c>
      <c r="J10" s="30"/>
    </row>
    <row r="11" spans="1:10" x14ac:dyDescent="0.25">
      <c r="A11" s="7">
        <v>4</v>
      </c>
      <c r="B11" s="369" t="s">
        <v>2426</v>
      </c>
      <c r="C11" s="369"/>
      <c r="D11" s="369"/>
      <c r="E11" s="699"/>
      <c r="F11" s="699"/>
      <c r="G11" s="248">
        <v>10</v>
      </c>
      <c r="H11" s="332"/>
      <c r="I11" s="18">
        <f t="shared" si="0"/>
        <v>0</v>
      </c>
      <c r="J11" s="30"/>
    </row>
    <row r="12" spans="1:10" x14ac:dyDescent="0.25">
      <c r="A12" s="7">
        <v>5</v>
      </c>
      <c r="B12" s="369" t="s">
        <v>2427</v>
      </c>
      <c r="C12" s="369"/>
      <c r="D12" s="369"/>
      <c r="E12" s="699"/>
      <c r="F12" s="699"/>
      <c r="G12" s="248">
        <v>10</v>
      </c>
      <c r="H12" s="332"/>
      <c r="I12" s="18">
        <f t="shared" si="0"/>
        <v>0</v>
      </c>
      <c r="J12" s="30"/>
    </row>
    <row r="13" spans="1:10" ht="15" customHeight="1" thickBot="1" x14ac:dyDescent="0.3">
      <c r="A13" s="56">
        <v>6</v>
      </c>
      <c r="B13" s="684" t="s">
        <v>2428</v>
      </c>
      <c r="C13" s="684"/>
      <c r="D13" s="304"/>
      <c r="E13" s="700"/>
      <c r="F13" s="700"/>
      <c r="G13" s="11">
        <v>1</v>
      </c>
      <c r="H13" s="333"/>
      <c r="I13" s="18">
        <f t="shared" si="0"/>
        <v>0</v>
      </c>
      <c r="J13" s="30"/>
    </row>
    <row r="14" spans="1:10" ht="15" customHeight="1" thickTop="1" thickBot="1" x14ac:dyDescent="0.3">
      <c r="H14" s="16" t="s">
        <v>4</v>
      </c>
      <c r="I14" s="17">
        <f>SUM(I8:I13)</f>
        <v>0</v>
      </c>
      <c r="J14" s="30"/>
    </row>
    <row r="15" spans="1:10" ht="15.75" thickTop="1" x14ac:dyDescent="0.25"/>
    <row r="16" spans="1:10" ht="75" customHeight="1" x14ac:dyDescent="0.25">
      <c r="A16" s="997" t="s">
        <v>14</v>
      </c>
      <c r="B16" s="998"/>
      <c r="C16" s="998"/>
      <c r="D16" s="998"/>
      <c r="E16" s="998"/>
      <c r="F16" s="998"/>
      <c r="G16" s="998"/>
      <c r="H16" s="998"/>
      <c r="I16" s="998"/>
    </row>
    <row r="17" spans="1:2" x14ac:dyDescent="0.25">
      <c r="A17" s="689"/>
      <c r="B17" s="81"/>
    </row>
  </sheetData>
  <sheetProtection algorithmName="SHA-512" hashValue="uoQmb2LIGIMKET4vICKBSHE7kMzk+W8LV6CabaVtCMxB4g10qwBUaQSWwSga7uiYC5lX8C3u9fEvVzWytq9Y9w==" saltValue="SVDuDy7YTloF/RMXndKTAA==" spinCount="100000" sheet="1" objects="1" scenarios="1"/>
  <mergeCells count="14">
    <mergeCell ref="A16:I16"/>
    <mergeCell ref="I6:I7"/>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2" tint="-0.499984740745262"/>
  </sheetPr>
  <dimension ref="A1:Y50"/>
  <sheetViews>
    <sheetView zoomScale="90" zoomScaleNormal="90" workbookViewId="0">
      <selection activeCell="H10" sqref="H10:H46"/>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25" ht="54" customHeight="1" x14ac:dyDescent="0.25">
      <c r="A1" s="905"/>
      <c r="B1" s="905"/>
      <c r="C1" s="905"/>
      <c r="D1" s="905"/>
      <c r="E1" s="767" t="s">
        <v>1458</v>
      </c>
      <c r="F1" s="767"/>
      <c r="G1" s="767"/>
      <c r="H1" s="767"/>
      <c r="I1" s="767"/>
    </row>
    <row r="2" spans="1:25" ht="15.75" customHeight="1" x14ac:dyDescent="0.25">
      <c r="A2" s="774" t="s">
        <v>331</v>
      </c>
      <c r="B2" s="774"/>
      <c r="C2" s="774"/>
      <c r="D2" s="774"/>
      <c r="E2" s="774"/>
      <c r="F2" s="774"/>
      <c r="G2" s="774"/>
      <c r="H2" s="774"/>
      <c r="I2" s="774"/>
    </row>
    <row r="3" spans="1:25" ht="15.75" customHeight="1" x14ac:dyDescent="0.25">
      <c r="A3" s="774" t="s">
        <v>73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5" ht="15.75" customHeight="1" x14ac:dyDescent="0.25">
      <c r="A4" s="774" t="s">
        <v>198</v>
      </c>
      <c r="B4" s="774"/>
      <c r="C4" s="774"/>
      <c r="D4" s="774"/>
      <c r="E4" s="774"/>
      <c r="F4" s="774"/>
      <c r="G4" s="774"/>
      <c r="H4" s="774"/>
      <c r="I4" s="774"/>
      <c r="J4" s="774"/>
      <c r="K4" s="774"/>
      <c r="L4" s="774"/>
      <c r="M4" s="774"/>
      <c r="N4" s="774"/>
      <c r="O4" s="774"/>
      <c r="P4" s="774"/>
      <c r="Q4" s="774"/>
      <c r="R4" s="774"/>
      <c r="S4" s="774"/>
      <c r="T4" s="774"/>
      <c r="U4" s="774"/>
      <c r="V4" s="774"/>
      <c r="W4" s="774"/>
      <c r="X4" s="774"/>
      <c r="Y4" s="774"/>
    </row>
    <row r="5" spans="1:25" ht="15.75" customHeight="1" x14ac:dyDescent="0.25">
      <c r="A5" s="774" t="s">
        <v>875</v>
      </c>
      <c r="B5" s="774"/>
      <c r="C5" s="774"/>
      <c r="D5" s="774"/>
      <c r="E5" s="774"/>
      <c r="F5" s="774"/>
      <c r="G5" s="774"/>
      <c r="H5" s="774"/>
      <c r="I5" s="774"/>
      <c r="J5" s="774"/>
      <c r="K5" s="774"/>
      <c r="L5" s="774"/>
      <c r="M5" s="774"/>
      <c r="N5" s="774"/>
      <c r="O5" s="774"/>
      <c r="P5" s="774"/>
      <c r="Q5" s="774"/>
      <c r="R5" s="774"/>
      <c r="S5" s="774"/>
      <c r="T5" s="774"/>
      <c r="U5" s="774"/>
      <c r="V5" s="774"/>
      <c r="W5" s="774"/>
      <c r="X5" s="774"/>
      <c r="Y5" s="774"/>
    </row>
    <row r="6" spans="1:25" ht="15.75" customHeight="1" x14ac:dyDescent="0.25">
      <c r="A6" s="774" t="s">
        <v>1266</v>
      </c>
      <c r="B6" s="774"/>
      <c r="C6" s="774"/>
      <c r="D6" s="774"/>
      <c r="E6" s="774"/>
      <c r="F6" s="774"/>
      <c r="G6" s="774"/>
      <c r="H6" s="774"/>
      <c r="I6" s="774"/>
      <c r="J6" s="774"/>
      <c r="K6" s="774"/>
      <c r="L6" s="774"/>
      <c r="M6" s="774"/>
      <c r="N6" s="774"/>
      <c r="O6" s="774"/>
      <c r="P6" s="774"/>
      <c r="Q6" s="774"/>
      <c r="R6" s="774"/>
      <c r="S6" s="774"/>
      <c r="T6" s="774"/>
      <c r="U6" s="774"/>
      <c r="V6" s="774"/>
      <c r="W6" s="774"/>
      <c r="X6" s="774"/>
      <c r="Y6" s="774"/>
    </row>
    <row r="7" spans="1:25" ht="15.75" customHeight="1" thickBot="1" x14ac:dyDescent="0.3">
      <c r="A7" s="1009"/>
      <c r="B7" s="1009"/>
      <c r="C7" s="1009"/>
      <c r="D7" s="1009"/>
      <c r="E7" s="1009"/>
      <c r="F7" s="1009"/>
      <c r="G7" s="1009"/>
      <c r="H7" s="1009"/>
      <c r="I7" s="1009"/>
    </row>
    <row r="8" spans="1:25" ht="30" customHeight="1" thickTop="1" thickBot="1" x14ac:dyDescent="0.3">
      <c r="A8" s="999" t="s">
        <v>8</v>
      </c>
      <c r="B8" s="1001" t="s">
        <v>0</v>
      </c>
      <c r="C8" s="1003" t="s">
        <v>10</v>
      </c>
      <c r="D8" s="1004"/>
      <c r="E8" s="1005" t="s">
        <v>11</v>
      </c>
      <c r="F8" s="1006"/>
      <c r="G8" s="1007" t="s">
        <v>212</v>
      </c>
      <c r="H8" s="993" t="s">
        <v>28</v>
      </c>
      <c r="I8" s="995" t="s">
        <v>211</v>
      </c>
    </row>
    <row r="9" spans="1:25" ht="30" customHeight="1" thickBot="1" x14ac:dyDescent="0.3">
      <c r="A9" s="1000"/>
      <c r="B9" s="1002"/>
      <c r="C9" s="688" t="s">
        <v>13</v>
      </c>
      <c r="D9" s="688" t="s">
        <v>12</v>
      </c>
      <c r="E9" s="246" t="s">
        <v>13</v>
      </c>
      <c r="F9" s="246" t="s">
        <v>12</v>
      </c>
      <c r="G9" s="1008"/>
      <c r="H9" s="994"/>
      <c r="I9" s="996"/>
    </row>
    <row r="10" spans="1:25" ht="15" customHeight="1" thickTop="1" x14ac:dyDescent="0.25">
      <c r="A10" s="220">
        <v>1</v>
      </c>
      <c r="B10" s="383" t="s">
        <v>1739</v>
      </c>
      <c r="C10" s="384" t="s">
        <v>1869</v>
      </c>
      <c r="D10" s="383" t="s">
        <v>196</v>
      </c>
      <c r="E10" s="703"/>
      <c r="F10" s="703"/>
      <c r="G10" s="251">
        <v>1</v>
      </c>
      <c r="H10" s="338"/>
      <c r="I10" s="252">
        <f>G10*ROUND(H10,2)</f>
        <v>0</v>
      </c>
      <c r="J10" s="30"/>
    </row>
    <row r="11" spans="1:25" ht="15" customHeight="1" x14ac:dyDescent="0.25">
      <c r="A11" s="6">
        <v>2</v>
      </c>
      <c r="B11" s="68" t="s">
        <v>2030</v>
      </c>
      <c r="C11" s="269" t="s">
        <v>2029</v>
      </c>
      <c r="D11" s="68" t="s">
        <v>2031</v>
      </c>
      <c r="E11" s="704"/>
      <c r="F11" s="704"/>
      <c r="G11" s="2">
        <v>1</v>
      </c>
      <c r="H11" s="331"/>
      <c r="I11" s="18">
        <f t="shared" ref="I11:I45" si="0">G11*ROUND(H11,2)</f>
        <v>0</v>
      </c>
      <c r="J11" s="30"/>
    </row>
    <row r="12" spans="1:25" ht="15" customHeight="1" x14ac:dyDescent="0.25">
      <c r="A12" s="6">
        <v>3</v>
      </c>
      <c r="B12" s="68" t="s">
        <v>1740</v>
      </c>
      <c r="C12" s="269" t="s">
        <v>1870</v>
      </c>
      <c r="D12" s="68" t="s">
        <v>170</v>
      </c>
      <c r="E12" s="704"/>
      <c r="F12" s="704"/>
      <c r="G12" s="2">
        <v>1</v>
      </c>
      <c r="H12" s="331"/>
      <c r="I12" s="18">
        <f t="shared" si="0"/>
        <v>0</v>
      </c>
      <c r="J12" s="30"/>
    </row>
    <row r="13" spans="1:25" ht="15" customHeight="1" x14ac:dyDescent="0.25">
      <c r="A13" s="6">
        <v>4</v>
      </c>
      <c r="B13" s="68" t="s">
        <v>1741</v>
      </c>
      <c r="C13" s="68" t="s">
        <v>1871</v>
      </c>
      <c r="D13" s="68" t="s">
        <v>1865</v>
      </c>
      <c r="E13" s="704"/>
      <c r="F13" s="704"/>
      <c r="G13" s="2">
        <v>1</v>
      </c>
      <c r="H13" s="331"/>
      <c r="I13" s="18">
        <f t="shared" si="0"/>
        <v>0</v>
      </c>
      <c r="J13" s="30"/>
    </row>
    <row r="14" spans="1:25" ht="15" customHeight="1" x14ac:dyDescent="0.25">
      <c r="A14" s="6">
        <v>5</v>
      </c>
      <c r="B14" s="68" t="s">
        <v>1742</v>
      </c>
      <c r="C14" s="68" t="s">
        <v>1872</v>
      </c>
      <c r="D14" s="68" t="s">
        <v>1866</v>
      </c>
      <c r="E14" s="704"/>
      <c r="F14" s="704"/>
      <c r="G14" s="2">
        <v>1</v>
      </c>
      <c r="H14" s="331"/>
      <c r="I14" s="18">
        <f t="shared" si="0"/>
        <v>0</v>
      </c>
      <c r="J14" s="30"/>
    </row>
    <row r="15" spans="1:25" ht="15" customHeight="1" x14ac:dyDescent="0.25">
      <c r="A15" s="6">
        <v>6</v>
      </c>
      <c r="B15" s="68" t="s">
        <v>1743</v>
      </c>
      <c r="C15" s="68" t="s">
        <v>1873</v>
      </c>
      <c r="D15" s="68" t="s">
        <v>81</v>
      </c>
      <c r="E15" s="704"/>
      <c r="F15" s="704"/>
      <c r="G15" s="2">
        <v>1</v>
      </c>
      <c r="H15" s="331"/>
      <c r="I15" s="18">
        <f t="shared" si="0"/>
        <v>0</v>
      </c>
      <c r="J15" s="30"/>
    </row>
    <row r="16" spans="1:25" ht="15" customHeight="1" x14ac:dyDescent="0.25">
      <c r="A16" s="6">
        <v>7</v>
      </c>
      <c r="B16" s="68" t="s">
        <v>1744</v>
      </c>
      <c r="C16" s="68" t="s">
        <v>1874</v>
      </c>
      <c r="D16" s="68" t="s">
        <v>81</v>
      </c>
      <c r="E16" s="704"/>
      <c r="F16" s="704"/>
      <c r="G16" s="2">
        <v>1</v>
      </c>
      <c r="H16" s="331"/>
      <c r="I16" s="18">
        <f t="shared" si="0"/>
        <v>0</v>
      </c>
      <c r="J16" s="30"/>
    </row>
    <row r="17" spans="1:10" ht="15" customHeight="1" x14ac:dyDescent="0.25">
      <c r="A17" s="6">
        <v>8</v>
      </c>
      <c r="B17" s="194" t="s">
        <v>1745</v>
      </c>
      <c r="C17" s="68" t="s">
        <v>1875</v>
      </c>
      <c r="D17" s="68" t="s">
        <v>81</v>
      </c>
      <c r="E17" s="704"/>
      <c r="F17" s="704"/>
      <c r="G17" s="2">
        <v>1</v>
      </c>
      <c r="H17" s="331"/>
      <c r="I17" s="18">
        <f t="shared" si="0"/>
        <v>0</v>
      </c>
      <c r="J17" s="30"/>
    </row>
    <row r="18" spans="1:10" ht="15" customHeight="1" x14ac:dyDescent="0.25">
      <c r="A18" s="6">
        <v>9</v>
      </c>
      <c r="B18" s="68" t="s">
        <v>1746</v>
      </c>
      <c r="C18" s="68" t="s">
        <v>1876</v>
      </c>
      <c r="D18" s="68" t="s">
        <v>81</v>
      </c>
      <c r="E18" s="704"/>
      <c r="F18" s="704"/>
      <c r="G18" s="2">
        <v>1</v>
      </c>
      <c r="H18" s="331"/>
      <c r="I18" s="18">
        <f t="shared" si="0"/>
        <v>0</v>
      </c>
      <c r="J18" s="30"/>
    </row>
    <row r="19" spans="1:10" ht="15" customHeight="1" x14ac:dyDescent="0.25">
      <c r="A19" s="6">
        <v>10</v>
      </c>
      <c r="B19" s="68" t="s">
        <v>1747</v>
      </c>
      <c r="C19" s="68" t="s">
        <v>1877</v>
      </c>
      <c r="D19" s="68" t="s">
        <v>82</v>
      </c>
      <c r="E19" s="704"/>
      <c r="F19" s="704"/>
      <c r="G19" s="2">
        <v>1</v>
      </c>
      <c r="H19" s="331"/>
      <c r="I19" s="18">
        <f t="shared" si="0"/>
        <v>0</v>
      </c>
      <c r="J19" s="30"/>
    </row>
    <row r="20" spans="1:10" ht="15" customHeight="1" x14ac:dyDescent="0.25">
      <c r="A20" s="6">
        <v>11</v>
      </c>
      <c r="B20" s="68" t="s">
        <v>1748</v>
      </c>
      <c r="C20" s="68" t="s">
        <v>1878</v>
      </c>
      <c r="D20" s="68" t="s">
        <v>82</v>
      </c>
      <c r="E20" s="704"/>
      <c r="F20" s="704"/>
      <c r="G20" s="2">
        <v>1</v>
      </c>
      <c r="H20" s="331"/>
      <c r="I20" s="18">
        <f t="shared" si="0"/>
        <v>0</v>
      </c>
      <c r="J20" s="30"/>
    </row>
    <row r="21" spans="1:10" ht="15" customHeight="1" x14ac:dyDescent="0.25">
      <c r="A21" s="6">
        <v>12</v>
      </c>
      <c r="B21" s="194" t="s">
        <v>1749</v>
      </c>
      <c r="C21" s="68" t="s">
        <v>1879</v>
      </c>
      <c r="D21" s="68" t="s">
        <v>82</v>
      </c>
      <c r="E21" s="704"/>
      <c r="F21" s="704"/>
      <c r="G21" s="2">
        <v>1</v>
      </c>
      <c r="H21" s="331"/>
      <c r="I21" s="18">
        <f t="shared" si="0"/>
        <v>0</v>
      </c>
      <c r="J21" s="30"/>
    </row>
    <row r="22" spans="1:10" ht="15" customHeight="1" x14ac:dyDescent="0.25">
      <c r="A22" s="6">
        <v>13</v>
      </c>
      <c r="B22" s="68" t="s">
        <v>1750</v>
      </c>
      <c r="C22" s="68" t="s">
        <v>1880</v>
      </c>
      <c r="D22" s="68" t="s">
        <v>81</v>
      </c>
      <c r="E22" s="704"/>
      <c r="F22" s="704"/>
      <c r="G22" s="2">
        <v>1</v>
      </c>
      <c r="H22" s="331"/>
      <c r="I22" s="18">
        <f t="shared" si="0"/>
        <v>0</v>
      </c>
      <c r="J22" s="30"/>
    </row>
    <row r="23" spans="1:10" ht="15" customHeight="1" x14ac:dyDescent="0.25">
      <c r="A23" s="6">
        <v>14</v>
      </c>
      <c r="B23" s="68" t="s">
        <v>1751</v>
      </c>
      <c r="C23" s="68" t="s">
        <v>1881</v>
      </c>
      <c r="D23" s="68"/>
      <c r="E23" s="704"/>
      <c r="F23" s="704"/>
      <c r="G23" s="2">
        <v>1</v>
      </c>
      <c r="H23" s="331"/>
      <c r="I23" s="18">
        <f t="shared" si="0"/>
        <v>0</v>
      </c>
      <c r="J23" s="30"/>
    </row>
    <row r="24" spans="1:10" ht="15" customHeight="1" x14ac:dyDescent="0.25">
      <c r="A24" s="6">
        <v>15</v>
      </c>
      <c r="B24" s="68" t="s">
        <v>1752</v>
      </c>
      <c r="C24" s="68" t="s">
        <v>1882</v>
      </c>
      <c r="D24" s="68" t="s">
        <v>170</v>
      </c>
      <c r="E24" s="704"/>
      <c r="F24" s="704"/>
      <c r="G24" s="2">
        <v>1</v>
      </c>
      <c r="H24" s="331"/>
      <c r="I24" s="18">
        <f t="shared" si="0"/>
        <v>0</v>
      </c>
      <c r="J24" s="30"/>
    </row>
    <row r="25" spans="1:10" ht="15" customHeight="1" x14ac:dyDescent="0.25">
      <c r="A25" s="6">
        <v>16</v>
      </c>
      <c r="B25" s="68" t="s">
        <v>195</v>
      </c>
      <c r="C25" s="68" t="s">
        <v>1883</v>
      </c>
      <c r="D25" s="68" t="s">
        <v>81</v>
      </c>
      <c r="E25" s="704"/>
      <c r="F25" s="704"/>
      <c r="G25" s="2">
        <v>1</v>
      </c>
      <c r="H25" s="331"/>
      <c r="I25" s="18">
        <f t="shared" si="0"/>
        <v>0</v>
      </c>
      <c r="J25" s="30"/>
    </row>
    <row r="26" spans="1:10" ht="15" customHeight="1" x14ac:dyDescent="0.25">
      <c r="A26" s="6">
        <v>17</v>
      </c>
      <c r="B26" s="68" t="s">
        <v>1753</v>
      </c>
      <c r="C26" s="68" t="s">
        <v>1884</v>
      </c>
      <c r="D26" s="68" t="s">
        <v>81</v>
      </c>
      <c r="E26" s="704"/>
      <c r="F26" s="704"/>
      <c r="G26" s="2">
        <v>1</v>
      </c>
      <c r="H26" s="331"/>
      <c r="I26" s="18">
        <f t="shared" si="0"/>
        <v>0</v>
      </c>
      <c r="J26" s="30"/>
    </row>
    <row r="27" spans="1:10" ht="15" customHeight="1" x14ac:dyDescent="0.25">
      <c r="A27" s="6">
        <v>18</v>
      </c>
      <c r="B27" s="68" t="s">
        <v>1754</v>
      </c>
      <c r="C27" s="68" t="s">
        <v>1885</v>
      </c>
      <c r="D27" s="68" t="s">
        <v>1867</v>
      </c>
      <c r="E27" s="704"/>
      <c r="F27" s="704"/>
      <c r="G27" s="2">
        <v>1</v>
      </c>
      <c r="H27" s="331"/>
      <c r="I27" s="18">
        <f t="shared" si="0"/>
        <v>0</v>
      </c>
      <c r="J27" s="30"/>
    </row>
    <row r="28" spans="1:10" ht="39.6" customHeight="1" x14ac:dyDescent="0.25">
      <c r="A28" s="6">
        <v>19</v>
      </c>
      <c r="B28" s="194" t="s">
        <v>1755</v>
      </c>
      <c r="C28" s="68" t="s">
        <v>1886</v>
      </c>
      <c r="D28" s="68" t="s">
        <v>171</v>
      </c>
      <c r="E28" s="704"/>
      <c r="F28" s="704"/>
      <c r="G28" s="2">
        <v>1</v>
      </c>
      <c r="H28" s="331"/>
      <c r="I28" s="18">
        <f t="shared" si="0"/>
        <v>0</v>
      </c>
      <c r="J28" s="30"/>
    </row>
    <row r="29" spans="1:10" ht="26.25" customHeight="1" x14ac:dyDescent="0.25">
      <c r="A29" s="6">
        <v>20</v>
      </c>
      <c r="B29" s="194" t="s">
        <v>1756</v>
      </c>
      <c r="C29" s="194" t="s">
        <v>1887</v>
      </c>
      <c r="D29" s="68" t="s">
        <v>167</v>
      </c>
      <c r="E29" s="704"/>
      <c r="F29" s="704"/>
      <c r="G29" s="2">
        <v>1</v>
      </c>
      <c r="H29" s="331"/>
      <c r="I29" s="18">
        <f t="shared" si="0"/>
        <v>0</v>
      </c>
      <c r="J29" s="30"/>
    </row>
    <row r="30" spans="1:10" ht="39.6" customHeight="1" x14ac:dyDescent="0.25">
      <c r="A30" s="6">
        <v>21</v>
      </c>
      <c r="B30" s="194" t="s">
        <v>1757</v>
      </c>
      <c r="C30" s="194" t="s">
        <v>1888</v>
      </c>
      <c r="D30" s="68" t="s">
        <v>171</v>
      </c>
      <c r="E30" s="704"/>
      <c r="F30" s="704"/>
      <c r="G30" s="2">
        <v>1</v>
      </c>
      <c r="H30" s="331"/>
      <c r="I30" s="18">
        <f t="shared" si="0"/>
        <v>0</v>
      </c>
      <c r="J30" s="30"/>
    </row>
    <row r="31" spans="1:10" ht="26.25" customHeight="1" x14ac:dyDescent="0.25">
      <c r="A31" s="6">
        <v>22</v>
      </c>
      <c r="B31" s="194" t="s">
        <v>1758</v>
      </c>
      <c r="C31" s="194" t="s">
        <v>1889</v>
      </c>
      <c r="D31" s="68" t="s">
        <v>171</v>
      </c>
      <c r="E31" s="704"/>
      <c r="F31" s="704"/>
      <c r="G31" s="2">
        <v>1</v>
      </c>
      <c r="H31" s="331"/>
      <c r="I31" s="18">
        <f t="shared" si="0"/>
        <v>0</v>
      </c>
      <c r="J31" s="30"/>
    </row>
    <row r="32" spans="1:10" ht="15" customHeight="1" x14ac:dyDescent="0.25">
      <c r="A32" s="6">
        <v>23</v>
      </c>
      <c r="B32" s="68" t="s">
        <v>1759</v>
      </c>
      <c r="C32" s="68" t="s">
        <v>1890</v>
      </c>
      <c r="D32" s="68" t="s">
        <v>1868</v>
      </c>
      <c r="E32" s="704"/>
      <c r="F32" s="704"/>
      <c r="G32" s="2">
        <v>1</v>
      </c>
      <c r="H32" s="331"/>
      <c r="I32" s="18">
        <f t="shared" si="0"/>
        <v>0</v>
      </c>
      <c r="J32" s="30"/>
    </row>
    <row r="33" spans="1:10" ht="39.6" customHeight="1" x14ac:dyDescent="0.25">
      <c r="A33" s="6">
        <v>24</v>
      </c>
      <c r="B33" s="194" t="s">
        <v>1760</v>
      </c>
      <c r="C33" s="68" t="s">
        <v>1891</v>
      </c>
      <c r="D33" s="68" t="s">
        <v>1867</v>
      </c>
      <c r="E33" s="704"/>
      <c r="F33" s="704"/>
      <c r="G33" s="2">
        <v>1</v>
      </c>
      <c r="H33" s="331"/>
      <c r="I33" s="18">
        <f t="shared" si="0"/>
        <v>0</v>
      </c>
      <c r="J33" s="30"/>
    </row>
    <row r="34" spans="1:10" ht="39.6" customHeight="1" x14ac:dyDescent="0.25">
      <c r="A34" s="6">
        <v>25</v>
      </c>
      <c r="B34" s="194" t="s">
        <v>1761</v>
      </c>
      <c r="C34" s="272" t="s">
        <v>1892</v>
      </c>
      <c r="D34" s="68" t="s">
        <v>81</v>
      </c>
      <c r="E34" s="704"/>
      <c r="F34" s="704"/>
      <c r="G34" s="2">
        <v>1</v>
      </c>
      <c r="H34" s="331"/>
      <c r="I34" s="18">
        <f t="shared" si="0"/>
        <v>0</v>
      </c>
      <c r="J34" s="30"/>
    </row>
    <row r="35" spans="1:10" ht="89.45" customHeight="1" x14ac:dyDescent="0.25">
      <c r="A35" s="6">
        <v>26</v>
      </c>
      <c r="B35" s="194" t="s">
        <v>1762</v>
      </c>
      <c r="C35" s="272" t="s">
        <v>1893</v>
      </c>
      <c r="D35" s="68" t="s">
        <v>81</v>
      </c>
      <c r="E35" s="704"/>
      <c r="F35" s="704"/>
      <c r="G35" s="2">
        <v>1</v>
      </c>
      <c r="H35" s="331"/>
      <c r="I35" s="18">
        <f t="shared" si="0"/>
        <v>0</v>
      </c>
      <c r="J35" s="30"/>
    </row>
    <row r="36" spans="1:10" ht="39.6" customHeight="1" x14ac:dyDescent="0.25">
      <c r="A36" s="6">
        <v>27</v>
      </c>
      <c r="B36" s="194" t="s">
        <v>1763</v>
      </c>
      <c r="C36" s="272" t="s">
        <v>1894</v>
      </c>
      <c r="D36" s="68" t="s">
        <v>81</v>
      </c>
      <c r="E36" s="704"/>
      <c r="F36" s="704"/>
      <c r="G36" s="2">
        <v>1</v>
      </c>
      <c r="H36" s="331"/>
      <c r="I36" s="18">
        <f t="shared" si="0"/>
        <v>0</v>
      </c>
      <c r="J36" s="30"/>
    </row>
    <row r="37" spans="1:10" ht="63.75" customHeight="1" x14ac:dyDescent="0.25">
      <c r="A37" s="6">
        <v>28</v>
      </c>
      <c r="B37" s="194" t="s">
        <v>1764</v>
      </c>
      <c r="C37" s="272" t="s">
        <v>1895</v>
      </c>
      <c r="D37" s="68" t="s">
        <v>81</v>
      </c>
      <c r="E37" s="704"/>
      <c r="F37" s="704"/>
      <c r="G37" s="2">
        <v>1</v>
      </c>
      <c r="H37" s="331"/>
      <c r="I37" s="18">
        <f t="shared" si="0"/>
        <v>0</v>
      </c>
      <c r="J37" s="30"/>
    </row>
    <row r="38" spans="1:10" ht="39.6" customHeight="1" x14ac:dyDescent="0.25">
      <c r="A38" s="6">
        <v>29</v>
      </c>
      <c r="B38" s="194" t="s">
        <v>1765</v>
      </c>
      <c r="C38" s="272" t="s">
        <v>194</v>
      </c>
      <c r="D38" s="68" t="s">
        <v>81</v>
      </c>
      <c r="E38" s="704"/>
      <c r="F38" s="704"/>
      <c r="G38" s="2">
        <v>1</v>
      </c>
      <c r="H38" s="331"/>
      <c r="I38" s="18">
        <f t="shared" si="0"/>
        <v>0</v>
      </c>
      <c r="J38" s="30"/>
    </row>
    <row r="39" spans="1:10" ht="89.45" customHeight="1" x14ac:dyDescent="0.25">
      <c r="A39" s="6">
        <v>30</v>
      </c>
      <c r="B39" s="194" t="s">
        <v>2093</v>
      </c>
      <c r="C39" s="272" t="s">
        <v>1896</v>
      </c>
      <c r="D39" s="68" t="s">
        <v>81</v>
      </c>
      <c r="E39" s="704"/>
      <c r="F39" s="704"/>
      <c r="G39" s="2">
        <v>1</v>
      </c>
      <c r="H39" s="331"/>
      <c r="I39" s="18">
        <f t="shared" si="0"/>
        <v>0</v>
      </c>
      <c r="J39" s="30"/>
    </row>
    <row r="40" spans="1:10" ht="76.5" customHeight="1" x14ac:dyDescent="0.25">
      <c r="A40" s="6">
        <v>31</v>
      </c>
      <c r="B40" s="194" t="s">
        <v>2094</v>
      </c>
      <c r="C40" s="272" t="s">
        <v>1897</v>
      </c>
      <c r="D40" s="68" t="s">
        <v>81</v>
      </c>
      <c r="E40" s="704"/>
      <c r="F40" s="704"/>
      <c r="G40" s="2">
        <v>1</v>
      </c>
      <c r="H40" s="331"/>
      <c r="I40" s="18">
        <f t="shared" si="0"/>
        <v>0</v>
      </c>
      <c r="J40" s="30"/>
    </row>
    <row r="41" spans="1:10" ht="89.45" customHeight="1" x14ac:dyDescent="0.25">
      <c r="A41" s="6">
        <v>32</v>
      </c>
      <c r="B41" s="194" t="s">
        <v>1766</v>
      </c>
      <c r="C41" s="272" t="s">
        <v>1898</v>
      </c>
      <c r="D41" s="68" t="s">
        <v>81</v>
      </c>
      <c r="E41" s="704"/>
      <c r="F41" s="704"/>
      <c r="G41" s="2">
        <v>1</v>
      </c>
      <c r="H41" s="331"/>
      <c r="I41" s="18">
        <f t="shared" si="0"/>
        <v>0</v>
      </c>
      <c r="J41" s="30"/>
    </row>
    <row r="42" spans="1:10" ht="89.45" customHeight="1" x14ac:dyDescent="0.25">
      <c r="A42" s="6">
        <v>33</v>
      </c>
      <c r="B42" s="194" t="s">
        <v>1767</v>
      </c>
      <c r="C42" s="272" t="s">
        <v>1899</v>
      </c>
      <c r="D42" s="68" t="s">
        <v>81</v>
      </c>
      <c r="E42" s="704"/>
      <c r="F42" s="704"/>
      <c r="G42" s="2">
        <v>1</v>
      </c>
      <c r="H42" s="331"/>
      <c r="I42" s="18">
        <f t="shared" si="0"/>
        <v>0</v>
      </c>
      <c r="J42" s="30"/>
    </row>
    <row r="43" spans="1:10" ht="39.6" customHeight="1" x14ac:dyDescent="0.25">
      <c r="A43" s="6">
        <v>34</v>
      </c>
      <c r="B43" s="194" t="s">
        <v>1768</v>
      </c>
      <c r="C43" s="272" t="s">
        <v>1900</v>
      </c>
      <c r="D43" s="68" t="s">
        <v>81</v>
      </c>
      <c r="E43" s="704"/>
      <c r="F43" s="704"/>
      <c r="G43" s="2">
        <v>1</v>
      </c>
      <c r="H43" s="331"/>
      <c r="I43" s="18">
        <f t="shared" si="0"/>
        <v>0</v>
      </c>
      <c r="J43" s="30"/>
    </row>
    <row r="44" spans="1:10" ht="26.25" customHeight="1" x14ac:dyDescent="0.25">
      <c r="A44" s="6">
        <v>35</v>
      </c>
      <c r="B44" s="194" t="s">
        <v>1769</v>
      </c>
      <c r="C44" s="272" t="s">
        <v>1901</v>
      </c>
      <c r="D44" s="68" t="s">
        <v>81</v>
      </c>
      <c r="E44" s="704"/>
      <c r="F44" s="704"/>
      <c r="G44" s="2">
        <v>1</v>
      </c>
      <c r="H44" s="331"/>
      <c r="I44" s="18">
        <f t="shared" si="0"/>
        <v>0</v>
      </c>
      <c r="J44" s="30"/>
    </row>
    <row r="45" spans="1:10" ht="26.25" customHeight="1" x14ac:dyDescent="0.25">
      <c r="A45" s="6">
        <v>36</v>
      </c>
      <c r="B45" s="194" t="s">
        <v>1770</v>
      </c>
      <c r="C45" s="272" t="s">
        <v>1902</v>
      </c>
      <c r="D45" s="68" t="s">
        <v>81</v>
      </c>
      <c r="E45" s="704"/>
      <c r="F45" s="704"/>
      <c r="G45" s="2">
        <v>1</v>
      </c>
      <c r="H45" s="331"/>
      <c r="I45" s="18">
        <f t="shared" si="0"/>
        <v>0</v>
      </c>
      <c r="J45" s="30"/>
    </row>
    <row r="46" spans="1:10" ht="26.25" customHeight="1" thickBot="1" x14ac:dyDescent="0.3">
      <c r="A46" s="56">
        <v>37</v>
      </c>
      <c r="B46" s="196" t="s">
        <v>1771</v>
      </c>
      <c r="C46" s="371" t="s">
        <v>1903</v>
      </c>
      <c r="D46" s="200" t="s">
        <v>81</v>
      </c>
      <c r="E46" s="705"/>
      <c r="F46" s="705"/>
      <c r="G46" s="11">
        <v>1</v>
      </c>
      <c r="H46" s="331"/>
      <c r="I46" s="72">
        <f>G46*ROUND(H46,2)</f>
        <v>0</v>
      </c>
      <c r="J46" s="30"/>
    </row>
    <row r="47" spans="1:10" ht="15" customHeight="1" thickTop="1" thickBot="1" x14ac:dyDescent="0.3">
      <c r="H47" s="16" t="s">
        <v>4</v>
      </c>
      <c r="I47" s="17">
        <f>SUM(I10:I46)</f>
        <v>0</v>
      </c>
      <c r="J47" s="30"/>
    </row>
    <row r="48" spans="1:10" ht="15.75" thickTop="1" x14ac:dyDescent="0.25"/>
    <row r="49" spans="1:9" ht="75" customHeight="1" x14ac:dyDescent="0.25">
      <c r="A49" s="997" t="s">
        <v>14</v>
      </c>
      <c r="B49" s="998"/>
      <c r="C49" s="998"/>
      <c r="D49" s="998"/>
      <c r="E49" s="998"/>
      <c r="F49" s="998"/>
      <c r="G49" s="998"/>
      <c r="H49" s="998"/>
      <c r="I49" s="998"/>
    </row>
    <row r="50" spans="1:9" x14ac:dyDescent="0.25">
      <c r="A50" s="689"/>
      <c r="B50" s="81"/>
    </row>
  </sheetData>
  <sheetProtection algorithmName="SHA-512" hashValue="qdIXMTcD8tNwoXHP2ii6bsq48QVhr2J8tniXlslswZHTN0OD3sLPa/+xb1E4dAUgM5JJsVIwdNPvn5d+Z5TV1w==" saltValue="g84WmriWWf03L9r3UJEFig==" spinCount="100000" sheet="1" objects="1" scenarios="1"/>
  <mergeCells count="16">
    <mergeCell ref="A1:D1"/>
    <mergeCell ref="E1:I1"/>
    <mergeCell ref="A2:I2"/>
    <mergeCell ref="A7:I7"/>
    <mergeCell ref="A49:I49"/>
    <mergeCell ref="A3:Y3"/>
    <mergeCell ref="A6:Y6"/>
    <mergeCell ref="A5:Y5"/>
    <mergeCell ref="A4:Y4"/>
    <mergeCell ref="I8:I9"/>
    <mergeCell ref="A8:A9"/>
    <mergeCell ref="B8:B9"/>
    <mergeCell ref="C8:D8"/>
    <mergeCell ref="E8:F8"/>
    <mergeCell ref="G8:G9"/>
    <mergeCell ref="H8:H9"/>
  </mergeCells>
  <printOptions horizontalCentered="1"/>
  <pageMargins left="0.39370078740157483" right="0.39370078740157483" top="0.39370078740157483" bottom="0.39370078740157483" header="0.19685039370078741" footer="0.19685039370078741"/>
  <pageSetup paperSize="9" scale="53" fitToHeight="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2" tint="-0.499984740745262"/>
  </sheetPr>
  <dimension ref="A1:J30"/>
  <sheetViews>
    <sheetView zoomScale="90" zoomScaleNormal="90" workbookViewId="0">
      <selection activeCell="H9" sqref="H9:H16"/>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10" ht="54" customHeight="1" x14ac:dyDescent="0.25">
      <c r="A1" s="905"/>
      <c r="B1" s="905"/>
      <c r="C1" s="905"/>
      <c r="D1" s="905"/>
      <c r="E1" s="767" t="s">
        <v>1459</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74</v>
      </c>
      <c r="B3" s="774"/>
      <c r="C3" s="774"/>
      <c r="D3" s="774"/>
      <c r="E3" s="774"/>
      <c r="F3" s="774"/>
      <c r="G3" s="774"/>
      <c r="H3" s="774"/>
      <c r="I3" s="774"/>
    </row>
    <row r="4" spans="1:10" ht="15.75" customHeight="1" x14ac:dyDescent="0.25">
      <c r="A4" s="774" t="s">
        <v>884</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88" t="s">
        <v>13</v>
      </c>
      <c r="D7" s="688" t="s">
        <v>12</v>
      </c>
      <c r="E7" s="246" t="s">
        <v>13</v>
      </c>
      <c r="F7" s="246" t="s">
        <v>12</v>
      </c>
      <c r="G7" s="1008"/>
      <c r="H7" s="994"/>
      <c r="I7" s="996"/>
    </row>
    <row r="8" spans="1:10" ht="15.75" thickTop="1" x14ac:dyDescent="0.25">
      <c r="A8" s="247"/>
      <c r="B8" s="366" t="s">
        <v>165</v>
      </c>
      <c r="C8" s="367"/>
      <c r="D8" s="367"/>
      <c r="E8" s="367"/>
      <c r="F8" s="367"/>
      <c r="G8" s="367"/>
      <c r="H8" s="367"/>
      <c r="I8" s="368"/>
      <c r="J8" s="30"/>
    </row>
    <row r="9" spans="1:10" ht="15" customHeight="1" x14ac:dyDescent="0.25">
      <c r="A9" s="6">
        <v>1</v>
      </c>
      <c r="B9" s="216" t="s">
        <v>19</v>
      </c>
      <c r="C9" s="683" t="s">
        <v>1489</v>
      </c>
      <c r="D9" s="216" t="s">
        <v>1481</v>
      </c>
      <c r="E9" s="704"/>
      <c r="F9" s="704"/>
      <c r="G9" s="302">
        <v>1</v>
      </c>
      <c r="H9" s="331"/>
      <c r="I9" s="18">
        <f>G9*ROUND(H9,2)</f>
        <v>0</v>
      </c>
      <c r="J9" s="30"/>
    </row>
    <row r="10" spans="1:10" x14ac:dyDescent="0.25">
      <c r="A10" s="6">
        <v>2</v>
      </c>
      <c r="B10" s="216" t="s">
        <v>1482</v>
      </c>
      <c r="C10" s="216" t="s">
        <v>1483</v>
      </c>
      <c r="D10" s="216" t="s">
        <v>1481</v>
      </c>
      <c r="E10" s="704"/>
      <c r="F10" s="704"/>
      <c r="G10" s="302">
        <v>1</v>
      </c>
      <c r="H10" s="331"/>
      <c r="I10" s="18">
        <f t="shared" ref="I10:I26" si="0">G10*ROUND(H10,2)</f>
        <v>0</v>
      </c>
      <c r="J10" s="30"/>
    </row>
    <row r="11" spans="1:10" x14ac:dyDescent="0.25">
      <c r="A11" s="6">
        <v>3</v>
      </c>
      <c r="B11" s="216" t="s">
        <v>1484</v>
      </c>
      <c r="C11" s="683" t="s">
        <v>1490</v>
      </c>
      <c r="D11" s="216" t="s">
        <v>1481</v>
      </c>
      <c r="E11" s="704"/>
      <c r="F11" s="704"/>
      <c r="G11" s="302">
        <v>1</v>
      </c>
      <c r="H11" s="331"/>
      <c r="I11" s="18">
        <f t="shared" si="0"/>
        <v>0</v>
      </c>
      <c r="J11" s="30"/>
    </row>
    <row r="12" spans="1:10" x14ac:dyDescent="0.25">
      <c r="A12" s="6">
        <v>4</v>
      </c>
      <c r="B12" s="216" t="s">
        <v>1484</v>
      </c>
      <c r="C12" s="683" t="s">
        <v>1491</v>
      </c>
      <c r="D12" s="216" t="s">
        <v>1481</v>
      </c>
      <c r="E12" s="704"/>
      <c r="F12" s="704"/>
      <c r="G12" s="302">
        <v>1</v>
      </c>
      <c r="H12" s="331"/>
      <c r="I12" s="18">
        <f t="shared" si="0"/>
        <v>0</v>
      </c>
      <c r="J12" s="30"/>
    </row>
    <row r="13" spans="1:10" x14ac:dyDescent="0.25">
      <c r="A13" s="6">
        <v>5</v>
      </c>
      <c r="B13" s="216" t="s">
        <v>1485</v>
      </c>
      <c r="C13" s="683" t="s">
        <v>1492</v>
      </c>
      <c r="D13" s="216" t="s">
        <v>1481</v>
      </c>
      <c r="E13" s="704"/>
      <c r="F13" s="704"/>
      <c r="G13" s="302">
        <v>1</v>
      </c>
      <c r="H13" s="331"/>
      <c r="I13" s="18">
        <f t="shared" si="0"/>
        <v>0</v>
      </c>
      <c r="J13" s="30"/>
    </row>
    <row r="14" spans="1:10" x14ac:dyDescent="0.25">
      <c r="A14" s="6">
        <v>6</v>
      </c>
      <c r="B14" s="216" t="s">
        <v>1486</v>
      </c>
      <c r="C14" s="683" t="s">
        <v>1493</v>
      </c>
      <c r="D14" s="216" t="s">
        <v>1481</v>
      </c>
      <c r="E14" s="704"/>
      <c r="F14" s="704"/>
      <c r="G14" s="302">
        <v>1</v>
      </c>
      <c r="H14" s="331"/>
      <c r="I14" s="18">
        <f t="shared" si="0"/>
        <v>0</v>
      </c>
      <c r="J14" s="30"/>
    </row>
    <row r="15" spans="1:10" x14ac:dyDescent="0.25">
      <c r="A15" s="6">
        <v>7</v>
      </c>
      <c r="B15" s="216" t="s">
        <v>1487</v>
      </c>
      <c r="C15" s="683" t="s">
        <v>1494</v>
      </c>
      <c r="D15" s="216" t="s">
        <v>1481</v>
      </c>
      <c r="E15" s="704"/>
      <c r="F15" s="704"/>
      <c r="G15" s="302">
        <v>1</v>
      </c>
      <c r="H15" s="331"/>
      <c r="I15" s="18">
        <f t="shared" si="0"/>
        <v>0</v>
      </c>
      <c r="J15" s="30"/>
    </row>
    <row r="16" spans="1:10" ht="15.75" thickBot="1" x14ac:dyDescent="0.3">
      <c r="A16" s="56">
        <v>8</v>
      </c>
      <c r="B16" s="304" t="s">
        <v>1488</v>
      </c>
      <c r="C16" s="684" t="s">
        <v>1495</v>
      </c>
      <c r="D16" s="304" t="s">
        <v>1481</v>
      </c>
      <c r="E16" s="705"/>
      <c r="F16" s="705"/>
      <c r="G16" s="306">
        <v>6</v>
      </c>
      <c r="H16" s="331"/>
      <c r="I16" s="18">
        <f t="shared" si="0"/>
        <v>0</v>
      </c>
      <c r="J16" s="30"/>
    </row>
    <row r="17" spans="1:10" ht="15.75" thickTop="1" x14ac:dyDescent="0.25">
      <c r="A17" s="247"/>
      <c r="B17" s="366" t="s">
        <v>1480</v>
      </c>
      <c r="C17" s="367"/>
      <c r="D17" s="367"/>
      <c r="E17" s="367"/>
      <c r="F17" s="367"/>
      <c r="G17" s="367"/>
      <c r="H17" s="367"/>
      <c r="I17" s="368"/>
      <c r="J17" s="30"/>
    </row>
    <row r="18" spans="1:10" x14ac:dyDescent="0.25">
      <c r="A18" s="6">
        <v>9</v>
      </c>
      <c r="B18" s="216" t="s">
        <v>1496</v>
      </c>
      <c r="C18" s="216" t="s">
        <v>1497</v>
      </c>
      <c r="D18" s="216" t="s">
        <v>1481</v>
      </c>
      <c r="E18" s="698"/>
      <c r="F18" s="698"/>
      <c r="G18" s="339">
        <v>2</v>
      </c>
      <c r="H18" s="331"/>
      <c r="I18" s="18">
        <f t="shared" si="0"/>
        <v>0</v>
      </c>
      <c r="J18" s="30"/>
    </row>
    <row r="19" spans="1:10" x14ac:dyDescent="0.25">
      <c r="A19" s="6">
        <v>10</v>
      </c>
      <c r="B19" s="216" t="s">
        <v>1498</v>
      </c>
      <c r="C19" s="216" t="s">
        <v>1499</v>
      </c>
      <c r="D19" s="216" t="s">
        <v>1481</v>
      </c>
      <c r="E19" s="698"/>
      <c r="F19" s="698"/>
      <c r="G19" s="339">
        <v>1</v>
      </c>
      <c r="H19" s="331"/>
      <c r="I19" s="18">
        <f t="shared" si="0"/>
        <v>0</v>
      </c>
      <c r="J19" s="30"/>
    </row>
    <row r="20" spans="1:10" x14ac:dyDescent="0.25">
      <c r="A20" s="6">
        <v>11</v>
      </c>
      <c r="B20" s="216" t="s">
        <v>1500</v>
      </c>
      <c r="C20" s="216" t="s">
        <v>1501</v>
      </c>
      <c r="D20" s="216" t="s">
        <v>1481</v>
      </c>
      <c r="E20" s="698"/>
      <c r="F20" s="698"/>
      <c r="G20" s="339">
        <v>1</v>
      </c>
      <c r="H20" s="331"/>
      <c r="I20" s="18">
        <f t="shared" si="0"/>
        <v>0</v>
      </c>
      <c r="J20" s="30"/>
    </row>
    <row r="21" spans="1:10" x14ac:dyDescent="0.25">
      <c r="A21" s="6">
        <v>12</v>
      </c>
      <c r="B21" s="216" t="s">
        <v>63</v>
      </c>
      <c r="C21" s="683" t="s">
        <v>1506</v>
      </c>
      <c r="D21" s="216" t="s">
        <v>1481</v>
      </c>
      <c r="E21" s="698"/>
      <c r="F21" s="698"/>
      <c r="G21" s="339">
        <v>2</v>
      </c>
      <c r="H21" s="331"/>
      <c r="I21" s="18">
        <f t="shared" si="0"/>
        <v>0</v>
      </c>
      <c r="J21" s="30"/>
    </row>
    <row r="22" spans="1:10" x14ac:dyDescent="0.25">
      <c r="A22" s="6">
        <v>13</v>
      </c>
      <c r="B22" s="216" t="s">
        <v>63</v>
      </c>
      <c r="C22" s="683" t="s">
        <v>1507</v>
      </c>
      <c r="D22" s="216" t="s">
        <v>1481</v>
      </c>
      <c r="E22" s="698"/>
      <c r="F22" s="698"/>
      <c r="G22" s="339">
        <v>2</v>
      </c>
      <c r="H22" s="331"/>
      <c r="I22" s="18">
        <f t="shared" si="0"/>
        <v>0</v>
      </c>
      <c r="J22" s="30"/>
    </row>
    <row r="23" spans="1:10" x14ac:dyDescent="0.25">
      <c r="A23" s="6">
        <v>14</v>
      </c>
      <c r="B23" s="216" t="s">
        <v>63</v>
      </c>
      <c r="C23" s="216" t="s">
        <v>1502</v>
      </c>
      <c r="D23" s="216" t="s">
        <v>1481</v>
      </c>
      <c r="E23" s="698"/>
      <c r="F23" s="698"/>
      <c r="G23" s="339">
        <v>1</v>
      </c>
      <c r="H23" s="331"/>
      <c r="I23" s="18">
        <f t="shared" si="0"/>
        <v>0</v>
      </c>
      <c r="J23" s="30"/>
    </row>
    <row r="24" spans="1:10" x14ac:dyDescent="0.25">
      <c r="A24" s="6">
        <v>15</v>
      </c>
      <c r="B24" s="216" t="s">
        <v>1503</v>
      </c>
      <c r="C24" s="216" t="s">
        <v>1504</v>
      </c>
      <c r="D24" s="216" t="s">
        <v>1481</v>
      </c>
      <c r="E24" s="698"/>
      <c r="F24" s="698"/>
      <c r="G24" s="339">
        <v>2</v>
      </c>
      <c r="H24" s="331"/>
      <c r="I24" s="18">
        <f t="shared" si="0"/>
        <v>0</v>
      </c>
      <c r="J24" s="30"/>
    </row>
    <row r="25" spans="1:10" x14ac:dyDescent="0.25">
      <c r="A25" s="6">
        <v>16</v>
      </c>
      <c r="B25" s="216" t="s">
        <v>168</v>
      </c>
      <c r="C25" s="216" t="s">
        <v>1505</v>
      </c>
      <c r="D25" s="216" t="s">
        <v>1481</v>
      </c>
      <c r="E25" s="698"/>
      <c r="F25" s="698"/>
      <c r="G25" s="339">
        <v>2</v>
      </c>
      <c r="H25" s="331"/>
      <c r="I25" s="18">
        <f t="shared" si="0"/>
        <v>0</v>
      </c>
      <c r="J25" s="30"/>
    </row>
    <row r="26" spans="1:10" ht="15.75" thickBot="1" x14ac:dyDescent="0.3">
      <c r="A26" s="56">
        <v>17</v>
      </c>
      <c r="B26" s="304" t="s">
        <v>83</v>
      </c>
      <c r="C26" s="684" t="s">
        <v>1508</v>
      </c>
      <c r="D26" s="304" t="s">
        <v>1481</v>
      </c>
      <c r="E26" s="700"/>
      <c r="F26" s="700"/>
      <c r="G26" s="340">
        <v>3</v>
      </c>
      <c r="H26" s="331"/>
      <c r="I26" s="72">
        <f t="shared" si="0"/>
        <v>0</v>
      </c>
      <c r="J26" s="30"/>
    </row>
    <row r="27" spans="1:10" ht="15" customHeight="1" thickTop="1" thickBot="1" x14ac:dyDescent="0.3">
      <c r="H27" s="16" t="s">
        <v>4</v>
      </c>
      <c r="I27" s="17">
        <f>SUM(I9:I16,I18:I26)</f>
        <v>0</v>
      </c>
      <c r="J27" s="30"/>
    </row>
    <row r="28" spans="1:10" ht="15.75" thickTop="1" x14ac:dyDescent="0.25"/>
    <row r="29" spans="1:10" ht="75" customHeight="1" x14ac:dyDescent="0.25">
      <c r="A29" s="997" t="s">
        <v>14</v>
      </c>
      <c r="B29" s="998"/>
      <c r="C29" s="998"/>
      <c r="D29" s="998"/>
      <c r="E29" s="998"/>
      <c r="F29" s="998"/>
      <c r="G29" s="998"/>
      <c r="H29" s="998"/>
      <c r="I29" s="998"/>
    </row>
    <row r="30" spans="1:10" x14ac:dyDescent="0.25">
      <c r="A30" s="689"/>
      <c r="B30" s="81"/>
    </row>
  </sheetData>
  <sheetProtection algorithmName="SHA-512" hashValue="pi331tRC7GDfbZpa+FCj7kA2eYxqBhaTujfMzaDLUzybXExuzSNg/5QNHDrJ+Q8iOOYYNpf21ArCAwMsg+YCxw==" saltValue="0SPVBkQHKsQlp+jiYhufJw==" spinCount="100000" sheet="1" objects="1" scenarios="1"/>
  <mergeCells count="14">
    <mergeCell ref="A29:I29"/>
    <mergeCell ref="I6:I7"/>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2" tint="-0.499984740745262"/>
  </sheetPr>
  <dimension ref="A1:J18"/>
  <sheetViews>
    <sheetView view="pageLayout" zoomScaleNormal="90" workbookViewId="0">
      <selection activeCell="H8" sqref="H8:H14"/>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10" ht="54" customHeight="1" x14ac:dyDescent="0.25">
      <c r="A1" s="905"/>
      <c r="B1" s="905"/>
      <c r="C1" s="905"/>
      <c r="D1" s="905"/>
      <c r="E1" s="767" t="s">
        <v>1460</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488</v>
      </c>
      <c r="B3" s="774"/>
      <c r="C3" s="774"/>
      <c r="D3" s="774"/>
      <c r="E3" s="774"/>
      <c r="F3" s="774"/>
      <c r="G3" s="774"/>
      <c r="H3" s="774"/>
      <c r="I3" s="774"/>
    </row>
    <row r="4" spans="1:10" ht="15.75" customHeight="1" x14ac:dyDescent="0.25">
      <c r="A4" s="774" t="s">
        <v>905</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88" t="s">
        <v>13</v>
      </c>
      <c r="D7" s="688" t="s">
        <v>12</v>
      </c>
      <c r="E7" s="246" t="s">
        <v>13</v>
      </c>
      <c r="F7" s="246" t="s">
        <v>12</v>
      </c>
      <c r="G7" s="1008"/>
      <c r="H7" s="994"/>
      <c r="I7" s="996"/>
    </row>
    <row r="8" spans="1:10" ht="15" customHeight="1" thickTop="1" x14ac:dyDescent="0.25">
      <c r="A8" s="220">
        <v>1</v>
      </c>
      <c r="B8" s="307" t="s">
        <v>1461</v>
      </c>
      <c r="C8" s="307" t="s">
        <v>1462</v>
      </c>
      <c r="D8" s="307" t="s">
        <v>1463</v>
      </c>
      <c r="E8" s="702"/>
      <c r="F8" s="702"/>
      <c r="G8" s="251">
        <v>1</v>
      </c>
      <c r="H8" s="338"/>
      <c r="I8" s="252">
        <f>G8*ROUND(H8,2)</f>
        <v>0</v>
      </c>
      <c r="J8" s="30"/>
    </row>
    <row r="9" spans="1:10" x14ac:dyDescent="0.25">
      <c r="A9" s="6">
        <v>2</v>
      </c>
      <c r="B9" s="683" t="s">
        <v>1476</v>
      </c>
      <c r="C9" s="216" t="s">
        <v>1464</v>
      </c>
      <c r="D9" s="216" t="s">
        <v>1465</v>
      </c>
      <c r="E9" s="698"/>
      <c r="F9" s="698"/>
      <c r="G9" s="2">
        <v>1</v>
      </c>
      <c r="H9" s="331"/>
      <c r="I9" s="18">
        <f t="shared" ref="I9:I14" si="0">G9*ROUND(H9,2)</f>
        <v>0</v>
      </c>
      <c r="J9" s="30"/>
    </row>
    <row r="10" spans="1:10" ht="15" customHeight="1" x14ac:dyDescent="0.25">
      <c r="A10" s="6">
        <v>3</v>
      </c>
      <c r="B10" s="683" t="s">
        <v>1477</v>
      </c>
      <c r="C10" s="683" t="s">
        <v>1478</v>
      </c>
      <c r="D10" s="216" t="s">
        <v>1466</v>
      </c>
      <c r="E10" s="698"/>
      <c r="F10" s="698"/>
      <c r="G10" s="2">
        <v>1</v>
      </c>
      <c r="H10" s="331"/>
      <c r="I10" s="18">
        <f t="shared" si="0"/>
        <v>0</v>
      </c>
      <c r="J10" s="30"/>
    </row>
    <row r="11" spans="1:10" ht="15" customHeight="1" x14ac:dyDescent="0.25">
      <c r="A11" s="6">
        <v>4</v>
      </c>
      <c r="B11" s="216" t="s">
        <v>1467</v>
      </c>
      <c r="C11" s="216" t="s">
        <v>1468</v>
      </c>
      <c r="D11" s="216" t="s">
        <v>1469</v>
      </c>
      <c r="E11" s="698"/>
      <c r="F11" s="698"/>
      <c r="G11" s="2">
        <v>1</v>
      </c>
      <c r="H11" s="331"/>
      <c r="I11" s="18">
        <f t="shared" si="0"/>
        <v>0</v>
      </c>
      <c r="J11" s="30"/>
    </row>
    <row r="12" spans="1:10" ht="15" customHeight="1" x14ac:dyDescent="0.25">
      <c r="A12" s="6">
        <v>5</v>
      </c>
      <c r="B12" s="683" t="s">
        <v>1479</v>
      </c>
      <c r="C12" s="216" t="s">
        <v>1470</v>
      </c>
      <c r="D12" s="216" t="s">
        <v>1471</v>
      </c>
      <c r="E12" s="698"/>
      <c r="F12" s="698"/>
      <c r="G12" s="2">
        <v>1</v>
      </c>
      <c r="H12" s="331"/>
      <c r="I12" s="18">
        <f t="shared" si="0"/>
        <v>0</v>
      </c>
      <c r="J12" s="30"/>
    </row>
    <row r="13" spans="1:10" ht="15" customHeight="1" x14ac:dyDescent="0.25">
      <c r="A13" s="6">
        <v>6</v>
      </c>
      <c r="B13" s="216" t="s">
        <v>1472</v>
      </c>
      <c r="C13" s="216" t="s">
        <v>169</v>
      </c>
      <c r="D13" s="216" t="s">
        <v>1471</v>
      </c>
      <c r="E13" s="698"/>
      <c r="F13" s="698"/>
      <c r="G13" s="2">
        <v>1</v>
      </c>
      <c r="H13" s="331"/>
      <c r="I13" s="18">
        <f t="shared" si="0"/>
        <v>0</v>
      </c>
      <c r="J13" s="30"/>
    </row>
    <row r="14" spans="1:10" ht="15" customHeight="1" thickBot="1" x14ac:dyDescent="0.3">
      <c r="A14" s="56">
        <v>7</v>
      </c>
      <c r="B14" s="304" t="s">
        <v>1473</v>
      </c>
      <c r="C14" s="304" t="s">
        <v>1474</v>
      </c>
      <c r="D14" s="304" t="s">
        <v>1475</v>
      </c>
      <c r="E14" s="700"/>
      <c r="F14" s="700"/>
      <c r="G14" s="11">
        <v>1</v>
      </c>
      <c r="H14" s="331"/>
      <c r="I14" s="72">
        <f t="shared" si="0"/>
        <v>0</v>
      </c>
      <c r="J14" s="30"/>
    </row>
    <row r="15" spans="1:10" ht="15" customHeight="1" thickTop="1" thickBot="1" x14ac:dyDescent="0.3">
      <c r="H15" s="16" t="s">
        <v>4</v>
      </c>
      <c r="I15" s="17">
        <f>SUM(I8:I14)</f>
        <v>0</v>
      </c>
      <c r="J15" s="30"/>
    </row>
    <row r="16" spans="1:10" ht="15.75" thickTop="1" x14ac:dyDescent="0.25"/>
    <row r="17" spans="1:9" ht="75" customHeight="1" x14ac:dyDescent="0.25">
      <c r="A17" s="997" t="s">
        <v>14</v>
      </c>
      <c r="B17" s="998"/>
      <c r="C17" s="998"/>
      <c r="D17" s="998"/>
      <c r="E17" s="998"/>
      <c r="F17" s="998"/>
      <c r="G17" s="998"/>
      <c r="H17" s="998"/>
      <c r="I17" s="998"/>
    </row>
    <row r="18" spans="1:9" x14ac:dyDescent="0.25">
      <c r="A18" s="689"/>
      <c r="B18" s="81"/>
    </row>
  </sheetData>
  <sheetProtection algorithmName="SHA-512" hashValue="VynR4fUQGay8UkGL02Z3oZHxfrIT/DTYJ+8In7KZEZQA/zBXWhdx49do9TKX2pHJ9SKA9LnhUci2eq6sll31CA==" saltValue="sR4+NoIbdhdqb1T6Zm5RCA==" spinCount="100000" sheet="1" objects="1" scenarios="1"/>
  <mergeCells count="14">
    <mergeCell ref="I6:I7"/>
    <mergeCell ref="A17:I17"/>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2" tint="-0.499984740745262"/>
  </sheetPr>
  <dimension ref="A1:J13"/>
  <sheetViews>
    <sheetView view="pageLayout" zoomScaleNormal="90" workbookViewId="0">
      <selection activeCell="H8" sqref="H8:H9"/>
    </sheetView>
  </sheetViews>
  <sheetFormatPr defaultColWidth="9.140625" defaultRowHeight="15" x14ac:dyDescent="0.25"/>
  <cols>
    <col min="1" max="1" width="5.7109375" style="687"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87" customWidth="1"/>
    <col min="8" max="9" width="15.7109375" style="687" customWidth="1"/>
    <col min="10" max="16384" width="9.140625" style="8"/>
  </cols>
  <sheetData>
    <row r="1" spans="1:10" ht="54" customHeight="1" x14ac:dyDescent="0.25">
      <c r="A1" s="905"/>
      <c r="B1" s="905"/>
      <c r="C1" s="905"/>
      <c r="D1" s="905"/>
      <c r="E1" s="767" t="s">
        <v>1509</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509</v>
      </c>
      <c r="B3" s="774"/>
      <c r="C3" s="774"/>
      <c r="D3" s="774"/>
      <c r="E3" s="774"/>
      <c r="F3" s="774"/>
      <c r="G3" s="774"/>
      <c r="H3" s="774"/>
      <c r="I3" s="774"/>
    </row>
    <row r="4" spans="1:10" ht="15.75" customHeight="1" x14ac:dyDescent="0.25">
      <c r="A4" s="774" t="s">
        <v>909</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88" t="s">
        <v>13</v>
      </c>
      <c r="D7" s="688" t="s">
        <v>12</v>
      </c>
      <c r="E7" s="246" t="s">
        <v>13</v>
      </c>
      <c r="F7" s="246" t="s">
        <v>12</v>
      </c>
      <c r="G7" s="1008"/>
      <c r="H7" s="994"/>
      <c r="I7" s="996"/>
    </row>
    <row r="8" spans="1:10" ht="15" customHeight="1" thickTop="1" x14ac:dyDescent="0.25">
      <c r="A8" s="220">
        <v>1</v>
      </c>
      <c r="B8" s="685" t="s">
        <v>1513</v>
      </c>
      <c r="C8" s="307" t="s">
        <v>1510</v>
      </c>
      <c r="D8" s="307" t="s">
        <v>1511</v>
      </c>
      <c r="E8" s="702"/>
      <c r="F8" s="702"/>
      <c r="G8" s="251">
        <v>1</v>
      </c>
      <c r="H8" s="338"/>
      <c r="I8" s="252">
        <f>G8*ROUND(H8,2)</f>
        <v>0</v>
      </c>
      <c r="J8" s="30"/>
    </row>
    <row r="9" spans="1:10" ht="15" customHeight="1" thickBot="1" x14ac:dyDescent="0.3">
      <c r="A9" s="56">
        <v>2</v>
      </c>
      <c r="B9" s="684" t="s">
        <v>1514</v>
      </c>
      <c r="C9" s="684" t="s">
        <v>1515</v>
      </c>
      <c r="D9" s="304" t="s">
        <v>1512</v>
      </c>
      <c r="E9" s="700"/>
      <c r="F9" s="700"/>
      <c r="G9" s="11">
        <v>1</v>
      </c>
      <c r="H9" s="333"/>
      <c r="I9" s="72">
        <f t="shared" ref="I9" si="0">G9*ROUND(H9,2)</f>
        <v>0</v>
      </c>
      <c r="J9" s="30"/>
    </row>
    <row r="10" spans="1:10" ht="15" customHeight="1" thickTop="1" thickBot="1" x14ac:dyDescent="0.3">
      <c r="H10" s="16" t="s">
        <v>4</v>
      </c>
      <c r="I10" s="17">
        <f>SUM(I8:I9)</f>
        <v>0</v>
      </c>
      <c r="J10" s="30"/>
    </row>
    <row r="11" spans="1:10" ht="15.75" thickTop="1" x14ac:dyDescent="0.25"/>
    <row r="12" spans="1:10" ht="75" customHeight="1" x14ac:dyDescent="0.25">
      <c r="A12" s="997" t="s">
        <v>14</v>
      </c>
      <c r="B12" s="998"/>
      <c r="C12" s="998"/>
      <c r="D12" s="998"/>
      <c r="E12" s="998"/>
      <c r="F12" s="998"/>
      <c r="G12" s="998"/>
      <c r="H12" s="998"/>
      <c r="I12" s="998"/>
    </row>
    <row r="13" spans="1:10" x14ac:dyDescent="0.25">
      <c r="A13" s="689"/>
      <c r="B13" s="81"/>
    </row>
  </sheetData>
  <sheetProtection algorithmName="SHA-512" hashValue="0V2A1YD16syKw5nPKiL9IcL2kT0refuoZ6rua+p6nL0FQRODz8visYgVk1/THCLQJqL7y59X4CMzOuq7LbSDWw==" saltValue="j4a4FlNiu5HoBm3OBZOuTg==" spinCount="100000" sheet="1" objects="1" scenarios="1"/>
  <mergeCells count="14">
    <mergeCell ref="I6:I7"/>
    <mergeCell ref="A12:I12"/>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2" tint="-0.499984740745262"/>
  </sheetPr>
  <dimension ref="A1:J50"/>
  <sheetViews>
    <sheetView view="pageLayout" zoomScaleNormal="90" workbookViewId="0">
      <selection activeCell="K44" sqref="K44"/>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1516</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75</v>
      </c>
      <c r="B3" s="774"/>
      <c r="C3" s="774"/>
      <c r="D3" s="774"/>
      <c r="E3" s="774"/>
      <c r="F3" s="774"/>
      <c r="G3" s="774"/>
      <c r="H3" s="774"/>
      <c r="I3" s="774"/>
    </row>
    <row r="4" spans="1:10" ht="15.75" customHeight="1" x14ac:dyDescent="0.25">
      <c r="A4" s="774" t="s">
        <v>933</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x14ac:dyDescent="0.25">
      <c r="A8" s="220">
        <v>1</v>
      </c>
      <c r="B8" s="307" t="s">
        <v>2441</v>
      </c>
      <c r="C8" s="307" t="s">
        <v>2483</v>
      </c>
      <c r="D8" s="307" t="s">
        <v>2480</v>
      </c>
      <c r="E8" s="702"/>
      <c r="F8" s="702"/>
      <c r="G8" s="251">
        <v>1</v>
      </c>
      <c r="H8" s="338"/>
      <c r="I8" s="252">
        <f>G8*ROUND(H8,2)</f>
        <v>0</v>
      </c>
      <c r="J8" s="30"/>
    </row>
    <row r="9" spans="1:10" ht="15" customHeight="1" x14ac:dyDescent="0.25">
      <c r="A9" s="6">
        <v>2</v>
      </c>
      <c r="B9" s="216" t="s">
        <v>2442</v>
      </c>
      <c r="C9" s="216" t="s">
        <v>2484</v>
      </c>
      <c r="D9" s="216" t="s">
        <v>2480</v>
      </c>
      <c r="E9" s="698"/>
      <c r="F9" s="698"/>
      <c r="G9" s="2">
        <v>1</v>
      </c>
      <c r="H9" s="331"/>
      <c r="I9" s="18">
        <f t="shared" ref="I9:I46" si="0">G9*ROUND(H9,2)</f>
        <v>0</v>
      </c>
      <c r="J9" s="30"/>
    </row>
    <row r="10" spans="1:10" ht="15" customHeight="1" x14ac:dyDescent="0.25">
      <c r="A10" s="6">
        <v>3</v>
      </c>
      <c r="B10" s="216" t="s">
        <v>2443</v>
      </c>
      <c r="C10" s="216" t="s">
        <v>2485</v>
      </c>
      <c r="D10" s="216" t="s">
        <v>2480</v>
      </c>
      <c r="E10" s="698"/>
      <c r="F10" s="698"/>
      <c r="G10" s="2">
        <v>1</v>
      </c>
      <c r="H10" s="331"/>
      <c r="I10" s="18">
        <f t="shared" si="0"/>
        <v>0</v>
      </c>
      <c r="J10" s="30"/>
    </row>
    <row r="11" spans="1:10" ht="15" customHeight="1" x14ac:dyDescent="0.25">
      <c r="A11" s="6">
        <v>4</v>
      </c>
      <c r="B11" s="369" t="s">
        <v>2444</v>
      </c>
      <c r="C11" s="369" t="s">
        <v>2486</v>
      </c>
      <c r="D11" s="369" t="s">
        <v>2480</v>
      </c>
      <c r="E11" s="699"/>
      <c r="F11" s="699"/>
      <c r="G11" s="248">
        <v>1</v>
      </c>
      <c r="H11" s="332"/>
      <c r="I11" s="18">
        <f t="shared" si="0"/>
        <v>0</v>
      </c>
      <c r="J11" s="30"/>
    </row>
    <row r="12" spans="1:10" ht="15" customHeight="1" x14ac:dyDescent="0.25">
      <c r="A12" s="6">
        <v>5</v>
      </c>
      <c r="B12" s="369" t="s">
        <v>2445</v>
      </c>
      <c r="C12" s="369" t="s">
        <v>2487</v>
      </c>
      <c r="D12" s="369" t="s">
        <v>2480</v>
      </c>
      <c r="E12" s="699"/>
      <c r="F12" s="699"/>
      <c r="G12" s="248">
        <v>1</v>
      </c>
      <c r="H12" s="332"/>
      <c r="I12" s="18">
        <f t="shared" si="0"/>
        <v>0</v>
      </c>
      <c r="J12" s="30"/>
    </row>
    <row r="13" spans="1:10" ht="15" customHeight="1" x14ac:dyDescent="0.25">
      <c r="A13" s="6">
        <v>6</v>
      </c>
      <c r="B13" s="369" t="s">
        <v>2446</v>
      </c>
      <c r="C13" s="369" t="s">
        <v>2488</v>
      </c>
      <c r="D13" s="369" t="s">
        <v>2480</v>
      </c>
      <c r="E13" s="699"/>
      <c r="F13" s="699"/>
      <c r="G13" s="248">
        <v>1</v>
      </c>
      <c r="H13" s="332"/>
      <c r="I13" s="18">
        <f t="shared" si="0"/>
        <v>0</v>
      </c>
      <c r="J13" s="30"/>
    </row>
    <row r="14" spans="1:10" ht="15" customHeight="1" x14ac:dyDescent="0.25">
      <c r="A14" s="6">
        <v>7</v>
      </c>
      <c r="B14" s="369" t="s">
        <v>2447</v>
      </c>
      <c r="C14" s="369" t="s">
        <v>2489</v>
      </c>
      <c r="D14" s="369" t="s">
        <v>2480</v>
      </c>
      <c r="E14" s="699"/>
      <c r="F14" s="699"/>
      <c r="G14" s="248">
        <v>1</v>
      </c>
      <c r="H14" s="332"/>
      <c r="I14" s="18">
        <f t="shared" si="0"/>
        <v>0</v>
      </c>
      <c r="J14" s="30"/>
    </row>
    <row r="15" spans="1:10" ht="15" customHeight="1" x14ac:dyDescent="0.25">
      <c r="A15" s="6">
        <v>8</v>
      </c>
      <c r="B15" s="369" t="s">
        <v>2448</v>
      </c>
      <c r="C15" s="369" t="s">
        <v>2490</v>
      </c>
      <c r="D15" s="369" t="s">
        <v>2480</v>
      </c>
      <c r="E15" s="699"/>
      <c r="F15" s="699"/>
      <c r="G15" s="248">
        <v>1</v>
      </c>
      <c r="H15" s="332"/>
      <c r="I15" s="18">
        <f t="shared" si="0"/>
        <v>0</v>
      </c>
      <c r="J15" s="30"/>
    </row>
    <row r="16" spans="1:10" ht="15" customHeight="1" x14ac:dyDescent="0.25">
      <c r="A16" s="6">
        <v>9</v>
      </c>
      <c r="B16" s="369" t="s">
        <v>2449</v>
      </c>
      <c r="C16" s="369" t="s">
        <v>2491</v>
      </c>
      <c r="D16" s="369" t="s">
        <v>2480</v>
      </c>
      <c r="E16" s="699"/>
      <c r="F16" s="699"/>
      <c r="G16" s="248">
        <v>1</v>
      </c>
      <c r="H16" s="332"/>
      <c r="I16" s="18">
        <f t="shared" si="0"/>
        <v>0</v>
      </c>
      <c r="J16" s="30"/>
    </row>
    <row r="17" spans="1:10" ht="15" customHeight="1" x14ac:dyDescent="0.25">
      <c r="A17" s="6">
        <v>10</v>
      </c>
      <c r="B17" s="369" t="s">
        <v>2450</v>
      </c>
      <c r="C17" s="369" t="s">
        <v>2492</v>
      </c>
      <c r="D17" s="369" t="s">
        <v>2480</v>
      </c>
      <c r="E17" s="699"/>
      <c r="F17" s="699"/>
      <c r="G17" s="248">
        <v>1</v>
      </c>
      <c r="H17" s="332"/>
      <c r="I17" s="18">
        <f t="shared" si="0"/>
        <v>0</v>
      </c>
      <c r="J17" s="30"/>
    </row>
    <row r="18" spans="1:10" ht="15" customHeight="1" x14ac:dyDescent="0.25">
      <c r="A18" s="6">
        <v>11</v>
      </c>
      <c r="B18" s="369" t="s">
        <v>2451</v>
      </c>
      <c r="C18" s="369" t="s">
        <v>2493</v>
      </c>
      <c r="D18" s="369" t="s">
        <v>2480</v>
      </c>
      <c r="E18" s="699"/>
      <c r="F18" s="699"/>
      <c r="G18" s="248">
        <v>1</v>
      </c>
      <c r="H18" s="332"/>
      <c r="I18" s="18">
        <f t="shared" si="0"/>
        <v>0</v>
      </c>
      <c r="J18" s="30"/>
    </row>
    <row r="19" spans="1:10" ht="15" customHeight="1" x14ac:dyDescent="0.25">
      <c r="A19" s="6">
        <v>12</v>
      </c>
      <c r="B19" s="369" t="s">
        <v>2452</v>
      </c>
      <c r="C19" s="369" t="s">
        <v>2494</v>
      </c>
      <c r="D19" s="369" t="s">
        <v>2480</v>
      </c>
      <c r="E19" s="699"/>
      <c r="F19" s="699"/>
      <c r="G19" s="248">
        <v>1</v>
      </c>
      <c r="H19" s="332"/>
      <c r="I19" s="18">
        <f t="shared" si="0"/>
        <v>0</v>
      </c>
      <c r="J19" s="30"/>
    </row>
    <row r="20" spans="1:10" ht="15" customHeight="1" x14ac:dyDescent="0.25">
      <c r="A20" s="6">
        <v>13</v>
      </c>
      <c r="B20" s="369" t="s">
        <v>2453</v>
      </c>
      <c r="C20" s="369" t="s">
        <v>2495</v>
      </c>
      <c r="D20" s="369" t="s">
        <v>2480</v>
      </c>
      <c r="E20" s="699"/>
      <c r="F20" s="699"/>
      <c r="G20" s="248">
        <v>1</v>
      </c>
      <c r="H20" s="332"/>
      <c r="I20" s="18">
        <f t="shared" si="0"/>
        <v>0</v>
      </c>
      <c r="J20" s="30"/>
    </row>
    <row r="21" spans="1:10" ht="15" customHeight="1" x14ac:dyDescent="0.25">
      <c r="A21" s="6">
        <v>14</v>
      </c>
      <c r="B21" s="369" t="s">
        <v>2454</v>
      </c>
      <c r="C21" s="369" t="s">
        <v>2496</v>
      </c>
      <c r="D21" s="369" t="s">
        <v>2480</v>
      </c>
      <c r="E21" s="699"/>
      <c r="F21" s="699"/>
      <c r="G21" s="248">
        <v>1</v>
      </c>
      <c r="H21" s="332"/>
      <c r="I21" s="18">
        <f t="shared" si="0"/>
        <v>0</v>
      </c>
      <c r="J21" s="30"/>
    </row>
    <row r="22" spans="1:10" ht="15" customHeight="1" x14ac:dyDescent="0.25">
      <c r="A22" s="6">
        <v>15</v>
      </c>
      <c r="B22" s="369" t="s">
        <v>2455</v>
      </c>
      <c r="C22" s="369" t="s">
        <v>2497</v>
      </c>
      <c r="D22" s="369" t="s">
        <v>2480</v>
      </c>
      <c r="E22" s="699"/>
      <c r="F22" s="699"/>
      <c r="G22" s="248">
        <v>1</v>
      </c>
      <c r="H22" s="332"/>
      <c r="I22" s="18">
        <f t="shared" si="0"/>
        <v>0</v>
      </c>
      <c r="J22" s="30"/>
    </row>
    <row r="23" spans="1:10" ht="15" customHeight="1" x14ac:dyDescent="0.25">
      <c r="A23" s="6">
        <v>16</v>
      </c>
      <c r="B23" s="369" t="s">
        <v>2456</v>
      </c>
      <c r="C23" s="369" t="s">
        <v>2498</v>
      </c>
      <c r="D23" s="369" t="s">
        <v>2480</v>
      </c>
      <c r="E23" s="699"/>
      <c r="F23" s="699"/>
      <c r="G23" s="248">
        <v>1</v>
      </c>
      <c r="H23" s="332"/>
      <c r="I23" s="18">
        <f t="shared" si="0"/>
        <v>0</v>
      </c>
      <c r="J23" s="30"/>
    </row>
    <row r="24" spans="1:10" ht="15" customHeight="1" x14ac:dyDescent="0.25">
      <c r="A24" s="6">
        <v>17</v>
      </c>
      <c r="B24" s="369" t="s">
        <v>2457</v>
      </c>
      <c r="C24" s="369" t="s">
        <v>2499</v>
      </c>
      <c r="D24" s="369" t="s">
        <v>2480</v>
      </c>
      <c r="E24" s="699"/>
      <c r="F24" s="699"/>
      <c r="G24" s="248">
        <v>1</v>
      </c>
      <c r="H24" s="332"/>
      <c r="I24" s="18">
        <f t="shared" si="0"/>
        <v>0</v>
      </c>
      <c r="J24" s="30"/>
    </row>
    <row r="25" spans="1:10" ht="15" customHeight="1" x14ac:dyDescent="0.25">
      <c r="A25" s="6">
        <v>18</v>
      </c>
      <c r="B25" s="369" t="s">
        <v>2458</v>
      </c>
      <c r="C25" s="369" t="s">
        <v>2500</v>
      </c>
      <c r="D25" s="369" t="s">
        <v>2480</v>
      </c>
      <c r="E25" s="699"/>
      <c r="F25" s="699"/>
      <c r="G25" s="248">
        <v>1</v>
      </c>
      <c r="H25" s="332"/>
      <c r="I25" s="18">
        <f t="shared" si="0"/>
        <v>0</v>
      </c>
      <c r="J25" s="30"/>
    </row>
    <row r="26" spans="1:10" ht="15" customHeight="1" x14ac:dyDescent="0.25">
      <c r="A26" s="6">
        <v>19</v>
      </c>
      <c r="B26" s="369" t="s">
        <v>2459</v>
      </c>
      <c r="C26" s="369" t="s">
        <v>2501</v>
      </c>
      <c r="D26" s="369" t="s">
        <v>2480</v>
      </c>
      <c r="E26" s="699"/>
      <c r="F26" s="699"/>
      <c r="G26" s="248">
        <v>1</v>
      </c>
      <c r="H26" s="332"/>
      <c r="I26" s="18">
        <f t="shared" si="0"/>
        <v>0</v>
      </c>
      <c r="J26" s="30"/>
    </row>
    <row r="27" spans="1:10" ht="25.5" x14ac:dyDescent="0.25">
      <c r="A27" s="6">
        <v>20</v>
      </c>
      <c r="B27" s="369" t="s">
        <v>2460</v>
      </c>
      <c r="C27" s="369" t="s">
        <v>2502</v>
      </c>
      <c r="D27" s="369" t="s">
        <v>2480</v>
      </c>
      <c r="E27" s="699"/>
      <c r="F27" s="699"/>
      <c r="G27" s="248">
        <v>1</v>
      </c>
      <c r="H27" s="332"/>
      <c r="I27" s="18">
        <f t="shared" si="0"/>
        <v>0</v>
      </c>
      <c r="J27" s="30"/>
    </row>
    <row r="28" spans="1:10" ht="25.5" x14ac:dyDescent="0.25">
      <c r="A28" s="6">
        <v>21</v>
      </c>
      <c r="B28" s="369" t="s">
        <v>2461</v>
      </c>
      <c r="C28" s="369" t="s">
        <v>2503</v>
      </c>
      <c r="D28" s="369" t="s">
        <v>2480</v>
      </c>
      <c r="E28" s="699"/>
      <c r="F28" s="699"/>
      <c r="G28" s="248">
        <v>1</v>
      </c>
      <c r="H28" s="332"/>
      <c r="I28" s="18">
        <f t="shared" si="0"/>
        <v>0</v>
      </c>
      <c r="J28" s="30"/>
    </row>
    <row r="29" spans="1:10" ht="25.5" x14ac:dyDescent="0.25">
      <c r="A29" s="6">
        <v>22</v>
      </c>
      <c r="B29" s="369" t="s">
        <v>2462</v>
      </c>
      <c r="C29" s="369" t="s">
        <v>2504</v>
      </c>
      <c r="D29" s="369" t="s">
        <v>2480</v>
      </c>
      <c r="E29" s="699"/>
      <c r="F29" s="699"/>
      <c r="G29" s="248">
        <v>1</v>
      </c>
      <c r="H29" s="332"/>
      <c r="I29" s="18">
        <f t="shared" si="0"/>
        <v>0</v>
      </c>
      <c r="J29" s="30"/>
    </row>
    <row r="30" spans="1:10" ht="15" customHeight="1" x14ac:dyDescent="0.25">
      <c r="A30" s="6">
        <v>23</v>
      </c>
      <c r="B30" s="369" t="s">
        <v>2463</v>
      </c>
      <c r="C30" s="369" t="s">
        <v>2505</v>
      </c>
      <c r="D30" s="369" t="s">
        <v>2480</v>
      </c>
      <c r="E30" s="699"/>
      <c r="F30" s="699"/>
      <c r="G30" s="248">
        <v>1</v>
      </c>
      <c r="H30" s="332"/>
      <c r="I30" s="18">
        <f t="shared" si="0"/>
        <v>0</v>
      </c>
      <c r="J30" s="30"/>
    </row>
    <row r="31" spans="1:10" ht="15" customHeight="1" x14ac:dyDescent="0.25">
      <c r="A31" s="6">
        <v>24</v>
      </c>
      <c r="B31" s="369" t="s">
        <v>2464</v>
      </c>
      <c r="C31" s="369" t="s">
        <v>2506</v>
      </c>
      <c r="D31" s="369" t="s">
        <v>2480</v>
      </c>
      <c r="E31" s="699"/>
      <c r="F31" s="699"/>
      <c r="G31" s="248">
        <v>1</v>
      </c>
      <c r="H31" s="332"/>
      <c r="I31" s="18">
        <f t="shared" si="0"/>
        <v>0</v>
      </c>
      <c r="J31" s="30"/>
    </row>
    <row r="32" spans="1:10" ht="15" customHeight="1" x14ac:dyDescent="0.25">
      <c r="A32" s="6">
        <v>25</v>
      </c>
      <c r="B32" s="369" t="s">
        <v>2465</v>
      </c>
      <c r="C32" s="369" t="s">
        <v>2507</v>
      </c>
      <c r="D32" s="369" t="s">
        <v>2480</v>
      </c>
      <c r="E32" s="699"/>
      <c r="F32" s="699"/>
      <c r="G32" s="248">
        <v>1</v>
      </c>
      <c r="H32" s="332"/>
      <c r="I32" s="18">
        <f t="shared" si="0"/>
        <v>0</v>
      </c>
      <c r="J32" s="30"/>
    </row>
    <row r="33" spans="1:10" ht="15" customHeight="1" x14ac:dyDescent="0.25">
      <c r="A33" s="6">
        <v>26</v>
      </c>
      <c r="B33" s="369" t="s">
        <v>2466</v>
      </c>
      <c r="C33" s="369" t="s">
        <v>2508</v>
      </c>
      <c r="D33" s="369" t="s">
        <v>2480</v>
      </c>
      <c r="E33" s="699"/>
      <c r="F33" s="699"/>
      <c r="G33" s="248">
        <v>1</v>
      </c>
      <c r="H33" s="332"/>
      <c r="I33" s="18">
        <f t="shared" si="0"/>
        <v>0</v>
      </c>
      <c r="J33" s="30"/>
    </row>
    <row r="34" spans="1:10" ht="15" customHeight="1" x14ac:dyDescent="0.25">
      <c r="A34" s="6">
        <v>27</v>
      </c>
      <c r="B34" s="369" t="s">
        <v>2467</v>
      </c>
      <c r="C34" s="369" t="s">
        <v>2509</v>
      </c>
      <c r="D34" s="369" t="s">
        <v>2480</v>
      </c>
      <c r="E34" s="699"/>
      <c r="F34" s="699"/>
      <c r="G34" s="248">
        <v>1</v>
      </c>
      <c r="H34" s="332"/>
      <c r="I34" s="18">
        <f t="shared" si="0"/>
        <v>0</v>
      </c>
      <c r="J34" s="30"/>
    </row>
    <row r="35" spans="1:10" ht="15" customHeight="1" x14ac:dyDescent="0.25">
      <c r="A35" s="6">
        <v>28</v>
      </c>
      <c r="B35" s="369" t="s">
        <v>2468</v>
      </c>
      <c r="C35" s="369" t="s">
        <v>2510</v>
      </c>
      <c r="D35" s="369" t="s">
        <v>1517</v>
      </c>
      <c r="E35" s="699"/>
      <c r="F35" s="699"/>
      <c r="G35" s="248">
        <v>1</v>
      </c>
      <c r="H35" s="332"/>
      <c r="I35" s="18">
        <f t="shared" si="0"/>
        <v>0</v>
      </c>
      <c r="J35" s="30"/>
    </row>
    <row r="36" spans="1:10" ht="15" customHeight="1" x14ac:dyDescent="0.25">
      <c r="A36" s="6">
        <v>29</v>
      </c>
      <c r="B36" s="369" t="s">
        <v>2469</v>
      </c>
      <c r="C36" s="369" t="s">
        <v>2511</v>
      </c>
      <c r="D36" s="369" t="s">
        <v>1517</v>
      </c>
      <c r="E36" s="699"/>
      <c r="F36" s="699"/>
      <c r="G36" s="248">
        <v>1</v>
      </c>
      <c r="H36" s="332"/>
      <c r="I36" s="18">
        <f t="shared" si="0"/>
        <v>0</v>
      </c>
      <c r="J36" s="30"/>
    </row>
    <row r="37" spans="1:10" ht="15" customHeight="1" x14ac:dyDescent="0.25">
      <c r="A37" s="6">
        <v>30</v>
      </c>
      <c r="B37" s="369" t="s">
        <v>2470</v>
      </c>
      <c r="C37" s="369" t="s">
        <v>2512</v>
      </c>
      <c r="D37" s="369" t="s">
        <v>1517</v>
      </c>
      <c r="E37" s="699"/>
      <c r="F37" s="699"/>
      <c r="G37" s="248">
        <v>1</v>
      </c>
      <c r="H37" s="332"/>
      <c r="I37" s="18">
        <f t="shared" si="0"/>
        <v>0</v>
      </c>
      <c r="J37" s="30"/>
    </row>
    <row r="38" spans="1:10" ht="15" customHeight="1" x14ac:dyDescent="0.25">
      <c r="A38" s="6">
        <v>31</v>
      </c>
      <c r="B38" s="369" t="s">
        <v>2471</v>
      </c>
      <c r="C38" s="369"/>
      <c r="D38" s="369"/>
      <c r="E38" s="699"/>
      <c r="F38" s="699"/>
      <c r="G38" s="248">
        <v>1</v>
      </c>
      <c r="H38" s="332"/>
      <c r="I38" s="18">
        <f t="shared" si="0"/>
        <v>0</v>
      </c>
      <c r="J38" s="30"/>
    </row>
    <row r="39" spans="1:10" ht="15" customHeight="1" x14ac:dyDescent="0.25">
      <c r="A39" s="6">
        <v>32</v>
      </c>
      <c r="B39" s="369" t="s">
        <v>2472</v>
      </c>
      <c r="C39" s="369" t="s">
        <v>2513</v>
      </c>
      <c r="D39" s="369" t="s">
        <v>2481</v>
      </c>
      <c r="E39" s="699" t="s">
        <v>2521</v>
      </c>
      <c r="F39" s="699" t="s">
        <v>2520</v>
      </c>
      <c r="G39" s="248">
        <v>1</v>
      </c>
      <c r="H39" s="332"/>
      <c r="I39" s="18">
        <f t="shared" si="0"/>
        <v>0</v>
      </c>
      <c r="J39" s="30"/>
    </row>
    <row r="40" spans="1:10" ht="15" customHeight="1" x14ac:dyDescent="0.25">
      <c r="A40" s="6">
        <v>33</v>
      </c>
      <c r="B40" s="369" t="s">
        <v>2473</v>
      </c>
      <c r="C40" s="369" t="s">
        <v>2514</v>
      </c>
      <c r="D40" s="369" t="s">
        <v>2481</v>
      </c>
      <c r="E40" s="699" t="s">
        <v>2521</v>
      </c>
      <c r="F40" s="699" t="s">
        <v>2520</v>
      </c>
      <c r="G40" s="248">
        <v>1</v>
      </c>
      <c r="H40" s="332"/>
      <c r="I40" s="18">
        <f t="shared" si="0"/>
        <v>0</v>
      </c>
      <c r="J40" s="30"/>
    </row>
    <row r="41" spans="1:10" ht="15" customHeight="1" x14ac:dyDescent="0.25">
      <c r="A41" s="6">
        <v>34</v>
      </c>
      <c r="B41" s="369" t="s">
        <v>2474</v>
      </c>
      <c r="C41" s="369" t="s">
        <v>2515</v>
      </c>
      <c r="D41" s="369" t="s">
        <v>2481</v>
      </c>
      <c r="E41" s="699" t="s">
        <v>2521</v>
      </c>
      <c r="F41" s="699" t="s">
        <v>2520</v>
      </c>
      <c r="G41" s="248">
        <v>1</v>
      </c>
      <c r="H41" s="332"/>
      <c r="I41" s="18">
        <f t="shared" si="0"/>
        <v>0</v>
      </c>
      <c r="J41" s="30"/>
    </row>
    <row r="42" spans="1:10" ht="15" customHeight="1" x14ac:dyDescent="0.25">
      <c r="A42" s="6">
        <v>35</v>
      </c>
      <c r="B42" s="369" t="s">
        <v>2475</v>
      </c>
      <c r="C42" s="369" t="s">
        <v>2516</v>
      </c>
      <c r="D42" s="369"/>
      <c r="E42" s="699"/>
      <c r="F42" s="699"/>
      <c r="G42" s="248">
        <v>1</v>
      </c>
      <c r="H42" s="332"/>
      <c r="I42" s="18">
        <f t="shared" si="0"/>
        <v>0</v>
      </c>
      <c r="J42" s="30"/>
    </row>
    <row r="43" spans="1:10" ht="15" customHeight="1" x14ac:dyDescent="0.25">
      <c r="A43" s="6">
        <v>36</v>
      </c>
      <c r="B43" s="369" t="s">
        <v>2476</v>
      </c>
      <c r="C43" s="369" t="s">
        <v>2517</v>
      </c>
      <c r="D43" s="369" t="s">
        <v>2481</v>
      </c>
      <c r="E43" s="699" t="s">
        <v>2517</v>
      </c>
      <c r="F43" s="699" t="s">
        <v>2520</v>
      </c>
      <c r="G43" s="248">
        <v>1</v>
      </c>
      <c r="H43" s="332"/>
      <c r="I43" s="18">
        <f t="shared" si="0"/>
        <v>0</v>
      </c>
      <c r="J43" s="30"/>
    </row>
    <row r="44" spans="1:10" ht="15" customHeight="1" x14ac:dyDescent="0.25">
      <c r="A44" s="6">
        <v>37</v>
      </c>
      <c r="B44" s="369" t="s">
        <v>2477</v>
      </c>
      <c r="C44" s="369" t="s">
        <v>2518</v>
      </c>
      <c r="D44" s="369" t="s">
        <v>2482</v>
      </c>
      <c r="E44" s="699" t="s">
        <v>2522</v>
      </c>
      <c r="F44" s="699" t="s">
        <v>2480</v>
      </c>
      <c r="G44" s="248">
        <v>1</v>
      </c>
      <c r="H44" s="332"/>
      <c r="I44" s="18">
        <f t="shared" si="0"/>
        <v>0</v>
      </c>
      <c r="J44" s="30"/>
    </row>
    <row r="45" spans="1:10" ht="15" customHeight="1" x14ac:dyDescent="0.25">
      <c r="A45" s="6">
        <v>38</v>
      </c>
      <c r="B45" s="369" t="s">
        <v>2478</v>
      </c>
      <c r="C45" s="369" t="s">
        <v>2519</v>
      </c>
      <c r="D45" s="369" t="s">
        <v>2482</v>
      </c>
      <c r="E45" s="699" t="s">
        <v>2523</v>
      </c>
      <c r="F45" s="699" t="s">
        <v>2480</v>
      </c>
      <c r="G45" s="248">
        <v>1</v>
      </c>
      <c r="H45" s="332"/>
      <c r="I45" s="18">
        <f t="shared" si="0"/>
        <v>0</v>
      </c>
      <c r="J45" s="30"/>
    </row>
    <row r="46" spans="1:10" ht="15" customHeight="1" thickBot="1" x14ac:dyDescent="0.3">
      <c r="A46" s="56">
        <v>39</v>
      </c>
      <c r="B46" s="304" t="s">
        <v>2479</v>
      </c>
      <c r="C46" s="304"/>
      <c r="D46" s="304"/>
      <c r="E46" s="700"/>
      <c r="F46" s="700"/>
      <c r="G46" s="11">
        <v>1</v>
      </c>
      <c r="H46" s="333"/>
      <c r="I46" s="18">
        <f t="shared" si="0"/>
        <v>0</v>
      </c>
      <c r="J46" s="30"/>
    </row>
    <row r="47" spans="1:10" ht="15" customHeight="1" thickTop="1" thickBot="1" x14ac:dyDescent="0.3">
      <c r="H47" s="16" t="s">
        <v>4</v>
      </c>
      <c r="I47" s="17">
        <f>SUM(I8:I46)</f>
        <v>0</v>
      </c>
      <c r="J47" s="30"/>
    </row>
    <row r="48" spans="1:10" ht="15.75" thickTop="1" x14ac:dyDescent="0.25"/>
    <row r="49" spans="1:9" ht="75" customHeight="1" x14ac:dyDescent="0.25">
      <c r="A49" s="997" t="s">
        <v>14</v>
      </c>
      <c r="B49" s="998"/>
      <c r="C49" s="998"/>
      <c r="D49" s="998"/>
      <c r="E49" s="998"/>
      <c r="F49" s="998"/>
      <c r="G49" s="998"/>
      <c r="H49" s="998"/>
      <c r="I49" s="998"/>
    </row>
    <row r="50" spans="1:9" x14ac:dyDescent="0.25">
      <c r="A50" s="697"/>
      <c r="B50" s="81"/>
    </row>
  </sheetData>
  <sheetProtection algorithmName="SHA-512" hashValue="oyrX15YrRR8wS1hp7+Sf/pYtAdSLuuwNVkZyqu3JNSWnaUxHEFlIdmFgyd6j9018LVrWmw5f4D8JZoXwbGa4LQ==" saltValue="BEYD60sYqtnCXgt76Jdp9Q==" spinCount="100000" sheet="1" objects="1" scenarios="1"/>
  <mergeCells count="14">
    <mergeCell ref="I6:I7"/>
    <mergeCell ref="A49:I49"/>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A69"/>
  <sheetViews>
    <sheetView view="pageLayout" topLeftCell="A63" zoomScale="90" zoomScaleNormal="90" zoomScalePageLayoutView="90" workbookViewId="0">
      <selection activeCell="Y66" sqref="Y66"/>
    </sheetView>
  </sheetViews>
  <sheetFormatPr defaultColWidth="9.140625" defaultRowHeight="12.75" x14ac:dyDescent="0.25"/>
  <cols>
    <col min="1" max="1" width="5.7109375" style="748" customWidth="1"/>
    <col min="2" max="2" width="12.7109375" style="12" customWidth="1"/>
    <col min="3" max="3" width="20.7109375" style="12" customWidth="1"/>
    <col min="4" max="4" width="60.7109375" style="12" customWidth="1"/>
    <col min="5" max="10" width="3.7109375" style="748" customWidth="1"/>
    <col min="11" max="15" width="8.7109375" style="748" customWidth="1"/>
    <col min="16" max="23" width="7.7109375" style="748" customWidth="1"/>
    <col min="24" max="25" width="15.7109375" style="748" customWidth="1"/>
    <col min="26" max="16384" width="9.140625" style="12"/>
  </cols>
  <sheetData>
    <row r="1" spans="1:27" ht="54" customHeight="1" x14ac:dyDescent="0.25">
      <c r="A1" s="765"/>
      <c r="B1" s="765"/>
      <c r="C1" s="765"/>
      <c r="D1" s="765"/>
      <c r="E1" s="765"/>
      <c r="F1" s="766" t="s">
        <v>1334</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75</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thickTop="1" x14ac:dyDescent="0.25">
      <c r="A8" s="174">
        <v>1</v>
      </c>
      <c r="B8" s="794" t="s">
        <v>603</v>
      </c>
      <c r="C8" s="751" t="s">
        <v>622</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5.5" x14ac:dyDescent="0.25">
      <c r="A9" s="173">
        <v>2</v>
      </c>
      <c r="B9" s="798"/>
      <c r="C9" s="749" t="s">
        <v>622</v>
      </c>
      <c r="D9" s="216" t="s">
        <v>554</v>
      </c>
      <c r="E9" s="284"/>
      <c r="F9" s="284"/>
      <c r="G9" s="284"/>
      <c r="H9" s="284"/>
      <c r="I9" s="284"/>
      <c r="J9" s="284"/>
      <c r="K9" s="752">
        <v>1</v>
      </c>
      <c r="L9" s="752" t="s">
        <v>3</v>
      </c>
      <c r="M9" s="284"/>
      <c r="N9" s="302">
        <v>1</v>
      </c>
      <c r="O9" s="752">
        <v>1</v>
      </c>
      <c r="P9" s="752"/>
      <c r="Q9" s="284"/>
      <c r="R9" s="284"/>
      <c r="S9" s="284"/>
      <c r="T9" s="284"/>
      <c r="U9" s="284"/>
      <c r="V9" s="284"/>
      <c r="W9" s="284"/>
      <c r="X9" s="277"/>
      <c r="Y9" s="287">
        <f>N9*O9*ROUND(X9,2)</f>
        <v>0</v>
      </c>
    </row>
    <row r="10" spans="1:27" ht="15" customHeight="1" x14ac:dyDescent="0.25">
      <c r="A10" s="173">
        <v>3</v>
      </c>
      <c r="B10" s="798"/>
      <c r="C10" s="796" t="s">
        <v>2524</v>
      </c>
      <c r="D10" s="216" t="s">
        <v>623</v>
      </c>
      <c r="E10" s="752"/>
      <c r="F10" s="284" t="s">
        <v>3</v>
      </c>
      <c r="G10" s="284"/>
      <c r="H10" s="284"/>
      <c r="I10" s="284"/>
      <c r="J10" s="284"/>
      <c r="K10" s="284"/>
      <c r="L10" s="284"/>
      <c r="M10" s="284"/>
      <c r="N10" s="284"/>
      <c r="O10" s="284"/>
      <c r="P10" s="752"/>
      <c r="Q10" s="752"/>
      <c r="R10" s="284"/>
      <c r="S10" s="284"/>
      <c r="T10" s="284"/>
      <c r="U10" s="284"/>
      <c r="V10" s="752">
        <v>52</v>
      </c>
      <c r="W10" s="752">
        <v>2</v>
      </c>
      <c r="X10" s="364"/>
      <c r="Y10" s="365"/>
    </row>
    <row r="11" spans="1:27" x14ac:dyDescent="0.25">
      <c r="A11" s="173">
        <v>4</v>
      </c>
      <c r="B11" s="798"/>
      <c r="C11" s="799"/>
      <c r="D11" s="216" t="s">
        <v>2525</v>
      </c>
      <c r="E11" s="752"/>
      <c r="F11" s="752"/>
      <c r="G11" s="284"/>
      <c r="H11" s="284"/>
      <c r="I11" s="284"/>
      <c r="J11" s="284"/>
      <c r="K11" s="284"/>
      <c r="L11" s="284"/>
      <c r="M11" s="284"/>
      <c r="N11" s="284"/>
      <c r="O11" s="284"/>
      <c r="P11" s="752" t="s">
        <v>3</v>
      </c>
      <c r="Q11" s="752" t="s">
        <v>3</v>
      </c>
      <c r="R11" s="284"/>
      <c r="S11" s="284"/>
      <c r="T11" s="284"/>
      <c r="U11" s="284"/>
      <c r="V11" s="752">
        <v>2</v>
      </c>
      <c r="W11" s="752">
        <v>2</v>
      </c>
      <c r="X11" s="277"/>
      <c r="Y11" s="287">
        <f>V11*W11*ROUND(X11,2)</f>
        <v>0</v>
      </c>
      <c r="Z11" s="31"/>
      <c r="AA11" s="31"/>
    </row>
    <row r="12" spans="1:27" ht="15" customHeight="1" x14ac:dyDescent="0.25">
      <c r="A12" s="173">
        <v>5</v>
      </c>
      <c r="B12" s="798"/>
      <c r="C12" s="799"/>
      <c r="D12" s="216" t="s">
        <v>625</v>
      </c>
      <c r="E12" s="284"/>
      <c r="F12" s="284"/>
      <c r="G12" s="284"/>
      <c r="H12" s="284"/>
      <c r="I12" s="284"/>
      <c r="J12" s="284"/>
      <c r="K12" s="284"/>
      <c r="L12" s="284"/>
      <c r="M12" s="284"/>
      <c r="N12" s="284"/>
      <c r="O12" s="284"/>
      <c r="P12" s="752" t="s">
        <v>3</v>
      </c>
      <c r="Q12" s="752" t="s">
        <v>3</v>
      </c>
      <c r="R12" s="284"/>
      <c r="S12" s="284"/>
      <c r="T12" s="284"/>
      <c r="U12" s="284"/>
      <c r="V12" s="302">
        <v>2</v>
      </c>
      <c r="W12" s="752">
        <v>2</v>
      </c>
      <c r="X12" s="277"/>
      <c r="Y12" s="287">
        <f>V12*W12*ROUND(X12,2)</f>
        <v>0</v>
      </c>
      <c r="Z12" s="31"/>
      <c r="AA12" s="31"/>
    </row>
    <row r="13" spans="1:27" x14ac:dyDescent="0.25">
      <c r="A13" s="173">
        <v>6</v>
      </c>
      <c r="B13" s="798"/>
      <c r="C13" s="799"/>
      <c r="D13" s="216" t="s">
        <v>2526</v>
      </c>
      <c r="E13" s="284"/>
      <c r="F13" s="284"/>
      <c r="G13" s="284"/>
      <c r="H13" s="284"/>
      <c r="I13" s="284"/>
      <c r="J13" s="284"/>
      <c r="K13" s="284"/>
      <c r="L13" s="284"/>
      <c r="M13" s="284"/>
      <c r="N13" s="284"/>
      <c r="O13" s="284"/>
      <c r="P13" s="752" t="s">
        <v>3</v>
      </c>
      <c r="Q13" s="752" t="s">
        <v>3</v>
      </c>
      <c r="R13" s="284"/>
      <c r="S13" s="284"/>
      <c r="T13" s="284"/>
      <c r="U13" s="284"/>
      <c r="V13" s="302">
        <v>2</v>
      </c>
      <c r="W13" s="752">
        <v>2</v>
      </c>
      <c r="X13" s="277"/>
      <c r="Y13" s="287">
        <f>V13*W13*ROUND(X13,2)</f>
        <v>0</v>
      </c>
      <c r="Z13" s="31"/>
    </row>
    <row r="14" spans="1:27" ht="15" customHeight="1" x14ac:dyDescent="0.25">
      <c r="A14" s="173">
        <v>7</v>
      </c>
      <c r="B14" s="798"/>
      <c r="C14" s="799"/>
      <c r="D14" s="216" t="s">
        <v>2527</v>
      </c>
      <c r="E14" s="284"/>
      <c r="F14" s="284"/>
      <c r="G14" s="284"/>
      <c r="H14" s="284"/>
      <c r="I14" s="284"/>
      <c r="J14" s="284"/>
      <c r="K14" s="284"/>
      <c r="L14" s="284"/>
      <c r="M14" s="284"/>
      <c r="N14" s="284"/>
      <c r="O14" s="284"/>
      <c r="P14" s="752" t="s">
        <v>3</v>
      </c>
      <c r="Q14" s="752" t="s">
        <v>3</v>
      </c>
      <c r="R14" s="284"/>
      <c r="S14" s="284"/>
      <c r="T14" s="284"/>
      <c r="U14" s="284"/>
      <c r="V14" s="302">
        <v>2</v>
      </c>
      <c r="W14" s="752">
        <v>2</v>
      </c>
      <c r="X14" s="277"/>
      <c r="Y14" s="287">
        <f t="shared" ref="Y14:Y15" si="0">V14*W14*ROUND(X14,2)</f>
        <v>0</v>
      </c>
      <c r="Z14" s="31"/>
    </row>
    <row r="15" spans="1:27" ht="15" customHeight="1" x14ac:dyDescent="0.25">
      <c r="A15" s="173">
        <v>8</v>
      </c>
      <c r="B15" s="798"/>
      <c r="C15" s="799"/>
      <c r="D15" s="216" t="s">
        <v>628</v>
      </c>
      <c r="E15" s="284"/>
      <c r="F15" s="284"/>
      <c r="G15" s="284"/>
      <c r="H15" s="284"/>
      <c r="I15" s="284"/>
      <c r="J15" s="284"/>
      <c r="K15" s="284"/>
      <c r="L15" s="284"/>
      <c r="M15" s="284"/>
      <c r="N15" s="284"/>
      <c r="O15" s="284"/>
      <c r="P15" s="752" t="s">
        <v>3</v>
      </c>
      <c r="Q15" s="752" t="s">
        <v>3</v>
      </c>
      <c r="R15" s="284"/>
      <c r="S15" s="284"/>
      <c r="T15" s="284"/>
      <c r="U15" s="284"/>
      <c r="V15" s="302">
        <v>2</v>
      </c>
      <c r="W15" s="752">
        <v>2</v>
      </c>
      <c r="X15" s="277"/>
      <c r="Y15" s="287">
        <f t="shared" si="0"/>
        <v>0</v>
      </c>
      <c r="Z15" s="31"/>
    </row>
    <row r="16" spans="1:27" ht="15" customHeight="1" x14ac:dyDescent="0.25">
      <c r="A16" s="173">
        <v>9</v>
      </c>
      <c r="B16" s="798"/>
      <c r="C16" s="799"/>
      <c r="D16" s="216" t="s">
        <v>2528</v>
      </c>
      <c r="E16" s="284"/>
      <c r="F16" s="284"/>
      <c r="G16" s="284"/>
      <c r="H16" s="284"/>
      <c r="I16" s="284"/>
      <c r="J16" s="284"/>
      <c r="K16" s="284"/>
      <c r="L16" s="284"/>
      <c r="M16" s="284"/>
      <c r="N16" s="284"/>
      <c r="O16" s="284"/>
      <c r="P16" s="752" t="s">
        <v>3</v>
      </c>
      <c r="Q16" s="752" t="s">
        <v>3</v>
      </c>
      <c r="R16" s="284"/>
      <c r="S16" s="284"/>
      <c r="T16" s="284"/>
      <c r="U16" s="284"/>
      <c r="V16" s="302">
        <v>2</v>
      </c>
      <c r="W16" s="752">
        <v>2</v>
      </c>
      <c r="X16" s="277"/>
      <c r="Y16" s="287">
        <f>V16*W16*ROUND(X16,2)</f>
        <v>0</v>
      </c>
      <c r="Z16" s="31"/>
    </row>
    <row r="17" spans="1:26" ht="15" customHeight="1" x14ac:dyDescent="0.25">
      <c r="A17" s="173">
        <v>10</v>
      </c>
      <c r="B17" s="798"/>
      <c r="C17" s="799"/>
      <c r="D17" s="216" t="s">
        <v>630</v>
      </c>
      <c r="E17" s="284"/>
      <c r="F17" s="284"/>
      <c r="G17" s="284"/>
      <c r="H17" s="284"/>
      <c r="I17" s="284"/>
      <c r="J17" s="284"/>
      <c r="K17" s="284"/>
      <c r="L17" s="284"/>
      <c r="M17" s="284"/>
      <c r="N17" s="284"/>
      <c r="O17" s="284"/>
      <c r="P17" s="752" t="s">
        <v>3</v>
      </c>
      <c r="Q17" s="752" t="s">
        <v>3</v>
      </c>
      <c r="R17" s="284"/>
      <c r="S17" s="284"/>
      <c r="T17" s="284"/>
      <c r="U17" s="284"/>
      <c r="V17" s="302">
        <v>2</v>
      </c>
      <c r="W17" s="752">
        <v>2</v>
      </c>
      <c r="X17" s="277"/>
      <c r="Y17" s="287">
        <f>V17*W17*ROUND(X17,2)</f>
        <v>0</v>
      </c>
      <c r="Z17" s="31"/>
    </row>
    <row r="18" spans="1:26" ht="15" customHeight="1" x14ac:dyDescent="0.25">
      <c r="A18" s="173">
        <v>11</v>
      </c>
      <c r="B18" s="798"/>
      <c r="C18" s="799"/>
      <c r="D18" s="216" t="s">
        <v>2529</v>
      </c>
      <c r="E18" s="284"/>
      <c r="F18" s="284"/>
      <c r="G18" s="284"/>
      <c r="H18" s="284"/>
      <c r="I18" s="284"/>
      <c r="J18" s="284"/>
      <c r="K18" s="284"/>
      <c r="L18" s="284"/>
      <c r="M18" s="284"/>
      <c r="N18" s="284"/>
      <c r="O18" s="284"/>
      <c r="P18" s="752" t="s">
        <v>3</v>
      </c>
      <c r="Q18" s="752" t="s">
        <v>3</v>
      </c>
      <c r="R18" s="284"/>
      <c r="S18" s="284"/>
      <c r="T18" s="284"/>
      <c r="U18" s="284"/>
      <c r="V18" s="302">
        <v>2</v>
      </c>
      <c r="W18" s="752">
        <v>2</v>
      </c>
      <c r="X18" s="277"/>
      <c r="Y18" s="287">
        <f t="shared" ref="Y18:Y35" si="1">V18*W18*ROUND(X18,2)</f>
        <v>0</v>
      </c>
      <c r="Z18" s="31"/>
    </row>
    <row r="19" spans="1:26" x14ac:dyDescent="0.25">
      <c r="A19" s="173">
        <v>12</v>
      </c>
      <c r="B19" s="798"/>
      <c r="C19" s="799"/>
      <c r="D19" s="216" t="s">
        <v>2530</v>
      </c>
      <c r="E19" s="284"/>
      <c r="F19" s="284"/>
      <c r="G19" s="284"/>
      <c r="H19" s="284"/>
      <c r="I19" s="284"/>
      <c r="J19" s="284"/>
      <c r="K19" s="284"/>
      <c r="L19" s="284"/>
      <c r="M19" s="284"/>
      <c r="N19" s="284"/>
      <c r="O19" s="284"/>
      <c r="P19" s="752" t="s">
        <v>3</v>
      </c>
      <c r="Q19" s="752" t="s">
        <v>3</v>
      </c>
      <c r="R19" s="284"/>
      <c r="S19" s="284"/>
      <c r="T19" s="284"/>
      <c r="U19" s="284"/>
      <c r="V19" s="302">
        <v>2</v>
      </c>
      <c r="W19" s="752">
        <v>2</v>
      </c>
      <c r="X19" s="277"/>
      <c r="Y19" s="287">
        <f t="shared" si="1"/>
        <v>0</v>
      </c>
      <c r="Z19" s="31"/>
    </row>
    <row r="20" spans="1:26" x14ac:dyDescent="0.25">
      <c r="A20" s="173">
        <v>13</v>
      </c>
      <c r="B20" s="798"/>
      <c r="C20" s="799"/>
      <c r="D20" s="216" t="s">
        <v>631</v>
      </c>
      <c r="E20" s="284"/>
      <c r="F20" s="284"/>
      <c r="G20" s="284"/>
      <c r="H20" s="284"/>
      <c r="I20" s="284"/>
      <c r="J20" s="284"/>
      <c r="K20" s="284"/>
      <c r="L20" s="284"/>
      <c r="M20" s="284"/>
      <c r="N20" s="284"/>
      <c r="O20" s="284"/>
      <c r="P20" s="752" t="s">
        <v>3</v>
      </c>
      <c r="Q20" s="752" t="s">
        <v>3</v>
      </c>
      <c r="R20" s="284"/>
      <c r="S20" s="284"/>
      <c r="T20" s="284"/>
      <c r="U20" s="284"/>
      <c r="V20" s="302">
        <v>2</v>
      </c>
      <c r="W20" s="752">
        <v>2</v>
      </c>
      <c r="X20" s="277"/>
      <c r="Y20" s="287">
        <f t="shared" si="1"/>
        <v>0</v>
      </c>
      <c r="Z20" s="31"/>
    </row>
    <row r="21" spans="1:26" x14ac:dyDescent="0.25">
      <c r="A21" s="173">
        <v>14</v>
      </c>
      <c r="B21" s="798"/>
      <c r="C21" s="799"/>
      <c r="D21" s="216" t="s">
        <v>632</v>
      </c>
      <c r="E21" s="284"/>
      <c r="F21" s="284"/>
      <c r="G21" s="284"/>
      <c r="H21" s="284"/>
      <c r="I21" s="284"/>
      <c r="J21" s="284"/>
      <c r="K21" s="284"/>
      <c r="L21" s="284"/>
      <c r="M21" s="284"/>
      <c r="N21" s="284"/>
      <c r="O21" s="284"/>
      <c r="P21" s="752" t="s">
        <v>3</v>
      </c>
      <c r="Q21" s="752" t="s">
        <v>3</v>
      </c>
      <c r="R21" s="284"/>
      <c r="S21" s="284"/>
      <c r="T21" s="284"/>
      <c r="U21" s="284"/>
      <c r="V21" s="302">
        <v>2</v>
      </c>
      <c r="W21" s="752">
        <v>2</v>
      </c>
      <c r="X21" s="277"/>
      <c r="Y21" s="287">
        <f t="shared" si="1"/>
        <v>0</v>
      </c>
      <c r="Z21" s="31"/>
    </row>
    <row r="22" spans="1:26" x14ac:dyDescent="0.25">
      <c r="A22" s="173">
        <v>15</v>
      </c>
      <c r="B22" s="798"/>
      <c r="C22" s="799"/>
      <c r="D22" s="216" t="s">
        <v>2531</v>
      </c>
      <c r="E22" s="284"/>
      <c r="F22" s="284"/>
      <c r="G22" s="284"/>
      <c r="H22" s="284"/>
      <c r="I22" s="284"/>
      <c r="J22" s="284"/>
      <c r="K22" s="284"/>
      <c r="L22" s="284"/>
      <c r="M22" s="284"/>
      <c r="N22" s="284"/>
      <c r="O22" s="284"/>
      <c r="P22" s="752" t="s">
        <v>3</v>
      </c>
      <c r="Q22" s="752" t="s">
        <v>3</v>
      </c>
      <c r="R22" s="284"/>
      <c r="S22" s="284"/>
      <c r="T22" s="284"/>
      <c r="U22" s="284"/>
      <c r="V22" s="302">
        <v>2</v>
      </c>
      <c r="W22" s="752">
        <v>2</v>
      </c>
      <c r="X22" s="277"/>
      <c r="Y22" s="287">
        <f t="shared" si="1"/>
        <v>0</v>
      </c>
      <c r="Z22" s="31"/>
    </row>
    <row r="23" spans="1:26" x14ac:dyDescent="0.25">
      <c r="A23" s="173">
        <v>16</v>
      </c>
      <c r="B23" s="798"/>
      <c r="C23" s="799"/>
      <c r="D23" s="216" t="s">
        <v>2532</v>
      </c>
      <c r="E23" s="284"/>
      <c r="F23" s="284"/>
      <c r="G23" s="284"/>
      <c r="H23" s="284"/>
      <c r="I23" s="284"/>
      <c r="J23" s="284"/>
      <c r="K23" s="284"/>
      <c r="L23" s="284"/>
      <c r="M23" s="284"/>
      <c r="N23" s="284"/>
      <c r="O23" s="284"/>
      <c r="P23" s="752" t="s">
        <v>3</v>
      </c>
      <c r="Q23" s="752" t="s">
        <v>3</v>
      </c>
      <c r="R23" s="284"/>
      <c r="S23" s="284"/>
      <c r="T23" s="284"/>
      <c r="U23" s="284"/>
      <c r="V23" s="302">
        <v>2</v>
      </c>
      <c r="W23" s="752">
        <v>2</v>
      </c>
      <c r="X23" s="277"/>
      <c r="Y23" s="287">
        <f t="shared" si="1"/>
        <v>0</v>
      </c>
      <c r="Z23" s="31"/>
    </row>
    <row r="24" spans="1:26" x14ac:dyDescent="0.25">
      <c r="A24" s="173">
        <v>17</v>
      </c>
      <c r="B24" s="798"/>
      <c r="C24" s="799"/>
      <c r="D24" s="216" t="s">
        <v>2533</v>
      </c>
      <c r="E24" s="284"/>
      <c r="F24" s="284"/>
      <c r="G24" s="284"/>
      <c r="H24" s="284"/>
      <c r="I24" s="284"/>
      <c r="J24" s="284"/>
      <c r="K24" s="284"/>
      <c r="L24" s="284"/>
      <c r="M24" s="284"/>
      <c r="N24" s="284"/>
      <c r="O24" s="284"/>
      <c r="P24" s="752" t="s">
        <v>3</v>
      </c>
      <c r="Q24" s="752" t="s">
        <v>3</v>
      </c>
      <c r="R24" s="284"/>
      <c r="S24" s="284"/>
      <c r="T24" s="284"/>
      <c r="U24" s="284"/>
      <c r="V24" s="302">
        <v>2</v>
      </c>
      <c r="W24" s="752">
        <v>2</v>
      </c>
      <c r="X24" s="277"/>
      <c r="Y24" s="287">
        <f t="shared" si="1"/>
        <v>0</v>
      </c>
      <c r="Z24" s="31"/>
    </row>
    <row r="25" spans="1:26" x14ac:dyDescent="0.25">
      <c r="A25" s="173">
        <v>18</v>
      </c>
      <c r="B25" s="798"/>
      <c r="C25" s="799"/>
      <c r="D25" s="216" t="s">
        <v>2534</v>
      </c>
      <c r="E25" s="284"/>
      <c r="F25" s="284"/>
      <c r="G25" s="284"/>
      <c r="H25" s="284"/>
      <c r="I25" s="284"/>
      <c r="J25" s="284"/>
      <c r="K25" s="284"/>
      <c r="L25" s="284"/>
      <c r="M25" s="284"/>
      <c r="N25" s="284"/>
      <c r="O25" s="284"/>
      <c r="P25" s="752" t="s">
        <v>3</v>
      </c>
      <c r="Q25" s="752" t="s">
        <v>3</v>
      </c>
      <c r="R25" s="284"/>
      <c r="S25" s="284"/>
      <c r="T25" s="284"/>
      <c r="U25" s="284"/>
      <c r="V25" s="302">
        <v>2</v>
      </c>
      <c r="W25" s="752">
        <v>2</v>
      </c>
      <c r="X25" s="277"/>
      <c r="Y25" s="287">
        <f t="shared" si="1"/>
        <v>0</v>
      </c>
      <c r="Z25" s="31"/>
    </row>
    <row r="26" spans="1:26" x14ac:dyDescent="0.25">
      <c r="A26" s="173">
        <v>19</v>
      </c>
      <c r="B26" s="798"/>
      <c r="C26" s="799"/>
      <c r="D26" s="216" t="s">
        <v>2535</v>
      </c>
      <c r="E26" s="284"/>
      <c r="F26" s="284"/>
      <c r="G26" s="284"/>
      <c r="H26" s="284"/>
      <c r="I26" s="284"/>
      <c r="J26" s="284"/>
      <c r="K26" s="284"/>
      <c r="L26" s="284"/>
      <c r="M26" s="284"/>
      <c r="N26" s="284"/>
      <c r="O26" s="284"/>
      <c r="P26" s="752" t="s">
        <v>3</v>
      </c>
      <c r="Q26" s="752" t="s">
        <v>3</v>
      </c>
      <c r="R26" s="284"/>
      <c r="S26" s="284"/>
      <c r="T26" s="284"/>
      <c r="U26" s="284"/>
      <c r="V26" s="302">
        <v>2</v>
      </c>
      <c r="W26" s="752">
        <v>2</v>
      </c>
      <c r="X26" s="277"/>
      <c r="Y26" s="287">
        <f t="shared" si="1"/>
        <v>0</v>
      </c>
      <c r="Z26" s="31"/>
    </row>
    <row r="27" spans="1:26" x14ac:dyDescent="0.25">
      <c r="A27" s="173">
        <v>20</v>
      </c>
      <c r="B27" s="798"/>
      <c r="C27" s="799"/>
      <c r="D27" s="216" t="s">
        <v>2536</v>
      </c>
      <c r="E27" s="284"/>
      <c r="F27" s="284"/>
      <c r="G27" s="284"/>
      <c r="H27" s="284"/>
      <c r="I27" s="284"/>
      <c r="J27" s="284"/>
      <c r="K27" s="284"/>
      <c r="L27" s="284"/>
      <c r="M27" s="284"/>
      <c r="N27" s="284"/>
      <c r="O27" s="284"/>
      <c r="P27" s="752" t="s">
        <v>3</v>
      </c>
      <c r="Q27" s="752" t="s">
        <v>3</v>
      </c>
      <c r="R27" s="284"/>
      <c r="S27" s="284"/>
      <c r="T27" s="284"/>
      <c r="U27" s="284"/>
      <c r="V27" s="302">
        <v>2</v>
      </c>
      <c r="W27" s="752">
        <v>2</v>
      </c>
      <c r="X27" s="277"/>
      <c r="Y27" s="287">
        <f t="shared" si="1"/>
        <v>0</v>
      </c>
      <c r="Z27" s="31"/>
    </row>
    <row r="28" spans="1:26" x14ac:dyDescent="0.25">
      <c r="A28" s="173">
        <v>21</v>
      </c>
      <c r="B28" s="798"/>
      <c r="C28" s="799"/>
      <c r="D28" s="216" t="s">
        <v>2537</v>
      </c>
      <c r="E28" s="284"/>
      <c r="F28" s="284"/>
      <c r="G28" s="284"/>
      <c r="H28" s="284"/>
      <c r="I28" s="284"/>
      <c r="J28" s="284"/>
      <c r="K28" s="284"/>
      <c r="L28" s="284"/>
      <c r="M28" s="284"/>
      <c r="N28" s="284"/>
      <c r="O28" s="284"/>
      <c r="P28" s="752" t="s">
        <v>3</v>
      </c>
      <c r="Q28" s="752" t="s">
        <v>3</v>
      </c>
      <c r="R28" s="284"/>
      <c r="S28" s="284"/>
      <c r="T28" s="284"/>
      <c r="U28" s="284"/>
      <c r="V28" s="302">
        <v>2</v>
      </c>
      <c r="W28" s="752">
        <v>2</v>
      </c>
      <c r="X28" s="277"/>
      <c r="Y28" s="287">
        <f t="shared" si="1"/>
        <v>0</v>
      </c>
      <c r="Z28" s="31"/>
    </row>
    <row r="29" spans="1:26" x14ac:dyDescent="0.25">
      <c r="A29" s="173">
        <v>22</v>
      </c>
      <c r="B29" s="798"/>
      <c r="C29" s="799"/>
      <c r="D29" s="216" t="s">
        <v>2538</v>
      </c>
      <c r="E29" s="284"/>
      <c r="F29" s="284"/>
      <c r="G29" s="284"/>
      <c r="H29" s="284"/>
      <c r="I29" s="284"/>
      <c r="J29" s="284"/>
      <c r="K29" s="284"/>
      <c r="L29" s="284"/>
      <c r="M29" s="284"/>
      <c r="N29" s="284"/>
      <c r="O29" s="284"/>
      <c r="P29" s="752" t="s">
        <v>3</v>
      </c>
      <c r="Q29" s="752" t="s">
        <v>3</v>
      </c>
      <c r="R29" s="284"/>
      <c r="S29" s="284"/>
      <c r="T29" s="284"/>
      <c r="U29" s="284"/>
      <c r="V29" s="302">
        <v>2</v>
      </c>
      <c r="W29" s="752">
        <v>2</v>
      </c>
      <c r="X29" s="277"/>
      <c r="Y29" s="287">
        <f t="shared" si="1"/>
        <v>0</v>
      </c>
      <c r="Z29" s="31"/>
    </row>
    <row r="30" spans="1:26" x14ac:dyDescent="0.25">
      <c r="A30" s="173">
        <v>23</v>
      </c>
      <c r="B30" s="798"/>
      <c r="C30" s="799"/>
      <c r="D30" s="216" t="s">
        <v>2539</v>
      </c>
      <c r="E30" s="284"/>
      <c r="F30" s="284"/>
      <c r="G30" s="284"/>
      <c r="H30" s="284"/>
      <c r="I30" s="284"/>
      <c r="J30" s="284"/>
      <c r="K30" s="284"/>
      <c r="L30" s="284"/>
      <c r="M30" s="284"/>
      <c r="N30" s="284"/>
      <c r="O30" s="284"/>
      <c r="P30" s="752" t="s">
        <v>3</v>
      </c>
      <c r="Q30" s="752" t="s">
        <v>3</v>
      </c>
      <c r="R30" s="284"/>
      <c r="S30" s="284"/>
      <c r="T30" s="284"/>
      <c r="U30" s="284"/>
      <c r="V30" s="302">
        <v>2</v>
      </c>
      <c r="W30" s="752">
        <v>2</v>
      </c>
      <c r="X30" s="277"/>
      <c r="Y30" s="287">
        <f t="shared" si="1"/>
        <v>0</v>
      </c>
      <c r="Z30" s="31"/>
    </row>
    <row r="31" spans="1:26" x14ac:dyDescent="0.25">
      <c r="A31" s="173">
        <v>24</v>
      </c>
      <c r="B31" s="798"/>
      <c r="C31" s="799"/>
      <c r="D31" s="216" t="s">
        <v>2540</v>
      </c>
      <c r="E31" s="284"/>
      <c r="F31" s="284"/>
      <c r="G31" s="284"/>
      <c r="H31" s="284"/>
      <c r="I31" s="284"/>
      <c r="J31" s="284"/>
      <c r="K31" s="284"/>
      <c r="L31" s="284"/>
      <c r="M31" s="284"/>
      <c r="N31" s="284"/>
      <c r="O31" s="284"/>
      <c r="P31" s="752" t="s">
        <v>3</v>
      </c>
      <c r="Q31" s="752" t="s">
        <v>3</v>
      </c>
      <c r="R31" s="284"/>
      <c r="S31" s="284"/>
      <c r="T31" s="284"/>
      <c r="U31" s="284"/>
      <c r="V31" s="302">
        <v>2</v>
      </c>
      <c r="W31" s="752">
        <v>2</v>
      </c>
      <c r="X31" s="277"/>
      <c r="Y31" s="287">
        <f t="shared" si="1"/>
        <v>0</v>
      </c>
      <c r="Z31" s="31"/>
    </row>
    <row r="32" spans="1:26" x14ac:dyDescent="0.25">
      <c r="A32" s="173">
        <v>25</v>
      </c>
      <c r="B32" s="798"/>
      <c r="C32" s="799"/>
      <c r="D32" s="216" t="s">
        <v>2541</v>
      </c>
      <c r="E32" s="284"/>
      <c r="F32" s="284"/>
      <c r="G32" s="284"/>
      <c r="H32" s="284"/>
      <c r="I32" s="284"/>
      <c r="J32" s="284"/>
      <c r="K32" s="284"/>
      <c r="L32" s="284"/>
      <c r="M32" s="284"/>
      <c r="N32" s="284"/>
      <c r="O32" s="284"/>
      <c r="P32" s="752" t="s">
        <v>3</v>
      </c>
      <c r="Q32" s="752" t="s">
        <v>3</v>
      </c>
      <c r="R32" s="284"/>
      <c r="S32" s="284"/>
      <c r="T32" s="284"/>
      <c r="U32" s="284"/>
      <c r="V32" s="302">
        <v>2</v>
      </c>
      <c r="W32" s="752">
        <v>2</v>
      </c>
      <c r="X32" s="277"/>
      <c r="Y32" s="287">
        <f t="shared" si="1"/>
        <v>0</v>
      </c>
      <c r="Z32" s="31"/>
    </row>
    <row r="33" spans="1:26" x14ac:dyDescent="0.25">
      <c r="A33" s="173">
        <v>26</v>
      </c>
      <c r="B33" s="795"/>
      <c r="C33" s="799"/>
      <c r="D33" s="216" t="s">
        <v>2542</v>
      </c>
      <c r="E33" s="284"/>
      <c r="F33" s="284"/>
      <c r="G33" s="284"/>
      <c r="H33" s="284"/>
      <c r="I33" s="284"/>
      <c r="J33" s="284"/>
      <c r="K33" s="284"/>
      <c r="L33" s="284"/>
      <c r="M33" s="284"/>
      <c r="N33" s="284"/>
      <c r="O33" s="284"/>
      <c r="P33" s="752" t="s">
        <v>3</v>
      </c>
      <c r="Q33" s="752" t="s">
        <v>3</v>
      </c>
      <c r="R33" s="284"/>
      <c r="S33" s="284"/>
      <c r="T33" s="284"/>
      <c r="U33" s="284"/>
      <c r="V33" s="302">
        <v>2</v>
      </c>
      <c r="W33" s="752">
        <v>2</v>
      </c>
      <c r="X33" s="277"/>
      <c r="Y33" s="287">
        <f t="shared" si="1"/>
        <v>0</v>
      </c>
      <c r="Z33" s="31"/>
    </row>
    <row r="34" spans="1:26" ht="15" customHeight="1" x14ac:dyDescent="0.25">
      <c r="A34" s="173">
        <v>27</v>
      </c>
      <c r="B34" s="796" t="s">
        <v>605</v>
      </c>
      <c r="C34" s="796" t="s">
        <v>606</v>
      </c>
      <c r="D34" s="216" t="s">
        <v>607</v>
      </c>
      <c r="E34" s="752" t="s">
        <v>3</v>
      </c>
      <c r="F34" s="284"/>
      <c r="G34" s="284"/>
      <c r="H34" s="284"/>
      <c r="I34" s="284"/>
      <c r="J34" s="284"/>
      <c r="K34" s="284"/>
      <c r="L34" s="284"/>
      <c r="M34" s="284"/>
      <c r="N34" s="284"/>
      <c r="O34" s="284"/>
      <c r="P34" s="752"/>
      <c r="Q34" s="752"/>
      <c r="R34" s="284"/>
      <c r="S34" s="284"/>
      <c r="T34" s="284"/>
      <c r="U34" s="284"/>
      <c r="V34" s="752">
        <v>365</v>
      </c>
      <c r="W34" s="302">
        <v>2</v>
      </c>
      <c r="X34" s="364"/>
      <c r="Y34" s="365"/>
      <c r="Z34" s="31"/>
    </row>
    <row r="35" spans="1:26" ht="15" customHeight="1" x14ac:dyDescent="0.25">
      <c r="A35" s="173">
        <v>28</v>
      </c>
      <c r="B35" s="796"/>
      <c r="C35" s="796"/>
      <c r="D35" s="216" t="s">
        <v>608</v>
      </c>
      <c r="E35" s="284"/>
      <c r="F35" s="284"/>
      <c r="G35" s="284"/>
      <c r="H35" s="284"/>
      <c r="I35" s="284"/>
      <c r="J35" s="284"/>
      <c r="K35" s="284"/>
      <c r="L35" s="284"/>
      <c r="M35" s="284"/>
      <c r="N35" s="284"/>
      <c r="O35" s="284"/>
      <c r="P35" s="752" t="s">
        <v>3</v>
      </c>
      <c r="Q35" s="752" t="s">
        <v>3</v>
      </c>
      <c r="R35" s="284"/>
      <c r="S35" s="284"/>
      <c r="T35" s="284"/>
      <c r="U35" s="284"/>
      <c r="V35" s="302">
        <v>2</v>
      </c>
      <c r="W35" s="302">
        <v>2</v>
      </c>
      <c r="X35" s="277"/>
      <c r="Y35" s="287">
        <f t="shared" si="1"/>
        <v>0</v>
      </c>
      <c r="Z35" s="31"/>
    </row>
    <row r="36" spans="1:26" ht="25.5" x14ac:dyDescent="0.25">
      <c r="A36" s="173">
        <v>29</v>
      </c>
      <c r="B36" s="796"/>
      <c r="C36" s="796"/>
      <c r="D36" s="216" t="s">
        <v>609</v>
      </c>
      <c r="E36" s="284"/>
      <c r="F36" s="284"/>
      <c r="G36" s="284"/>
      <c r="H36" s="284"/>
      <c r="I36" s="284"/>
      <c r="J36" s="284"/>
      <c r="K36" s="284"/>
      <c r="L36" s="284"/>
      <c r="M36" s="284"/>
      <c r="N36" s="284"/>
      <c r="O36" s="284"/>
      <c r="P36" s="752" t="s">
        <v>3</v>
      </c>
      <c r="Q36" s="752" t="s">
        <v>3</v>
      </c>
      <c r="R36" s="284"/>
      <c r="S36" s="284"/>
      <c r="T36" s="284"/>
      <c r="U36" s="284"/>
      <c r="V36" s="302">
        <v>2</v>
      </c>
      <c r="W36" s="302">
        <v>2</v>
      </c>
      <c r="X36" s="277"/>
      <c r="Y36" s="287">
        <f>V36*W36*ROUND(X36,2)</f>
        <v>0</v>
      </c>
      <c r="Z36" s="31"/>
    </row>
    <row r="37" spans="1:26" s="748" customFormat="1" ht="15" customHeight="1" x14ac:dyDescent="0.25">
      <c r="A37" s="173">
        <v>30</v>
      </c>
      <c r="B37" s="796"/>
      <c r="C37" s="796"/>
      <c r="D37" s="216" t="s">
        <v>610</v>
      </c>
      <c r="E37" s="284"/>
      <c r="F37" s="284"/>
      <c r="G37" s="284"/>
      <c r="H37" s="284"/>
      <c r="I37" s="284"/>
      <c r="J37" s="284"/>
      <c r="K37" s="284"/>
      <c r="L37" s="284"/>
      <c r="M37" s="284"/>
      <c r="N37" s="284"/>
      <c r="O37" s="284"/>
      <c r="P37" s="752" t="s">
        <v>3</v>
      </c>
      <c r="Q37" s="752" t="s">
        <v>3</v>
      </c>
      <c r="R37" s="284"/>
      <c r="S37" s="284"/>
      <c r="T37" s="284"/>
      <c r="U37" s="284"/>
      <c r="V37" s="302">
        <v>2</v>
      </c>
      <c r="W37" s="302">
        <v>2</v>
      </c>
      <c r="X37" s="277"/>
      <c r="Y37" s="287">
        <f t="shared" ref="Y37:Y41" si="2">V37*W37*ROUND(X37,2)</f>
        <v>0</v>
      </c>
      <c r="Z37" s="31"/>
    </row>
    <row r="38" spans="1:26" ht="15" customHeight="1" x14ac:dyDescent="0.25">
      <c r="A38" s="173">
        <v>31</v>
      </c>
      <c r="B38" s="796"/>
      <c r="C38" s="796"/>
      <c r="D38" s="216" t="s">
        <v>611</v>
      </c>
      <c r="E38" s="284"/>
      <c r="F38" s="284"/>
      <c r="G38" s="284"/>
      <c r="H38" s="284"/>
      <c r="I38" s="284"/>
      <c r="J38" s="284"/>
      <c r="K38" s="284"/>
      <c r="L38" s="284"/>
      <c r="M38" s="284"/>
      <c r="N38" s="284"/>
      <c r="O38" s="284"/>
      <c r="P38" s="752" t="s">
        <v>3</v>
      </c>
      <c r="Q38" s="752" t="s">
        <v>3</v>
      </c>
      <c r="R38" s="284"/>
      <c r="S38" s="284"/>
      <c r="T38" s="284"/>
      <c r="U38" s="284"/>
      <c r="V38" s="302">
        <v>2</v>
      </c>
      <c r="W38" s="302">
        <v>2</v>
      </c>
      <c r="X38" s="277"/>
      <c r="Y38" s="287">
        <f t="shared" si="2"/>
        <v>0</v>
      </c>
      <c r="Z38" s="31"/>
    </row>
    <row r="39" spans="1:26" ht="15" customHeight="1" x14ac:dyDescent="0.25">
      <c r="A39" s="173">
        <v>32</v>
      </c>
      <c r="B39" s="796"/>
      <c r="C39" s="796"/>
      <c r="D39" s="216" t="s">
        <v>612</v>
      </c>
      <c r="E39" s="284"/>
      <c r="F39" s="284"/>
      <c r="G39" s="284"/>
      <c r="H39" s="284"/>
      <c r="I39" s="284"/>
      <c r="J39" s="284"/>
      <c r="K39" s="284"/>
      <c r="L39" s="284"/>
      <c r="M39" s="284"/>
      <c r="N39" s="284"/>
      <c r="O39" s="284"/>
      <c r="P39" s="752" t="s">
        <v>3</v>
      </c>
      <c r="Q39" s="752" t="s">
        <v>3</v>
      </c>
      <c r="R39" s="284"/>
      <c r="S39" s="284"/>
      <c r="T39" s="284"/>
      <c r="U39" s="284"/>
      <c r="V39" s="302">
        <v>2</v>
      </c>
      <c r="W39" s="302">
        <v>2</v>
      </c>
      <c r="X39" s="277"/>
      <c r="Y39" s="287">
        <f t="shared" si="2"/>
        <v>0</v>
      </c>
      <c r="Z39" s="31"/>
    </row>
    <row r="40" spans="1:26" ht="15" customHeight="1" x14ac:dyDescent="0.25">
      <c r="A40" s="173">
        <v>33</v>
      </c>
      <c r="B40" s="796"/>
      <c r="C40" s="796"/>
      <c r="D40" s="216" t="s">
        <v>613</v>
      </c>
      <c r="E40" s="284"/>
      <c r="F40" s="284"/>
      <c r="G40" s="284"/>
      <c r="H40" s="284"/>
      <c r="I40" s="284"/>
      <c r="J40" s="284"/>
      <c r="K40" s="284"/>
      <c r="L40" s="284"/>
      <c r="M40" s="284"/>
      <c r="N40" s="284"/>
      <c r="O40" s="284"/>
      <c r="P40" s="752" t="s">
        <v>3</v>
      </c>
      <c r="Q40" s="752" t="s">
        <v>3</v>
      </c>
      <c r="R40" s="284"/>
      <c r="S40" s="284"/>
      <c r="T40" s="284"/>
      <c r="U40" s="284"/>
      <c r="V40" s="302">
        <v>2</v>
      </c>
      <c r="W40" s="302">
        <v>2</v>
      </c>
      <c r="X40" s="277"/>
      <c r="Y40" s="287">
        <f t="shared" si="2"/>
        <v>0</v>
      </c>
      <c r="Z40" s="31"/>
    </row>
    <row r="41" spans="1:26" ht="15" customHeight="1" x14ac:dyDescent="0.25">
      <c r="A41" s="173">
        <v>34</v>
      </c>
      <c r="B41" s="796"/>
      <c r="C41" s="796"/>
      <c r="D41" s="216" t="s">
        <v>614</v>
      </c>
      <c r="E41" s="284"/>
      <c r="F41" s="284"/>
      <c r="G41" s="284"/>
      <c r="H41" s="284"/>
      <c r="I41" s="284"/>
      <c r="J41" s="284"/>
      <c r="K41" s="284"/>
      <c r="L41" s="284"/>
      <c r="M41" s="284"/>
      <c r="N41" s="284"/>
      <c r="O41" s="284"/>
      <c r="P41" s="752" t="s">
        <v>3</v>
      </c>
      <c r="Q41" s="752" t="s">
        <v>3</v>
      </c>
      <c r="R41" s="284"/>
      <c r="S41" s="284"/>
      <c r="T41" s="284"/>
      <c r="U41" s="284"/>
      <c r="V41" s="302">
        <v>2</v>
      </c>
      <c r="W41" s="302">
        <v>2</v>
      </c>
      <c r="X41" s="277"/>
      <c r="Y41" s="287">
        <f t="shared" si="2"/>
        <v>0</v>
      </c>
      <c r="Z41" s="31"/>
    </row>
    <row r="42" spans="1:26" ht="15" customHeight="1" x14ac:dyDescent="0.25">
      <c r="A42" s="173">
        <v>35</v>
      </c>
      <c r="B42" s="796" t="s">
        <v>615</v>
      </c>
      <c r="C42" s="796" t="s">
        <v>481</v>
      </c>
      <c r="D42" s="216" t="s">
        <v>616</v>
      </c>
      <c r="E42" s="752"/>
      <c r="F42" s="284" t="s">
        <v>3</v>
      </c>
      <c r="G42" s="284"/>
      <c r="H42" s="284"/>
      <c r="I42" s="284"/>
      <c r="J42" s="284"/>
      <c r="K42" s="284"/>
      <c r="L42" s="284"/>
      <c r="M42" s="284"/>
      <c r="N42" s="284"/>
      <c r="O42" s="284"/>
      <c r="P42" s="752"/>
      <c r="Q42" s="752"/>
      <c r="R42" s="284"/>
      <c r="S42" s="284"/>
      <c r="T42" s="284"/>
      <c r="U42" s="284"/>
      <c r="V42" s="752">
        <v>52</v>
      </c>
      <c r="W42" s="302">
        <v>2</v>
      </c>
      <c r="X42" s="364"/>
      <c r="Y42" s="365"/>
      <c r="Z42" s="31"/>
    </row>
    <row r="43" spans="1:26" ht="15" customHeight="1" x14ac:dyDescent="0.25">
      <c r="A43" s="173">
        <v>36</v>
      </c>
      <c r="B43" s="796"/>
      <c r="C43" s="799"/>
      <c r="D43" s="216" t="s">
        <v>473</v>
      </c>
      <c r="E43" s="284"/>
      <c r="F43" s="284"/>
      <c r="G43" s="284"/>
      <c r="H43" s="284"/>
      <c r="I43" s="284"/>
      <c r="J43" s="284"/>
      <c r="K43" s="284"/>
      <c r="L43" s="284"/>
      <c r="M43" s="284"/>
      <c r="N43" s="284"/>
      <c r="O43" s="284"/>
      <c r="P43" s="752" t="s">
        <v>3</v>
      </c>
      <c r="Q43" s="752" t="s">
        <v>3</v>
      </c>
      <c r="R43" s="284"/>
      <c r="S43" s="284"/>
      <c r="T43" s="284"/>
      <c r="U43" s="284"/>
      <c r="V43" s="302">
        <v>2</v>
      </c>
      <c r="W43" s="302">
        <v>2</v>
      </c>
      <c r="X43" s="277"/>
      <c r="Y43" s="287">
        <f t="shared" ref="Y43:Y47" si="3">V43*W43*ROUND(X43,2)</f>
        <v>0</v>
      </c>
      <c r="Z43" s="31"/>
    </row>
    <row r="44" spans="1:26" ht="15" customHeight="1" x14ac:dyDescent="0.25">
      <c r="A44" s="173">
        <v>37</v>
      </c>
      <c r="B44" s="796"/>
      <c r="C44" s="799"/>
      <c r="D44" s="216" t="s">
        <v>617</v>
      </c>
      <c r="E44" s="284"/>
      <c r="F44" s="284"/>
      <c r="G44" s="284"/>
      <c r="H44" s="284"/>
      <c r="I44" s="284"/>
      <c r="J44" s="284"/>
      <c r="K44" s="284"/>
      <c r="L44" s="284"/>
      <c r="M44" s="284"/>
      <c r="N44" s="284"/>
      <c r="O44" s="284"/>
      <c r="P44" s="752" t="s">
        <v>3</v>
      </c>
      <c r="Q44" s="752" t="s">
        <v>3</v>
      </c>
      <c r="R44" s="284"/>
      <c r="S44" s="284"/>
      <c r="T44" s="284"/>
      <c r="U44" s="284"/>
      <c r="V44" s="302">
        <v>2</v>
      </c>
      <c r="W44" s="302">
        <v>2</v>
      </c>
      <c r="X44" s="277"/>
      <c r="Y44" s="287">
        <f t="shared" si="3"/>
        <v>0</v>
      </c>
      <c r="Z44" s="31"/>
    </row>
    <row r="45" spans="1:26" ht="15" customHeight="1" x14ac:dyDescent="0.25">
      <c r="A45" s="173">
        <v>38</v>
      </c>
      <c r="B45" s="796"/>
      <c r="C45" s="799"/>
      <c r="D45" s="216" t="s">
        <v>618</v>
      </c>
      <c r="E45" s="284"/>
      <c r="F45" s="284"/>
      <c r="G45" s="284"/>
      <c r="H45" s="284"/>
      <c r="I45" s="284"/>
      <c r="J45" s="284"/>
      <c r="K45" s="284"/>
      <c r="L45" s="284"/>
      <c r="M45" s="284"/>
      <c r="N45" s="284"/>
      <c r="O45" s="284"/>
      <c r="P45" s="752" t="s">
        <v>3</v>
      </c>
      <c r="Q45" s="752" t="s">
        <v>3</v>
      </c>
      <c r="R45" s="284"/>
      <c r="S45" s="284"/>
      <c r="T45" s="284"/>
      <c r="U45" s="284"/>
      <c r="V45" s="302">
        <v>2</v>
      </c>
      <c r="W45" s="302">
        <v>2</v>
      </c>
      <c r="X45" s="277"/>
      <c r="Y45" s="287">
        <f t="shared" si="3"/>
        <v>0</v>
      </c>
      <c r="Z45" s="31"/>
    </row>
    <row r="46" spans="1:26" ht="15" customHeight="1" x14ac:dyDescent="0.25">
      <c r="A46" s="173">
        <v>39</v>
      </c>
      <c r="B46" s="796"/>
      <c r="C46" s="799"/>
      <c r="D46" s="216" t="s">
        <v>474</v>
      </c>
      <c r="E46" s="284"/>
      <c r="F46" s="284"/>
      <c r="G46" s="284"/>
      <c r="H46" s="284"/>
      <c r="I46" s="284"/>
      <c r="J46" s="284"/>
      <c r="K46" s="284"/>
      <c r="L46" s="284"/>
      <c r="M46" s="284"/>
      <c r="N46" s="284"/>
      <c r="O46" s="284"/>
      <c r="P46" s="752" t="s">
        <v>3</v>
      </c>
      <c r="Q46" s="752" t="s">
        <v>3</v>
      </c>
      <c r="R46" s="284"/>
      <c r="S46" s="284"/>
      <c r="T46" s="284"/>
      <c r="U46" s="284"/>
      <c r="V46" s="302">
        <v>2</v>
      </c>
      <c r="W46" s="302">
        <v>2</v>
      </c>
      <c r="X46" s="277"/>
      <c r="Y46" s="287">
        <f t="shared" si="3"/>
        <v>0</v>
      </c>
      <c r="Z46" s="31"/>
    </row>
    <row r="47" spans="1:26" ht="15" customHeight="1" x14ac:dyDescent="0.25">
      <c r="A47" s="173">
        <v>40</v>
      </c>
      <c r="B47" s="796"/>
      <c r="C47" s="799"/>
      <c r="D47" s="216" t="s">
        <v>501</v>
      </c>
      <c r="E47" s="284"/>
      <c r="F47" s="284"/>
      <c r="G47" s="284"/>
      <c r="H47" s="284"/>
      <c r="I47" s="284"/>
      <c r="J47" s="284"/>
      <c r="K47" s="284"/>
      <c r="L47" s="284"/>
      <c r="M47" s="284"/>
      <c r="N47" s="284"/>
      <c r="O47" s="284"/>
      <c r="P47" s="752" t="s">
        <v>3</v>
      </c>
      <c r="Q47" s="752" t="s">
        <v>3</v>
      </c>
      <c r="R47" s="284"/>
      <c r="S47" s="284"/>
      <c r="T47" s="284"/>
      <c r="U47" s="284"/>
      <c r="V47" s="302">
        <v>2</v>
      </c>
      <c r="W47" s="302">
        <v>2</v>
      </c>
      <c r="X47" s="277"/>
      <c r="Y47" s="287">
        <f t="shared" si="3"/>
        <v>0</v>
      </c>
      <c r="Z47" s="31"/>
    </row>
    <row r="48" spans="1:26" ht="15" customHeight="1" x14ac:dyDescent="0.25">
      <c r="A48" s="173">
        <v>41</v>
      </c>
      <c r="B48" s="796"/>
      <c r="C48" s="799"/>
      <c r="D48" s="216" t="s">
        <v>53</v>
      </c>
      <c r="E48" s="284"/>
      <c r="F48" s="284"/>
      <c r="G48" s="284"/>
      <c r="H48" s="284"/>
      <c r="I48" s="284"/>
      <c r="J48" s="284"/>
      <c r="K48" s="284"/>
      <c r="L48" s="284"/>
      <c r="M48" s="284"/>
      <c r="N48" s="284"/>
      <c r="O48" s="284"/>
      <c r="P48" s="752" t="s">
        <v>3</v>
      </c>
      <c r="Q48" s="752" t="s">
        <v>3</v>
      </c>
      <c r="R48" s="284"/>
      <c r="S48" s="284"/>
      <c r="T48" s="284"/>
      <c r="U48" s="284"/>
      <c r="V48" s="302">
        <v>2</v>
      </c>
      <c r="W48" s="302">
        <v>2</v>
      </c>
      <c r="X48" s="277"/>
      <c r="Y48" s="287">
        <f>V48*W48*ROUND(X48,2)</f>
        <v>0</v>
      </c>
      <c r="Z48" s="31"/>
    </row>
    <row r="49" spans="1:26" ht="15" customHeight="1" x14ac:dyDescent="0.25">
      <c r="A49" s="173">
        <v>42</v>
      </c>
      <c r="B49" s="796"/>
      <c r="C49" s="799"/>
      <c r="D49" s="216" t="s">
        <v>619</v>
      </c>
      <c r="E49" s="284"/>
      <c r="F49" s="284"/>
      <c r="G49" s="284"/>
      <c r="H49" s="284"/>
      <c r="I49" s="284"/>
      <c r="J49" s="284"/>
      <c r="K49" s="284"/>
      <c r="L49" s="284"/>
      <c r="M49" s="284"/>
      <c r="N49" s="284"/>
      <c r="O49" s="284"/>
      <c r="P49" s="752" t="s">
        <v>3</v>
      </c>
      <c r="Q49" s="752" t="s">
        <v>3</v>
      </c>
      <c r="R49" s="284"/>
      <c r="S49" s="284"/>
      <c r="T49" s="284"/>
      <c r="U49" s="284"/>
      <c r="V49" s="302">
        <v>2</v>
      </c>
      <c r="W49" s="302">
        <v>2</v>
      </c>
      <c r="X49" s="277"/>
      <c r="Y49" s="287">
        <f t="shared" ref="Y49:Y52" si="4">V49*W49*ROUND(X49,2)</f>
        <v>0</v>
      </c>
      <c r="Z49" s="31"/>
    </row>
    <row r="50" spans="1:26" ht="15" customHeight="1" x14ac:dyDescent="0.25">
      <c r="A50" s="173">
        <v>43</v>
      </c>
      <c r="B50" s="796"/>
      <c r="C50" s="799"/>
      <c r="D50" s="216" t="s">
        <v>31</v>
      </c>
      <c r="E50" s="284"/>
      <c r="F50" s="284"/>
      <c r="G50" s="284"/>
      <c r="H50" s="284"/>
      <c r="I50" s="284"/>
      <c r="J50" s="284"/>
      <c r="K50" s="284"/>
      <c r="L50" s="284"/>
      <c r="M50" s="284"/>
      <c r="N50" s="284"/>
      <c r="O50" s="284"/>
      <c r="P50" s="752" t="s">
        <v>3</v>
      </c>
      <c r="Q50" s="752" t="s">
        <v>3</v>
      </c>
      <c r="R50" s="284"/>
      <c r="S50" s="284"/>
      <c r="T50" s="284"/>
      <c r="U50" s="284"/>
      <c r="V50" s="302">
        <v>2</v>
      </c>
      <c r="W50" s="302">
        <v>2</v>
      </c>
      <c r="X50" s="277"/>
      <c r="Y50" s="287">
        <f t="shared" si="4"/>
        <v>0</v>
      </c>
      <c r="Z50" s="31"/>
    </row>
    <row r="51" spans="1:26" ht="15" customHeight="1" x14ac:dyDescent="0.25">
      <c r="A51" s="173">
        <v>44</v>
      </c>
      <c r="B51" s="796"/>
      <c r="C51" s="799"/>
      <c r="D51" s="216" t="s">
        <v>620</v>
      </c>
      <c r="E51" s="284"/>
      <c r="F51" s="284"/>
      <c r="G51" s="284"/>
      <c r="H51" s="284"/>
      <c r="I51" s="284"/>
      <c r="J51" s="284"/>
      <c r="K51" s="284"/>
      <c r="L51" s="284"/>
      <c r="M51" s="284"/>
      <c r="N51" s="284"/>
      <c r="O51" s="284"/>
      <c r="P51" s="752" t="s">
        <v>3</v>
      </c>
      <c r="Q51" s="752" t="s">
        <v>3</v>
      </c>
      <c r="R51" s="284"/>
      <c r="S51" s="284"/>
      <c r="T51" s="284"/>
      <c r="U51" s="284"/>
      <c r="V51" s="302">
        <v>2</v>
      </c>
      <c r="W51" s="302">
        <v>2</v>
      </c>
      <c r="X51" s="277"/>
      <c r="Y51" s="287">
        <f t="shared" si="4"/>
        <v>0</v>
      </c>
      <c r="Z51" s="31"/>
    </row>
    <row r="52" spans="1:26" ht="15" customHeight="1" thickBot="1" x14ac:dyDescent="0.3">
      <c r="A52" s="173">
        <v>45</v>
      </c>
      <c r="B52" s="814"/>
      <c r="C52" s="819"/>
      <c r="D52" s="369" t="s">
        <v>621</v>
      </c>
      <c r="E52" s="454"/>
      <c r="F52" s="454"/>
      <c r="G52" s="454"/>
      <c r="H52" s="454"/>
      <c r="I52" s="454"/>
      <c r="J52" s="454"/>
      <c r="K52" s="454"/>
      <c r="L52" s="454"/>
      <c r="M52" s="454"/>
      <c r="N52" s="454"/>
      <c r="O52" s="454"/>
      <c r="P52" s="455" t="s">
        <v>3</v>
      </c>
      <c r="Q52" s="455" t="s">
        <v>3</v>
      </c>
      <c r="R52" s="454"/>
      <c r="S52" s="454"/>
      <c r="T52" s="454"/>
      <c r="U52" s="454"/>
      <c r="V52" s="370">
        <v>2</v>
      </c>
      <c r="W52" s="370">
        <v>2</v>
      </c>
      <c r="X52" s="279"/>
      <c r="Y52" s="456">
        <f t="shared" si="4"/>
        <v>0</v>
      </c>
      <c r="Z52" s="31"/>
    </row>
    <row r="53" spans="1:26" ht="15" customHeight="1" x14ac:dyDescent="0.25">
      <c r="A53" s="173">
        <v>46</v>
      </c>
      <c r="B53" s="816" t="s">
        <v>603</v>
      </c>
      <c r="C53" s="815" t="s">
        <v>624</v>
      </c>
      <c r="D53" s="523" t="s">
        <v>625</v>
      </c>
      <c r="E53" s="525"/>
      <c r="F53" s="524"/>
      <c r="G53" s="524"/>
      <c r="H53" s="524"/>
      <c r="I53" s="524"/>
      <c r="J53" s="524"/>
      <c r="K53" s="524"/>
      <c r="L53" s="524"/>
      <c r="M53" s="524"/>
      <c r="N53" s="524"/>
      <c r="O53" s="524"/>
      <c r="P53" s="525" t="s">
        <v>3</v>
      </c>
      <c r="Q53" s="525" t="s">
        <v>3</v>
      </c>
      <c r="R53" s="524"/>
      <c r="S53" s="524"/>
      <c r="T53" s="524"/>
      <c r="U53" s="524"/>
      <c r="V53" s="757">
        <v>2</v>
      </c>
      <c r="W53" s="757">
        <v>2</v>
      </c>
      <c r="X53" s="758"/>
      <c r="Y53" s="759">
        <f>V53*W53*ROUND(X53,2)</f>
        <v>0</v>
      </c>
      <c r="Z53" s="31"/>
    </row>
    <row r="54" spans="1:26" ht="15" customHeight="1" x14ac:dyDescent="0.25">
      <c r="A54" s="173">
        <v>47</v>
      </c>
      <c r="B54" s="817"/>
      <c r="C54" s="796"/>
      <c r="D54" s="216" t="s">
        <v>626</v>
      </c>
      <c r="E54" s="284"/>
      <c r="F54" s="284"/>
      <c r="G54" s="284"/>
      <c r="H54" s="284"/>
      <c r="I54" s="284"/>
      <c r="J54" s="284"/>
      <c r="K54" s="284"/>
      <c r="L54" s="284"/>
      <c r="M54" s="284"/>
      <c r="N54" s="284"/>
      <c r="O54" s="284"/>
      <c r="P54" s="752" t="s">
        <v>3</v>
      </c>
      <c r="Q54" s="752" t="s">
        <v>3</v>
      </c>
      <c r="R54" s="284"/>
      <c r="S54" s="284"/>
      <c r="T54" s="284"/>
      <c r="U54" s="284"/>
      <c r="V54" s="302">
        <v>2</v>
      </c>
      <c r="W54" s="302">
        <v>2</v>
      </c>
      <c r="X54" s="277"/>
      <c r="Y54" s="527">
        <f t="shared" ref="Y54" si="5">V54*W54*ROUND(X54,2)</f>
        <v>0</v>
      </c>
      <c r="Z54" s="31"/>
    </row>
    <row r="55" spans="1:26" ht="15" customHeight="1" x14ac:dyDescent="0.25">
      <c r="A55" s="173">
        <v>48</v>
      </c>
      <c r="B55" s="817"/>
      <c r="C55" s="796"/>
      <c r="D55" s="216" t="s">
        <v>627</v>
      </c>
      <c r="E55" s="284"/>
      <c r="F55" s="284"/>
      <c r="G55" s="284"/>
      <c r="H55" s="284"/>
      <c r="I55" s="284"/>
      <c r="J55" s="284"/>
      <c r="K55" s="284"/>
      <c r="L55" s="284"/>
      <c r="M55" s="284"/>
      <c r="N55" s="284"/>
      <c r="O55" s="284"/>
      <c r="P55" s="752" t="s">
        <v>3</v>
      </c>
      <c r="Q55" s="752" t="s">
        <v>3</v>
      </c>
      <c r="R55" s="284"/>
      <c r="S55" s="284"/>
      <c r="T55" s="284"/>
      <c r="U55" s="284"/>
      <c r="V55" s="302">
        <v>2</v>
      </c>
      <c r="W55" s="302">
        <v>2</v>
      </c>
      <c r="X55" s="277"/>
      <c r="Y55" s="527">
        <f>V55*W55*ROUND(X55,2)</f>
        <v>0</v>
      </c>
      <c r="Z55" s="31"/>
    </row>
    <row r="56" spans="1:26" ht="15" customHeight="1" x14ac:dyDescent="0.25">
      <c r="A56" s="173">
        <v>49</v>
      </c>
      <c r="B56" s="817"/>
      <c r="C56" s="796"/>
      <c r="D56" s="216" t="s">
        <v>628</v>
      </c>
      <c r="E56" s="284"/>
      <c r="F56" s="284"/>
      <c r="G56" s="284"/>
      <c r="H56" s="284"/>
      <c r="I56" s="284"/>
      <c r="J56" s="284"/>
      <c r="K56" s="284"/>
      <c r="L56" s="284"/>
      <c r="M56" s="284"/>
      <c r="N56" s="284"/>
      <c r="O56" s="284"/>
      <c r="P56" s="752" t="s">
        <v>3</v>
      </c>
      <c r="Q56" s="752" t="s">
        <v>3</v>
      </c>
      <c r="R56" s="284"/>
      <c r="S56" s="284"/>
      <c r="T56" s="284"/>
      <c r="U56" s="284"/>
      <c r="V56" s="302">
        <v>2</v>
      </c>
      <c r="W56" s="302">
        <v>2</v>
      </c>
      <c r="X56" s="277"/>
      <c r="Y56" s="527">
        <f t="shared" ref="Y56:Y61" si="6">V56*W56*ROUND(X56,2)</f>
        <v>0</v>
      </c>
      <c r="Z56" s="31"/>
    </row>
    <row r="57" spans="1:26" ht="15" customHeight="1" x14ac:dyDescent="0.25">
      <c r="A57" s="173">
        <v>50</v>
      </c>
      <c r="B57" s="817"/>
      <c r="C57" s="796"/>
      <c r="D57" s="216" t="s">
        <v>629</v>
      </c>
      <c r="E57" s="284"/>
      <c r="F57" s="284"/>
      <c r="G57" s="284"/>
      <c r="H57" s="284"/>
      <c r="I57" s="284"/>
      <c r="J57" s="284"/>
      <c r="K57" s="284"/>
      <c r="L57" s="284"/>
      <c r="M57" s="284"/>
      <c r="N57" s="284"/>
      <c r="O57" s="284"/>
      <c r="P57" s="752" t="s">
        <v>3</v>
      </c>
      <c r="Q57" s="752" t="s">
        <v>3</v>
      </c>
      <c r="R57" s="284"/>
      <c r="S57" s="284"/>
      <c r="T57" s="284"/>
      <c r="U57" s="284"/>
      <c r="V57" s="302">
        <v>2</v>
      </c>
      <c r="W57" s="302">
        <v>2</v>
      </c>
      <c r="X57" s="277"/>
      <c r="Y57" s="527">
        <f t="shared" si="6"/>
        <v>0</v>
      </c>
      <c r="Z57" s="31"/>
    </row>
    <row r="58" spans="1:26" ht="15" customHeight="1" x14ac:dyDescent="0.25">
      <c r="A58" s="173">
        <v>51</v>
      </c>
      <c r="B58" s="817"/>
      <c r="C58" s="796"/>
      <c r="D58" s="216" t="s">
        <v>630</v>
      </c>
      <c r="E58" s="284"/>
      <c r="F58" s="284"/>
      <c r="G58" s="284"/>
      <c r="H58" s="284"/>
      <c r="I58" s="284"/>
      <c r="J58" s="284"/>
      <c r="K58" s="284"/>
      <c r="L58" s="284"/>
      <c r="M58" s="284"/>
      <c r="N58" s="284"/>
      <c r="O58" s="284"/>
      <c r="P58" s="752" t="s">
        <v>3</v>
      </c>
      <c r="Q58" s="752" t="s">
        <v>3</v>
      </c>
      <c r="R58" s="284"/>
      <c r="S58" s="284"/>
      <c r="T58" s="284"/>
      <c r="U58" s="284"/>
      <c r="V58" s="302">
        <v>2</v>
      </c>
      <c r="W58" s="302">
        <v>2</v>
      </c>
      <c r="X58" s="277"/>
      <c r="Y58" s="527">
        <f t="shared" si="6"/>
        <v>0</v>
      </c>
      <c r="Z58" s="31"/>
    </row>
    <row r="59" spans="1:26" ht="15" customHeight="1" x14ac:dyDescent="0.25">
      <c r="A59" s="173">
        <v>52</v>
      </c>
      <c r="B59" s="817"/>
      <c r="C59" s="796"/>
      <c r="D59" s="216" t="s">
        <v>631</v>
      </c>
      <c r="E59" s="284"/>
      <c r="F59" s="284"/>
      <c r="G59" s="284"/>
      <c r="H59" s="284"/>
      <c r="I59" s="284"/>
      <c r="J59" s="284"/>
      <c r="K59" s="284"/>
      <c r="L59" s="284"/>
      <c r="M59" s="284"/>
      <c r="N59" s="284"/>
      <c r="O59" s="284"/>
      <c r="P59" s="752" t="s">
        <v>3</v>
      </c>
      <c r="Q59" s="752" t="s">
        <v>3</v>
      </c>
      <c r="R59" s="284"/>
      <c r="S59" s="284"/>
      <c r="T59" s="284"/>
      <c r="U59" s="284"/>
      <c r="V59" s="302">
        <v>2</v>
      </c>
      <c r="W59" s="302">
        <v>9</v>
      </c>
      <c r="X59" s="277"/>
      <c r="Y59" s="527">
        <f t="shared" si="6"/>
        <v>0</v>
      </c>
      <c r="Z59" s="31"/>
    </row>
    <row r="60" spans="1:26" ht="15" customHeight="1" x14ac:dyDescent="0.25">
      <c r="A60" s="173">
        <v>53</v>
      </c>
      <c r="B60" s="817"/>
      <c r="C60" s="796"/>
      <c r="D60" s="216" t="s">
        <v>632</v>
      </c>
      <c r="E60" s="284"/>
      <c r="F60" s="284"/>
      <c r="G60" s="284"/>
      <c r="H60" s="284"/>
      <c r="I60" s="284"/>
      <c r="J60" s="284"/>
      <c r="K60" s="284"/>
      <c r="L60" s="284"/>
      <c r="M60" s="284"/>
      <c r="N60" s="284"/>
      <c r="O60" s="284"/>
      <c r="P60" s="752" t="s">
        <v>3</v>
      </c>
      <c r="Q60" s="752" t="s">
        <v>3</v>
      </c>
      <c r="R60" s="284"/>
      <c r="S60" s="284"/>
      <c r="T60" s="284"/>
      <c r="U60" s="284"/>
      <c r="V60" s="302">
        <v>2</v>
      </c>
      <c r="W60" s="302">
        <v>2</v>
      </c>
      <c r="X60" s="277"/>
      <c r="Y60" s="527">
        <f t="shared" si="6"/>
        <v>0</v>
      </c>
      <c r="Z60" s="31"/>
    </row>
    <row r="61" spans="1:26" ht="15" customHeight="1" x14ac:dyDescent="0.25">
      <c r="A61" s="173">
        <v>54</v>
      </c>
      <c r="B61" s="817"/>
      <c r="C61" s="796"/>
      <c r="D61" s="216" t="s">
        <v>633</v>
      </c>
      <c r="E61" s="284"/>
      <c r="F61" s="284"/>
      <c r="G61" s="284"/>
      <c r="H61" s="284"/>
      <c r="I61" s="284"/>
      <c r="J61" s="284"/>
      <c r="K61" s="284"/>
      <c r="L61" s="284"/>
      <c r="M61" s="284"/>
      <c r="N61" s="284"/>
      <c r="O61" s="284"/>
      <c r="P61" s="752" t="s">
        <v>3</v>
      </c>
      <c r="Q61" s="752" t="s">
        <v>3</v>
      </c>
      <c r="R61" s="284"/>
      <c r="S61" s="284"/>
      <c r="T61" s="284"/>
      <c r="U61" s="284"/>
      <c r="V61" s="302">
        <v>2</v>
      </c>
      <c r="W61" s="302">
        <v>2</v>
      </c>
      <c r="X61" s="277"/>
      <c r="Y61" s="527">
        <f t="shared" si="6"/>
        <v>0</v>
      </c>
      <c r="Z61" s="31"/>
    </row>
    <row r="62" spans="1:26" ht="15" customHeight="1" x14ac:dyDescent="0.25">
      <c r="A62" s="763">
        <v>55</v>
      </c>
      <c r="B62" s="817"/>
      <c r="C62" s="820"/>
      <c r="D62" s="311" t="s">
        <v>2543</v>
      </c>
      <c r="E62" s="284"/>
      <c r="F62" s="284"/>
      <c r="G62" s="284"/>
      <c r="H62" s="284"/>
      <c r="I62" s="284"/>
      <c r="J62" s="284"/>
      <c r="K62" s="284"/>
      <c r="L62" s="284"/>
      <c r="M62" s="284"/>
      <c r="N62" s="284"/>
      <c r="O62" s="284"/>
      <c r="P62" s="752" t="s">
        <v>3</v>
      </c>
      <c r="Q62" s="752" t="s">
        <v>3</v>
      </c>
      <c r="R62" s="284"/>
      <c r="S62" s="284"/>
      <c r="T62" s="284"/>
      <c r="U62" s="284"/>
      <c r="V62" s="302">
        <v>2</v>
      </c>
      <c r="W62" s="302">
        <v>9</v>
      </c>
      <c r="X62" s="277"/>
      <c r="Y62" s="527">
        <f>V62*W62*ROUND(X62,2)</f>
        <v>0</v>
      </c>
      <c r="Z62" s="31"/>
    </row>
    <row r="63" spans="1:26" ht="15" customHeight="1" x14ac:dyDescent="0.25">
      <c r="A63" s="763">
        <v>56</v>
      </c>
      <c r="B63" s="817"/>
      <c r="C63" s="820"/>
      <c r="D63" s="311" t="s">
        <v>2544</v>
      </c>
      <c r="E63" s="284"/>
      <c r="F63" s="284"/>
      <c r="G63" s="284"/>
      <c r="H63" s="284"/>
      <c r="I63" s="284"/>
      <c r="J63" s="284"/>
      <c r="K63" s="284"/>
      <c r="L63" s="284"/>
      <c r="M63" s="284"/>
      <c r="N63" s="284"/>
      <c r="O63" s="284"/>
      <c r="P63" s="752" t="s">
        <v>3</v>
      </c>
      <c r="Q63" s="752" t="s">
        <v>3</v>
      </c>
      <c r="R63" s="284"/>
      <c r="S63" s="284"/>
      <c r="T63" s="284"/>
      <c r="U63" s="284"/>
      <c r="V63" s="302">
        <v>2</v>
      </c>
      <c r="W63" s="302">
        <v>1</v>
      </c>
      <c r="X63" s="277"/>
      <c r="Y63" s="527">
        <f t="shared" ref="Y63:Y65" si="7">V63*W63*ROUND(X63,2)</f>
        <v>0</v>
      </c>
      <c r="Z63" s="31"/>
    </row>
    <row r="64" spans="1:26" ht="15" customHeight="1" x14ac:dyDescent="0.25">
      <c r="A64" s="763">
        <v>57</v>
      </c>
      <c r="B64" s="817"/>
      <c r="C64" s="820"/>
      <c r="D64" s="311" t="s">
        <v>2545</v>
      </c>
      <c r="E64" s="284"/>
      <c r="F64" s="284"/>
      <c r="G64" s="284"/>
      <c r="H64" s="284"/>
      <c r="I64" s="284"/>
      <c r="J64" s="284"/>
      <c r="K64" s="284"/>
      <c r="L64" s="284"/>
      <c r="M64" s="284"/>
      <c r="N64" s="284"/>
      <c r="O64" s="284"/>
      <c r="P64" s="752" t="s">
        <v>3</v>
      </c>
      <c r="Q64" s="752" t="s">
        <v>3</v>
      </c>
      <c r="R64" s="284"/>
      <c r="S64" s="284"/>
      <c r="T64" s="284"/>
      <c r="U64" s="284"/>
      <c r="V64" s="302">
        <v>2</v>
      </c>
      <c r="W64" s="302">
        <v>8</v>
      </c>
      <c r="X64" s="277"/>
      <c r="Y64" s="527">
        <f t="shared" si="7"/>
        <v>0</v>
      </c>
      <c r="Z64" s="31"/>
    </row>
    <row r="65" spans="1:27" ht="15" customHeight="1" thickBot="1" x14ac:dyDescent="0.3">
      <c r="A65" s="764">
        <v>58</v>
      </c>
      <c r="B65" s="818"/>
      <c r="C65" s="821"/>
      <c r="D65" s="760" t="s">
        <v>2546</v>
      </c>
      <c r="E65" s="530"/>
      <c r="F65" s="530"/>
      <c r="G65" s="530"/>
      <c r="H65" s="530"/>
      <c r="I65" s="530"/>
      <c r="J65" s="530"/>
      <c r="K65" s="530"/>
      <c r="L65" s="530"/>
      <c r="M65" s="530"/>
      <c r="N65" s="530"/>
      <c r="O65" s="530"/>
      <c r="P65" s="531" t="s">
        <v>3</v>
      </c>
      <c r="Q65" s="531" t="s">
        <v>3</v>
      </c>
      <c r="R65" s="530"/>
      <c r="S65" s="530"/>
      <c r="T65" s="530"/>
      <c r="U65" s="530"/>
      <c r="V65" s="761">
        <v>2</v>
      </c>
      <c r="W65" s="761">
        <v>8</v>
      </c>
      <c r="X65" s="762"/>
      <c r="Y65" s="532">
        <f t="shared" si="7"/>
        <v>0</v>
      </c>
      <c r="Z65" s="31"/>
    </row>
    <row r="66" spans="1:27" ht="15" customHeight="1" thickTop="1" thickBot="1" x14ac:dyDescent="0.3">
      <c r="X66" s="16" t="s">
        <v>4</v>
      </c>
      <c r="Y66" s="17">
        <f>SUM(Y9,Y11:Y33,Y35:Y41,Y43:Y65)</f>
        <v>0</v>
      </c>
      <c r="AA66" s="31"/>
    </row>
    <row r="67" spans="1:27" ht="13.5" thickTop="1" x14ac:dyDescent="0.25"/>
    <row r="68" spans="1:27" x14ac:dyDescent="0.25">
      <c r="A68" s="753"/>
      <c r="B68" s="81"/>
    </row>
    <row r="69" spans="1:27" x14ac:dyDescent="0.25">
      <c r="A69" s="753"/>
      <c r="B69" s="81"/>
    </row>
  </sheetData>
  <sheetProtection algorithmName="SHA-512" hashValue="viadLqaPd7fmGtrdRuUJQ6VJXdz1Tg3x/AUndZsQ25UsskDoXERFjQCoQWEHduV0V4GYw7GcutpcHzGu2AqK4g==" saltValue="/LEIRvEfJwuqO+e88rE0Zg==" spinCount="100000" sheet="1" objects="1" scenarios="1"/>
  <mergeCells count="23">
    <mergeCell ref="C53:C61"/>
    <mergeCell ref="B53:B65"/>
    <mergeCell ref="C10:C33"/>
    <mergeCell ref="B34:B41"/>
    <mergeCell ref="C34:C41"/>
    <mergeCell ref="B42:B52"/>
    <mergeCell ref="C42:C52"/>
    <mergeCell ref="B8:B33"/>
    <mergeCell ref="C62:C65"/>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2" tint="-0.499984740745262"/>
  </sheetPr>
  <dimension ref="A1:J12"/>
  <sheetViews>
    <sheetView view="pageLayout" zoomScaleNormal="90" workbookViewId="0">
      <selection activeCell="H8" sqref="H8"/>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1518</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635</v>
      </c>
      <c r="B3" s="774"/>
      <c r="C3" s="774"/>
      <c r="D3" s="774"/>
      <c r="E3" s="774"/>
      <c r="F3" s="774"/>
      <c r="G3" s="774"/>
      <c r="H3" s="774"/>
      <c r="I3" s="774"/>
    </row>
    <row r="4" spans="1:10" ht="15.75" customHeight="1" x14ac:dyDescent="0.25">
      <c r="A4" s="774" t="s">
        <v>947</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thickBot="1" x14ac:dyDescent="0.3">
      <c r="A8" s="225">
        <v>1</v>
      </c>
      <c r="B8" s="341" t="s">
        <v>1519</v>
      </c>
      <c r="C8" s="341" t="s">
        <v>1520</v>
      </c>
      <c r="D8" s="341" t="s">
        <v>87</v>
      </c>
      <c r="E8" s="706"/>
      <c r="F8" s="706"/>
      <c r="G8" s="254">
        <v>1</v>
      </c>
      <c r="H8" s="342"/>
      <c r="I8" s="255">
        <f>G8*ROUND(H8,2)</f>
        <v>0</v>
      </c>
      <c r="J8" s="30"/>
    </row>
    <row r="9" spans="1:10" ht="15" customHeight="1" thickTop="1" thickBot="1" x14ac:dyDescent="0.3">
      <c r="H9" s="16" t="s">
        <v>4</v>
      </c>
      <c r="I9" s="17">
        <f>SUM(I8:I8)</f>
        <v>0</v>
      </c>
      <c r="J9" s="30"/>
    </row>
    <row r="10" spans="1:10" ht="15.75" thickTop="1" x14ac:dyDescent="0.25"/>
    <row r="11" spans="1:10" ht="75" customHeight="1" x14ac:dyDescent="0.25">
      <c r="A11" s="997" t="s">
        <v>14</v>
      </c>
      <c r="B11" s="998"/>
      <c r="C11" s="998"/>
      <c r="D11" s="998"/>
      <c r="E11" s="998"/>
      <c r="F11" s="998"/>
      <c r="G11" s="998"/>
      <c r="H11" s="998"/>
      <c r="I11" s="998"/>
    </row>
    <row r="12" spans="1:10" x14ac:dyDescent="0.25">
      <c r="A12" s="697"/>
      <c r="B12" s="81"/>
    </row>
  </sheetData>
  <sheetProtection algorithmName="SHA-512" hashValue="oo3cmTbIN1geZER+s6sW2rF2mwxhlKbpaXAHW/VIKe0QSttqA3IEKIL9uUbHX95Iz75uI8k2oupwINAIJiuN2Q==" saltValue="jOAi3WHk5YeRYZHi0gIbUg==" spinCount="100000" sheet="1" objects="1" scenarios="1"/>
  <mergeCells count="14">
    <mergeCell ref="I6:I7"/>
    <mergeCell ref="A11:I11"/>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2" tint="-0.499984740745262"/>
  </sheetPr>
  <dimension ref="A1:J16"/>
  <sheetViews>
    <sheetView view="pageLayout" zoomScaleNormal="90" workbookViewId="0">
      <selection activeCell="H8" sqref="H8:H12"/>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1521</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76</v>
      </c>
      <c r="B3" s="774"/>
      <c r="C3" s="774"/>
      <c r="D3" s="774"/>
      <c r="E3" s="774"/>
      <c r="F3" s="774"/>
      <c r="G3" s="774"/>
      <c r="H3" s="774"/>
      <c r="I3" s="774"/>
    </row>
    <row r="4" spans="1:10" ht="15.75" customHeight="1" x14ac:dyDescent="0.25">
      <c r="A4" s="774" t="s">
        <v>948</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x14ac:dyDescent="0.25">
      <c r="A8" s="220">
        <v>1</v>
      </c>
      <c r="B8" s="307" t="s">
        <v>1522</v>
      </c>
      <c r="C8" s="307" t="s">
        <v>1523</v>
      </c>
      <c r="D8" s="307" t="s">
        <v>17</v>
      </c>
      <c r="E8" s="702"/>
      <c r="F8" s="702"/>
      <c r="G8" s="251">
        <v>1</v>
      </c>
      <c r="H8" s="338"/>
      <c r="I8" s="252">
        <f>G8*ROUND(H8,2)</f>
        <v>0</v>
      </c>
      <c r="J8" s="30"/>
    </row>
    <row r="9" spans="1:10" ht="15" customHeight="1" x14ac:dyDescent="0.25">
      <c r="A9" s="6">
        <v>2</v>
      </c>
      <c r="B9" s="216" t="s">
        <v>1524</v>
      </c>
      <c r="C9" s="216" t="s">
        <v>88</v>
      </c>
      <c r="D9" s="216" t="s">
        <v>17</v>
      </c>
      <c r="E9" s="698"/>
      <c r="F9" s="698"/>
      <c r="G9" s="2">
        <v>1</v>
      </c>
      <c r="H9" s="331"/>
      <c r="I9" s="18">
        <f t="shared" ref="I9:I12" si="0">G9*ROUND(H9,2)</f>
        <v>0</v>
      </c>
      <c r="J9" s="30"/>
    </row>
    <row r="10" spans="1:10" ht="15" customHeight="1" x14ac:dyDescent="0.25">
      <c r="A10" s="6">
        <v>3</v>
      </c>
      <c r="B10" s="216" t="s">
        <v>1525</v>
      </c>
      <c r="C10" s="216" t="s">
        <v>1526</v>
      </c>
      <c r="D10" s="216" t="s">
        <v>17</v>
      </c>
      <c r="E10" s="698"/>
      <c r="F10" s="698"/>
      <c r="G10" s="2">
        <v>1</v>
      </c>
      <c r="H10" s="331"/>
      <c r="I10" s="18">
        <f t="shared" si="0"/>
        <v>0</v>
      </c>
      <c r="J10" s="30"/>
    </row>
    <row r="11" spans="1:10" ht="15" customHeight="1" x14ac:dyDescent="0.25">
      <c r="A11" s="6">
        <v>4</v>
      </c>
      <c r="B11" s="216" t="s">
        <v>1527</v>
      </c>
      <c r="C11" s="216" t="s">
        <v>1528</v>
      </c>
      <c r="D11" s="216" t="s">
        <v>1529</v>
      </c>
      <c r="E11" s="698"/>
      <c r="F11" s="698"/>
      <c r="G11" s="2">
        <v>50</v>
      </c>
      <c r="H11" s="331"/>
      <c r="I11" s="18">
        <f t="shared" si="0"/>
        <v>0</v>
      </c>
      <c r="J11" s="30"/>
    </row>
    <row r="12" spans="1:10" ht="15" customHeight="1" thickBot="1" x14ac:dyDescent="0.3">
      <c r="A12" s="56">
        <v>5</v>
      </c>
      <c r="B12" s="304" t="s">
        <v>1530</v>
      </c>
      <c r="C12" s="692" t="s">
        <v>1532</v>
      </c>
      <c r="D12" s="304" t="s">
        <v>1531</v>
      </c>
      <c r="E12" s="700"/>
      <c r="F12" s="700"/>
      <c r="G12" s="11">
        <v>50</v>
      </c>
      <c r="H12" s="331"/>
      <c r="I12" s="72">
        <f t="shared" si="0"/>
        <v>0</v>
      </c>
      <c r="J12" s="30"/>
    </row>
    <row r="13" spans="1:10" ht="15" customHeight="1" thickTop="1" thickBot="1" x14ac:dyDescent="0.3">
      <c r="H13" s="16" t="s">
        <v>4</v>
      </c>
      <c r="I13" s="17">
        <f>SUM(I8:I12)</f>
        <v>0</v>
      </c>
      <c r="J13" s="30"/>
    </row>
    <row r="14" spans="1:10" ht="15.75" thickTop="1" x14ac:dyDescent="0.25"/>
    <row r="15" spans="1:10" ht="75" customHeight="1" x14ac:dyDescent="0.25">
      <c r="A15" s="997" t="s">
        <v>14</v>
      </c>
      <c r="B15" s="998"/>
      <c r="C15" s="998"/>
      <c r="D15" s="998"/>
      <c r="E15" s="998"/>
      <c r="F15" s="998"/>
      <c r="G15" s="998"/>
      <c r="H15" s="998"/>
      <c r="I15" s="998"/>
    </row>
    <row r="16" spans="1:10" x14ac:dyDescent="0.25">
      <c r="A16" s="697"/>
      <c r="B16" s="81"/>
    </row>
  </sheetData>
  <sheetProtection algorithmName="SHA-512" hashValue="o/h2VnyhICGmAlHYsl0A+G6nWze7LIhd9NkWezAN0VBJM50LLzSecQi4EszCRAxOsppvyM6UGo2qgStRb5sCiw==" saltValue="gdfenZfxVvoAinNSsWLx6A==" spinCount="100000" sheet="1" objects="1" scenarios="1"/>
  <mergeCells count="14">
    <mergeCell ref="I6:I7"/>
    <mergeCell ref="A15:I15"/>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2" tint="-0.499984740745262"/>
  </sheetPr>
  <dimension ref="A1:J108"/>
  <sheetViews>
    <sheetView topLeftCell="A4" zoomScale="90" zoomScaleNormal="90" workbookViewId="0">
      <selection activeCell="B18" sqref="B18"/>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1533</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77</v>
      </c>
      <c r="B3" s="774"/>
      <c r="C3" s="774"/>
      <c r="D3" s="774"/>
      <c r="E3" s="774"/>
      <c r="F3" s="774"/>
      <c r="G3" s="774"/>
      <c r="H3" s="774"/>
      <c r="I3" s="774"/>
    </row>
    <row r="4" spans="1:10" ht="15.75" customHeight="1" x14ac:dyDescent="0.25">
      <c r="A4" s="774" t="s">
        <v>953</v>
      </c>
      <c r="B4" s="774"/>
      <c r="C4" s="774"/>
      <c r="D4" s="774"/>
      <c r="E4" s="774"/>
      <c r="F4" s="774"/>
      <c r="G4" s="774"/>
      <c r="H4" s="774"/>
      <c r="I4" s="774"/>
    </row>
    <row r="5" spans="1:10" ht="15.75" customHeight="1" x14ac:dyDescent="0.25">
      <c r="A5" s="774" t="s">
        <v>985</v>
      </c>
      <c r="B5" s="774"/>
      <c r="C5" s="774"/>
      <c r="D5" s="774"/>
      <c r="E5" s="774"/>
      <c r="F5" s="774"/>
      <c r="G5" s="774"/>
      <c r="H5" s="774"/>
      <c r="I5" s="774"/>
    </row>
    <row r="6" spans="1:10" ht="15.75" customHeight="1" thickBot="1" x14ac:dyDescent="0.3">
      <c r="A6" s="1009"/>
      <c r="B6" s="1009"/>
      <c r="C6" s="1009"/>
      <c r="D6" s="1009"/>
      <c r="E6" s="1009"/>
      <c r="F6" s="1009"/>
      <c r="G6" s="1009"/>
      <c r="H6" s="1009"/>
      <c r="I6" s="1009"/>
    </row>
    <row r="7" spans="1:10" ht="30" customHeight="1" thickTop="1" thickBot="1" x14ac:dyDescent="0.3">
      <c r="A7" s="999" t="s">
        <v>8</v>
      </c>
      <c r="B7" s="1001" t="s">
        <v>0</v>
      </c>
      <c r="C7" s="1003" t="s">
        <v>10</v>
      </c>
      <c r="D7" s="1004"/>
      <c r="E7" s="1005" t="s">
        <v>11</v>
      </c>
      <c r="F7" s="1006"/>
      <c r="G7" s="1007" t="s">
        <v>212</v>
      </c>
      <c r="H7" s="993" t="s">
        <v>28</v>
      </c>
      <c r="I7" s="995" t="s">
        <v>211</v>
      </c>
    </row>
    <row r="8" spans="1:10" ht="30" customHeight="1" thickBot="1" x14ac:dyDescent="0.3">
      <c r="A8" s="1000"/>
      <c r="B8" s="1002"/>
      <c r="C8" s="696" t="s">
        <v>13</v>
      </c>
      <c r="D8" s="696" t="s">
        <v>12</v>
      </c>
      <c r="E8" s="246" t="s">
        <v>13</v>
      </c>
      <c r="F8" s="246" t="s">
        <v>12</v>
      </c>
      <c r="G8" s="1008"/>
      <c r="H8" s="994"/>
      <c r="I8" s="996"/>
    </row>
    <row r="9" spans="1:10" ht="15.75" thickTop="1" x14ac:dyDescent="0.25">
      <c r="A9" s="247"/>
      <c r="B9" s="366" t="s">
        <v>1534</v>
      </c>
      <c r="C9" s="367"/>
      <c r="D9" s="367"/>
      <c r="E9" s="367"/>
      <c r="F9" s="367"/>
      <c r="G9" s="367"/>
      <c r="H9" s="367"/>
      <c r="I9" s="368"/>
      <c r="J9" s="30"/>
    </row>
    <row r="10" spans="1:10" ht="15" customHeight="1" x14ac:dyDescent="0.25">
      <c r="A10" s="6">
        <v>1</v>
      </c>
      <c r="B10" s="216" t="s">
        <v>1599</v>
      </c>
      <c r="C10" s="216" t="s">
        <v>2429</v>
      </c>
      <c r="D10" s="216" t="s">
        <v>1531</v>
      </c>
      <c r="E10" s="704"/>
      <c r="F10" s="704"/>
      <c r="G10" s="302">
        <v>100</v>
      </c>
      <c r="H10" s="331"/>
      <c r="I10" s="18">
        <f>G10*ROUND(H10,2)</f>
        <v>0</v>
      </c>
      <c r="J10" s="30"/>
    </row>
    <row r="11" spans="1:10" x14ac:dyDescent="0.25">
      <c r="A11" s="6">
        <v>2</v>
      </c>
      <c r="B11" s="216" t="s">
        <v>1600</v>
      </c>
      <c r="C11" s="216" t="s">
        <v>2430</v>
      </c>
      <c r="D11" s="216" t="s">
        <v>1531</v>
      </c>
      <c r="E11" s="704"/>
      <c r="F11" s="704"/>
      <c r="G11" s="302">
        <v>100</v>
      </c>
      <c r="H11" s="331"/>
      <c r="I11" s="18">
        <f t="shared" ref="I11:I76" si="0">G11*ROUND(H11,2)</f>
        <v>0</v>
      </c>
      <c r="J11" s="30"/>
    </row>
    <row r="12" spans="1:10" x14ac:dyDescent="0.25">
      <c r="A12" s="6">
        <v>3</v>
      </c>
      <c r="B12" s="216" t="s">
        <v>1601</v>
      </c>
      <c r="C12" s="691" t="s">
        <v>1603</v>
      </c>
      <c r="D12" s="216" t="s">
        <v>1602</v>
      </c>
      <c r="E12" s="704"/>
      <c r="F12" s="704"/>
      <c r="G12" s="302">
        <v>200</v>
      </c>
      <c r="H12" s="331"/>
      <c r="I12" s="18">
        <f t="shared" si="0"/>
        <v>0</v>
      </c>
      <c r="J12" s="30"/>
    </row>
    <row r="13" spans="1:10" ht="15.75" thickBot="1" x14ac:dyDescent="0.3">
      <c r="A13" s="7">
        <v>4</v>
      </c>
      <c r="B13" s="369" t="s">
        <v>1527</v>
      </c>
      <c r="C13" s="369" t="s">
        <v>1528</v>
      </c>
      <c r="D13" s="369" t="s">
        <v>1529</v>
      </c>
      <c r="E13" s="707"/>
      <c r="F13" s="707"/>
      <c r="G13" s="370">
        <v>100</v>
      </c>
      <c r="H13" s="332"/>
      <c r="I13" s="249">
        <f t="shared" si="0"/>
        <v>0</v>
      </c>
      <c r="J13" s="30"/>
    </row>
    <row r="14" spans="1:10" ht="15.75" thickTop="1" x14ac:dyDescent="0.25">
      <c r="A14" s="247"/>
      <c r="B14" s="366" t="s">
        <v>89</v>
      </c>
      <c r="C14" s="367"/>
      <c r="D14" s="367"/>
      <c r="E14" s="367"/>
      <c r="F14" s="367"/>
      <c r="G14" s="367"/>
      <c r="H14" s="367"/>
      <c r="I14" s="368"/>
      <c r="J14" s="30"/>
    </row>
    <row r="15" spans="1:10" x14ac:dyDescent="0.25">
      <c r="A15" s="6">
        <v>5</v>
      </c>
      <c r="B15" s="691" t="s">
        <v>1561</v>
      </c>
      <c r="C15" s="691" t="s">
        <v>1562</v>
      </c>
      <c r="D15" s="216" t="s">
        <v>90</v>
      </c>
      <c r="E15" s="698"/>
      <c r="F15" s="698"/>
      <c r="G15" s="343">
        <v>4</v>
      </c>
      <c r="H15" s="331"/>
      <c r="I15" s="18">
        <f t="shared" si="0"/>
        <v>0</v>
      </c>
      <c r="J15" s="30"/>
    </row>
    <row r="16" spans="1:10" x14ac:dyDescent="0.25">
      <c r="A16" s="6">
        <v>6</v>
      </c>
      <c r="B16" s="216" t="s">
        <v>1535</v>
      </c>
      <c r="C16" s="216" t="s">
        <v>91</v>
      </c>
      <c r="D16" s="216" t="s">
        <v>90</v>
      </c>
      <c r="E16" s="698"/>
      <c r="F16" s="698"/>
      <c r="G16" s="343">
        <v>2</v>
      </c>
      <c r="H16" s="331"/>
      <c r="I16" s="18">
        <f t="shared" si="0"/>
        <v>0</v>
      </c>
      <c r="J16" s="30"/>
    </row>
    <row r="17" spans="1:10" x14ac:dyDescent="0.25">
      <c r="A17" s="6">
        <v>7</v>
      </c>
      <c r="B17" s="216" t="s">
        <v>15</v>
      </c>
      <c r="C17" s="216" t="s">
        <v>92</v>
      </c>
      <c r="D17" s="216" t="s">
        <v>90</v>
      </c>
      <c r="E17" s="698"/>
      <c r="F17" s="698"/>
      <c r="G17" s="343">
        <v>2</v>
      </c>
      <c r="H17" s="331"/>
      <c r="I17" s="18">
        <f t="shared" si="0"/>
        <v>0</v>
      </c>
      <c r="J17" s="30"/>
    </row>
    <row r="18" spans="1:10" x14ac:dyDescent="0.25">
      <c r="A18" s="6">
        <v>8</v>
      </c>
      <c r="B18" s="691" t="s">
        <v>1563</v>
      </c>
      <c r="C18" s="216" t="s">
        <v>93</v>
      </c>
      <c r="D18" s="216" t="s">
        <v>90</v>
      </c>
      <c r="E18" s="698"/>
      <c r="F18" s="698"/>
      <c r="G18" s="343">
        <v>2</v>
      </c>
      <c r="H18" s="331"/>
      <c r="I18" s="18">
        <f t="shared" si="0"/>
        <v>0</v>
      </c>
      <c r="J18" s="30"/>
    </row>
    <row r="19" spans="1:10" x14ac:dyDescent="0.25">
      <c r="A19" s="6">
        <v>9</v>
      </c>
      <c r="B19" s="216" t="s">
        <v>1536</v>
      </c>
      <c r="C19" s="216" t="s">
        <v>94</v>
      </c>
      <c r="D19" s="216" t="s">
        <v>90</v>
      </c>
      <c r="E19" s="698"/>
      <c r="F19" s="698"/>
      <c r="G19" s="343">
        <v>2</v>
      </c>
      <c r="H19" s="331"/>
      <c r="I19" s="18">
        <f t="shared" si="0"/>
        <v>0</v>
      </c>
      <c r="J19" s="30"/>
    </row>
    <row r="20" spans="1:10" x14ac:dyDescent="0.25">
      <c r="A20" s="6">
        <v>10</v>
      </c>
      <c r="B20" s="216" t="s">
        <v>1537</v>
      </c>
      <c r="C20" s="691" t="s">
        <v>1564</v>
      </c>
      <c r="D20" s="216" t="s">
        <v>90</v>
      </c>
      <c r="E20" s="698"/>
      <c r="F20" s="698"/>
      <c r="G20" s="343">
        <v>1</v>
      </c>
      <c r="H20" s="331"/>
      <c r="I20" s="18">
        <f t="shared" si="0"/>
        <v>0</v>
      </c>
      <c r="J20" s="30"/>
    </row>
    <row r="21" spans="1:10" x14ac:dyDescent="0.25">
      <c r="A21" s="6">
        <v>11</v>
      </c>
      <c r="B21" s="216" t="s">
        <v>1581</v>
      </c>
      <c r="C21" s="216" t="s">
        <v>95</v>
      </c>
      <c r="D21" s="216" t="s">
        <v>90</v>
      </c>
      <c r="E21" s="698"/>
      <c r="F21" s="698"/>
      <c r="G21" s="343">
        <v>2</v>
      </c>
      <c r="H21" s="331"/>
      <c r="I21" s="18">
        <f t="shared" si="0"/>
        <v>0</v>
      </c>
      <c r="J21" s="30"/>
    </row>
    <row r="22" spans="1:10" x14ac:dyDescent="0.25">
      <c r="A22" s="6">
        <v>12</v>
      </c>
      <c r="B22" s="216" t="s">
        <v>96</v>
      </c>
      <c r="C22" s="216" t="s">
        <v>97</v>
      </c>
      <c r="D22" s="216" t="s">
        <v>90</v>
      </c>
      <c r="E22" s="698"/>
      <c r="F22" s="698"/>
      <c r="G22" s="343">
        <v>1</v>
      </c>
      <c r="H22" s="331"/>
      <c r="I22" s="18">
        <f t="shared" si="0"/>
        <v>0</v>
      </c>
      <c r="J22" s="30"/>
    </row>
    <row r="23" spans="1:10" x14ac:dyDescent="0.25">
      <c r="A23" s="6">
        <v>13</v>
      </c>
      <c r="B23" s="216" t="s">
        <v>98</v>
      </c>
      <c r="C23" s="216" t="s">
        <v>99</v>
      </c>
      <c r="D23" s="216" t="s">
        <v>90</v>
      </c>
      <c r="E23" s="698"/>
      <c r="F23" s="698"/>
      <c r="G23" s="343">
        <v>6</v>
      </c>
      <c r="H23" s="331"/>
      <c r="I23" s="18">
        <f t="shared" si="0"/>
        <v>0</v>
      </c>
      <c r="J23" s="30"/>
    </row>
    <row r="24" spans="1:10" x14ac:dyDescent="0.25">
      <c r="A24" s="6">
        <v>14</v>
      </c>
      <c r="B24" s="216" t="s">
        <v>100</v>
      </c>
      <c r="C24" s="216" t="s">
        <v>101</v>
      </c>
      <c r="D24" s="216" t="s">
        <v>90</v>
      </c>
      <c r="E24" s="698"/>
      <c r="F24" s="698"/>
      <c r="G24" s="343">
        <v>2</v>
      </c>
      <c r="H24" s="331"/>
      <c r="I24" s="18">
        <f t="shared" si="0"/>
        <v>0</v>
      </c>
      <c r="J24" s="30"/>
    </row>
    <row r="25" spans="1:10" x14ac:dyDescent="0.25">
      <c r="A25" s="6">
        <v>15</v>
      </c>
      <c r="B25" s="216" t="s">
        <v>102</v>
      </c>
      <c r="C25" s="691" t="s">
        <v>1565</v>
      </c>
      <c r="D25" s="216" t="s">
        <v>90</v>
      </c>
      <c r="E25" s="698"/>
      <c r="F25" s="698"/>
      <c r="G25" s="343">
        <v>4</v>
      </c>
      <c r="H25" s="331"/>
      <c r="I25" s="18">
        <f t="shared" si="0"/>
        <v>0</v>
      </c>
      <c r="J25" s="30"/>
    </row>
    <row r="26" spans="1:10" x14ac:dyDescent="0.25">
      <c r="A26" s="6">
        <v>16</v>
      </c>
      <c r="B26" s="216" t="s">
        <v>103</v>
      </c>
      <c r="C26" s="691" t="s">
        <v>1566</v>
      </c>
      <c r="D26" s="216" t="s">
        <v>90</v>
      </c>
      <c r="E26" s="698"/>
      <c r="F26" s="698"/>
      <c r="G26" s="343">
        <v>4</v>
      </c>
      <c r="H26" s="331"/>
      <c r="I26" s="18">
        <f t="shared" si="0"/>
        <v>0</v>
      </c>
      <c r="J26" s="30"/>
    </row>
    <row r="27" spans="1:10" x14ac:dyDescent="0.25">
      <c r="A27" s="6">
        <v>17</v>
      </c>
      <c r="B27" s="216" t="s">
        <v>104</v>
      </c>
      <c r="C27" s="691" t="s">
        <v>1567</v>
      </c>
      <c r="D27" s="216" t="s">
        <v>90</v>
      </c>
      <c r="E27" s="698"/>
      <c r="F27" s="698"/>
      <c r="G27" s="343">
        <v>4</v>
      </c>
      <c r="H27" s="331"/>
      <c r="I27" s="18">
        <f t="shared" si="0"/>
        <v>0</v>
      </c>
      <c r="J27" s="30"/>
    </row>
    <row r="28" spans="1:10" x14ac:dyDescent="0.25">
      <c r="A28" s="6">
        <v>18</v>
      </c>
      <c r="B28" s="216" t="s">
        <v>1582</v>
      </c>
      <c r="C28" s="216" t="s">
        <v>105</v>
      </c>
      <c r="D28" s="216" t="s">
        <v>90</v>
      </c>
      <c r="E28" s="698"/>
      <c r="F28" s="698"/>
      <c r="G28" s="343">
        <v>2</v>
      </c>
      <c r="H28" s="331"/>
      <c r="I28" s="18">
        <f t="shared" si="0"/>
        <v>0</v>
      </c>
      <c r="J28" s="30"/>
    </row>
    <row r="29" spans="1:10" x14ac:dyDescent="0.25">
      <c r="A29" s="6">
        <v>19</v>
      </c>
      <c r="B29" s="216" t="s">
        <v>1583</v>
      </c>
      <c r="C29" s="216" t="s">
        <v>106</v>
      </c>
      <c r="D29" s="216" t="s">
        <v>90</v>
      </c>
      <c r="E29" s="698"/>
      <c r="F29" s="698"/>
      <c r="G29" s="343">
        <v>2</v>
      </c>
      <c r="H29" s="331"/>
      <c r="I29" s="18">
        <f t="shared" si="0"/>
        <v>0</v>
      </c>
      <c r="J29" s="30"/>
    </row>
    <row r="30" spans="1:10" x14ac:dyDescent="0.25">
      <c r="A30" s="6">
        <v>20</v>
      </c>
      <c r="B30" s="216" t="s">
        <v>1584</v>
      </c>
      <c r="C30" s="216" t="s">
        <v>107</v>
      </c>
      <c r="D30" s="216" t="s">
        <v>90</v>
      </c>
      <c r="E30" s="698"/>
      <c r="F30" s="698"/>
      <c r="G30" s="343">
        <v>1</v>
      </c>
      <c r="H30" s="331"/>
      <c r="I30" s="18">
        <f t="shared" si="0"/>
        <v>0</v>
      </c>
      <c r="J30" s="30"/>
    </row>
    <row r="31" spans="1:10" x14ac:dyDescent="0.25">
      <c r="A31" s="6">
        <v>21</v>
      </c>
      <c r="B31" s="216" t="s">
        <v>1585</v>
      </c>
      <c r="C31" s="216" t="s">
        <v>108</v>
      </c>
      <c r="D31" s="216" t="s">
        <v>90</v>
      </c>
      <c r="E31" s="698"/>
      <c r="F31" s="698"/>
      <c r="G31" s="343">
        <v>1</v>
      </c>
      <c r="H31" s="331"/>
      <c r="I31" s="18">
        <f t="shared" si="0"/>
        <v>0</v>
      </c>
      <c r="J31" s="30"/>
    </row>
    <row r="32" spans="1:10" x14ac:dyDescent="0.25">
      <c r="A32" s="6">
        <v>22</v>
      </c>
      <c r="B32" s="216" t="s">
        <v>1586</v>
      </c>
      <c r="C32" s="216" t="s">
        <v>109</v>
      </c>
      <c r="D32" s="216" t="s">
        <v>90</v>
      </c>
      <c r="E32" s="698"/>
      <c r="F32" s="698"/>
      <c r="G32" s="343">
        <v>1</v>
      </c>
      <c r="H32" s="331"/>
      <c r="I32" s="18">
        <f t="shared" si="0"/>
        <v>0</v>
      </c>
      <c r="J32" s="30"/>
    </row>
    <row r="33" spans="1:10" x14ac:dyDescent="0.25">
      <c r="A33" s="6">
        <v>23</v>
      </c>
      <c r="B33" s="216" t="s">
        <v>1587</v>
      </c>
      <c r="C33" s="216" t="s">
        <v>110</v>
      </c>
      <c r="D33" s="216" t="s">
        <v>90</v>
      </c>
      <c r="E33" s="698"/>
      <c r="F33" s="698"/>
      <c r="G33" s="343">
        <v>1</v>
      </c>
      <c r="H33" s="331"/>
      <c r="I33" s="18">
        <f t="shared" si="0"/>
        <v>0</v>
      </c>
      <c r="J33" s="30"/>
    </row>
    <row r="34" spans="1:10" x14ac:dyDescent="0.25">
      <c r="A34" s="6">
        <v>24</v>
      </c>
      <c r="B34" s="216" t="s">
        <v>1588</v>
      </c>
      <c r="C34" s="216" t="s">
        <v>111</v>
      </c>
      <c r="D34" s="216" t="s">
        <v>90</v>
      </c>
      <c r="E34" s="698"/>
      <c r="F34" s="698"/>
      <c r="G34" s="343">
        <v>1</v>
      </c>
      <c r="H34" s="331"/>
      <c r="I34" s="18">
        <f t="shared" si="0"/>
        <v>0</v>
      </c>
      <c r="J34" s="30"/>
    </row>
    <row r="35" spans="1:10" x14ac:dyDescent="0.25">
      <c r="A35" s="6">
        <v>25</v>
      </c>
      <c r="B35" s="216" t="s">
        <v>1589</v>
      </c>
      <c r="C35" s="216" t="s">
        <v>112</v>
      </c>
      <c r="D35" s="216" t="s">
        <v>90</v>
      </c>
      <c r="E35" s="698"/>
      <c r="F35" s="698"/>
      <c r="G35" s="343">
        <v>2</v>
      </c>
      <c r="H35" s="331"/>
      <c r="I35" s="18">
        <f t="shared" si="0"/>
        <v>0</v>
      </c>
      <c r="J35" s="30"/>
    </row>
    <row r="36" spans="1:10" x14ac:dyDescent="0.25">
      <c r="A36" s="6">
        <v>26</v>
      </c>
      <c r="B36" s="216" t="s">
        <v>1538</v>
      </c>
      <c r="C36" s="216" t="s">
        <v>113</v>
      </c>
      <c r="D36" s="216" t="s">
        <v>90</v>
      </c>
      <c r="E36" s="698"/>
      <c r="F36" s="698"/>
      <c r="G36" s="343">
        <v>2</v>
      </c>
      <c r="H36" s="331"/>
      <c r="I36" s="18">
        <f t="shared" si="0"/>
        <v>0</v>
      </c>
      <c r="J36" s="30"/>
    </row>
    <row r="37" spans="1:10" x14ac:dyDescent="0.25">
      <c r="A37" s="6">
        <v>27</v>
      </c>
      <c r="B37" s="216" t="s">
        <v>1539</v>
      </c>
      <c r="C37" s="216" t="s">
        <v>114</v>
      </c>
      <c r="D37" s="216" t="s">
        <v>90</v>
      </c>
      <c r="E37" s="698"/>
      <c r="F37" s="698"/>
      <c r="G37" s="343">
        <v>2</v>
      </c>
      <c r="H37" s="331"/>
      <c r="I37" s="18">
        <f t="shared" si="0"/>
        <v>0</v>
      </c>
      <c r="J37" s="30"/>
    </row>
    <row r="38" spans="1:10" x14ac:dyDescent="0.25">
      <c r="A38" s="6">
        <v>28</v>
      </c>
      <c r="B38" s="216" t="s">
        <v>1540</v>
      </c>
      <c r="C38" s="691" t="s">
        <v>1568</v>
      </c>
      <c r="D38" s="216" t="s">
        <v>90</v>
      </c>
      <c r="E38" s="698"/>
      <c r="F38" s="698"/>
      <c r="G38" s="343">
        <v>2</v>
      </c>
      <c r="H38" s="331"/>
      <c r="I38" s="18">
        <f t="shared" si="0"/>
        <v>0</v>
      </c>
      <c r="J38" s="30"/>
    </row>
    <row r="39" spans="1:10" x14ac:dyDescent="0.25">
      <c r="A39" s="6">
        <v>29</v>
      </c>
      <c r="B39" s="216" t="s">
        <v>1541</v>
      </c>
      <c r="C39" s="216" t="s">
        <v>115</v>
      </c>
      <c r="D39" s="216" t="s">
        <v>90</v>
      </c>
      <c r="E39" s="698"/>
      <c r="F39" s="698"/>
      <c r="G39" s="343">
        <v>2</v>
      </c>
      <c r="H39" s="331"/>
      <c r="I39" s="18">
        <f t="shared" si="0"/>
        <v>0</v>
      </c>
      <c r="J39" s="30"/>
    </row>
    <row r="40" spans="1:10" x14ac:dyDescent="0.25">
      <c r="A40" s="6">
        <v>30</v>
      </c>
      <c r="B40" s="216" t="s">
        <v>1590</v>
      </c>
      <c r="C40" s="216" t="s">
        <v>116</v>
      </c>
      <c r="D40" s="216" t="s">
        <v>90</v>
      </c>
      <c r="E40" s="698"/>
      <c r="F40" s="698"/>
      <c r="G40" s="343">
        <v>2</v>
      </c>
      <c r="H40" s="331"/>
      <c r="I40" s="18">
        <f t="shared" si="0"/>
        <v>0</v>
      </c>
      <c r="J40" s="30"/>
    </row>
    <row r="41" spans="1:10" x14ac:dyDescent="0.25">
      <c r="A41" s="6">
        <v>31</v>
      </c>
      <c r="B41" s="216" t="s">
        <v>1591</v>
      </c>
      <c r="C41" s="216" t="s">
        <v>117</v>
      </c>
      <c r="D41" s="216" t="s">
        <v>90</v>
      </c>
      <c r="E41" s="698"/>
      <c r="F41" s="698"/>
      <c r="G41" s="343">
        <v>2</v>
      </c>
      <c r="H41" s="331"/>
      <c r="I41" s="18">
        <f t="shared" si="0"/>
        <v>0</v>
      </c>
      <c r="J41" s="30"/>
    </row>
    <row r="42" spans="1:10" x14ac:dyDescent="0.25">
      <c r="A42" s="6">
        <v>32</v>
      </c>
      <c r="B42" s="216" t="s">
        <v>1542</v>
      </c>
      <c r="C42" s="216" t="s">
        <v>118</v>
      </c>
      <c r="D42" s="216" t="s">
        <v>90</v>
      </c>
      <c r="E42" s="698"/>
      <c r="F42" s="698"/>
      <c r="G42" s="343">
        <v>2</v>
      </c>
      <c r="H42" s="331"/>
      <c r="I42" s="18">
        <f t="shared" si="0"/>
        <v>0</v>
      </c>
      <c r="J42" s="30"/>
    </row>
    <row r="43" spans="1:10" x14ac:dyDescent="0.25">
      <c r="A43" s="6">
        <v>33</v>
      </c>
      <c r="B43" s="691" t="s">
        <v>1569</v>
      </c>
      <c r="C43" s="216" t="s">
        <v>119</v>
      </c>
      <c r="D43" s="216" t="s">
        <v>90</v>
      </c>
      <c r="E43" s="698"/>
      <c r="F43" s="698"/>
      <c r="G43" s="343">
        <v>2</v>
      </c>
      <c r="H43" s="331"/>
      <c r="I43" s="18">
        <f t="shared" si="0"/>
        <v>0</v>
      </c>
      <c r="J43" s="30"/>
    </row>
    <row r="44" spans="1:10" x14ac:dyDescent="0.25">
      <c r="A44" s="6">
        <v>34</v>
      </c>
      <c r="B44" s="216" t="s">
        <v>1543</v>
      </c>
      <c r="C44" s="216" t="s">
        <v>120</v>
      </c>
      <c r="D44" s="216" t="s">
        <v>90</v>
      </c>
      <c r="E44" s="698"/>
      <c r="F44" s="698"/>
      <c r="G44" s="343">
        <v>2</v>
      </c>
      <c r="H44" s="331"/>
      <c r="I44" s="18">
        <f t="shared" si="0"/>
        <v>0</v>
      </c>
      <c r="J44" s="30"/>
    </row>
    <row r="45" spans="1:10" x14ac:dyDescent="0.25">
      <c r="A45" s="6">
        <v>35</v>
      </c>
      <c r="B45" s="216" t="s">
        <v>1544</v>
      </c>
      <c r="C45" s="216" t="s">
        <v>121</v>
      </c>
      <c r="D45" s="216" t="s">
        <v>90</v>
      </c>
      <c r="E45" s="698"/>
      <c r="F45" s="698"/>
      <c r="G45" s="343">
        <v>6</v>
      </c>
      <c r="H45" s="331"/>
      <c r="I45" s="18">
        <f t="shared" si="0"/>
        <v>0</v>
      </c>
      <c r="J45" s="30"/>
    </row>
    <row r="46" spans="1:10" x14ac:dyDescent="0.25">
      <c r="A46" s="6">
        <v>36</v>
      </c>
      <c r="B46" s="216" t="s">
        <v>1545</v>
      </c>
      <c r="C46" s="216" t="s">
        <v>122</v>
      </c>
      <c r="D46" s="216" t="s">
        <v>90</v>
      </c>
      <c r="E46" s="698"/>
      <c r="F46" s="698"/>
      <c r="G46" s="343">
        <v>2</v>
      </c>
      <c r="H46" s="331"/>
      <c r="I46" s="18">
        <f t="shared" si="0"/>
        <v>0</v>
      </c>
      <c r="J46" s="30"/>
    </row>
    <row r="47" spans="1:10" x14ac:dyDescent="0.25">
      <c r="A47" s="6">
        <v>37</v>
      </c>
      <c r="B47" s="216" t="s">
        <v>1592</v>
      </c>
      <c r="C47" s="216" t="s">
        <v>123</v>
      </c>
      <c r="D47" s="216" t="s">
        <v>90</v>
      </c>
      <c r="E47" s="698"/>
      <c r="F47" s="698"/>
      <c r="G47" s="343">
        <v>2</v>
      </c>
      <c r="H47" s="331"/>
      <c r="I47" s="18">
        <f t="shared" si="0"/>
        <v>0</v>
      </c>
      <c r="J47" s="30"/>
    </row>
    <row r="48" spans="1:10" x14ac:dyDescent="0.25">
      <c r="A48" s="6">
        <v>38</v>
      </c>
      <c r="B48" s="216" t="s">
        <v>1593</v>
      </c>
      <c r="C48" s="216" t="s">
        <v>124</v>
      </c>
      <c r="D48" s="216" t="s">
        <v>90</v>
      </c>
      <c r="E48" s="698"/>
      <c r="F48" s="698"/>
      <c r="G48" s="343">
        <v>2</v>
      </c>
      <c r="H48" s="331"/>
      <c r="I48" s="18">
        <f t="shared" si="0"/>
        <v>0</v>
      </c>
      <c r="J48" s="30"/>
    </row>
    <row r="49" spans="1:10" x14ac:dyDescent="0.25">
      <c r="A49" s="6">
        <v>39</v>
      </c>
      <c r="B49" s="216" t="s">
        <v>1546</v>
      </c>
      <c r="C49" s="216" t="s">
        <v>125</v>
      </c>
      <c r="D49" s="216" t="s">
        <v>90</v>
      </c>
      <c r="E49" s="698"/>
      <c r="F49" s="698"/>
      <c r="G49" s="343">
        <v>1</v>
      </c>
      <c r="H49" s="331"/>
      <c r="I49" s="18">
        <f t="shared" si="0"/>
        <v>0</v>
      </c>
      <c r="J49" s="30"/>
    </row>
    <row r="50" spans="1:10" x14ac:dyDescent="0.25">
      <c r="A50" s="6">
        <v>40</v>
      </c>
      <c r="B50" s="216" t="s">
        <v>1547</v>
      </c>
      <c r="C50" s="216" t="s">
        <v>126</v>
      </c>
      <c r="D50" s="216" t="s">
        <v>90</v>
      </c>
      <c r="E50" s="698"/>
      <c r="F50" s="698"/>
      <c r="G50" s="343">
        <v>1</v>
      </c>
      <c r="H50" s="331"/>
      <c r="I50" s="18">
        <f t="shared" si="0"/>
        <v>0</v>
      </c>
      <c r="J50" s="30"/>
    </row>
    <row r="51" spans="1:10" x14ac:dyDescent="0.25">
      <c r="A51" s="6">
        <v>41</v>
      </c>
      <c r="B51" s="691" t="s">
        <v>1570</v>
      </c>
      <c r="C51" s="216" t="s">
        <v>127</v>
      </c>
      <c r="D51" s="216" t="s">
        <v>90</v>
      </c>
      <c r="E51" s="698"/>
      <c r="F51" s="698"/>
      <c r="G51" s="343">
        <v>1</v>
      </c>
      <c r="H51" s="331"/>
      <c r="I51" s="18">
        <f t="shared" si="0"/>
        <v>0</v>
      </c>
      <c r="J51" s="30"/>
    </row>
    <row r="52" spans="1:10" x14ac:dyDescent="0.25">
      <c r="A52" s="6">
        <v>42</v>
      </c>
      <c r="B52" s="216" t="s">
        <v>1548</v>
      </c>
      <c r="C52" s="216" t="s">
        <v>128</v>
      </c>
      <c r="D52" s="216" t="s">
        <v>90</v>
      </c>
      <c r="E52" s="698"/>
      <c r="F52" s="698"/>
      <c r="G52" s="343">
        <v>2</v>
      </c>
      <c r="H52" s="331"/>
      <c r="I52" s="18">
        <f t="shared" si="0"/>
        <v>0</v>
      </c>
      <c r="J52" s="30"/>
    </row>
    <row r="53" spans="1:10" x14ac:dyDescent="0.25">
      <c r="A53" s="6">
        <v>43</v>
      </c>
      <c r="B53" s="216" t="s">
        <v>1549</v>
      </c>
      <c r="C53" s="216" t="s">
        <v>129</v>
      </c>
      <c r="D53" s="216" t="s">
        <v>90</v>
      </c>
      <c r="E53" s="698"/>
      <c r="F53" s="698"/>
      <c r="G53" s="343">
        <v>2</v>
      </c>
      <c r="H53" s="331"/>
      <c r="I53" s="18">
        <f t="shared" si="0"/>
        <v>0</v>
      </c>
      <c r="J53" s="30"/>
    </row>
    <row r="54" spans="1:10" x14ac:dyDescent="0.25">
      <c r="A54" s="6">
        <v>44</v>
      </c>
      <c r="B54" s="216" t="s">
        <v>1594</v>
      </c>
      <c r="C54" s="216" t="s">
        <v>130</v>
      </c>
      <c r="D54" s="216" t="s">
        <v>90</v>
      </c>
      <c r="E54" s="698"/>
      <c r="F54" s="698"/>
      <c r="G54" s="343">
        <v>2</v>
      </c>
      <c r="H54" s="331"/>
      <c r="I54" s="18">
        <f t="shared" si="0"/>
        <v>0</v>
      </c>
      <c r="J54" s="30"/>
    </row>
    <row r="55" spans="1:10" x14ac:dyDescent="0.25">
      <c r="A55" s="6">
        <v>45</v>
      </c>
      <c r="B55" s="216" t="s">
        <v>1595</v>
      </c>
      <c r="C55" s="216" t="s">
        <v>131</v>
      </c>
      <c r="D55" s="216" t="s">
        <v>90</v>
      </c>
      <c r="E55" s="698"/>
      <c r="F55" s="698"/>
      <c r="G55" s="343">
        <v>2</v>
      </c>
      <c r="H55" s="331"/>
      <c r="I55" s="18">
        <f t="shared" si="0"/>
        <v>0</v>
      </c>
      <c r="J55" s="30"/>
    </row>
    <row r="56" spans="1:10" x14ac:dyDescent="0.25">
      <c r="A56" s="6">
        <v>46</v>
      </c>
      <c r="B56" s="216" t="s">
        <v>1596</v>
      </c>
      <c r="C56" s="216" t="s">
        <v>132</v>
      </c>
      <c r="D56" s="216" t="s">
        <v>90</v>
      </c>
      <c r="E56" s="698"/>
      <c r="F56" s="698"/>
      <c r="G56" s="343">
        <v>2</v>
      </c>
      <c r="H56" s="331"/>
      <c r="I56" s="18">
        <f t="shared" si="0"/>
        <v>0</v>
      </c>
      <c r="J56" s="30"/>
    </row>
    <row r="57" spans="1:10" x14ac:dyDescent="0.25">
      <c r="A57" s="6">
        <v>47</v>
      </c>
      <c r="B57" s="216" t="s">
        <v>1550</v>
      </c>
      <c r="C57" s="216" t="s">
        <v>133</v>
      </c>
      <c r="D57" s="216" t="s">
        <v>90</v>
      </c>
      <c r="E57" s="698"/>
      <c r="F57" s="698"/>
      <c r="G57" s="343">
        <v>2</v>
      </c>
      <c r="H57" s="331"/>
      <c r="I57" s="18">
        <f t="shared" si="0"/>
        <v>0</v>
      </c>
      <c r="J57" s="30"/>
    </row>
    <row r="58" spans="1:10" x14ac:dyDescent="0.25">
      <c r="A58" s="6">
        <v>48</v>
      </c>
      <c r="B58" s="216" t="s">
        <v>1597</v>
      </c>
      <c r="C58" s="216" t="s">
        <v>134</v>
      </c>
      <c r="D58" s="216" t="s">
        <v>90</v>
      </c>
      <c r="E58" s="698"/>
      <c r="F58" s="698"/>
      <c r="G58" s="343">
        <v>2</v>
      </c>
      <c r="H58" s="331"/>
      <c r="I58" s="18">
        <f t="shared" si="0"/>
        <v>0</v>
      </c>
      <c r="J58" s="30"/>
    </row>
    <row r="59" spans="1:10" x14ac:dyDescent="0.25">
      <c r="A59" s="6">
        <v>49</v>
      </c>
      <c r="B59" s="216" t="s">
        <v>1551</v>
      </c>
      <c r="C59" s="691" t="s">
        <v>1571</v>
      </c>
      <c r="D59" s="216" t="s">
        <v>90</v>
      </c>
      <c r="E59" s="698"/>
      <c r="F59" s="698"/>
      <c r="G59" s="343">
        <v>2</v>
      </c>
      <c r="H59" s="331"/>
      <c r="I59" s="18">
        <f t="shared" si="0"/>
        <v>0</v>
      </c>
      <c r="J59" s="30"/>
    </row>
    <row r="60" spans="1:10" x14ac:dyDescent="0.25">
      <c r="A60" s="6">
        <v>50</v>
      </c>
      <c r="B60" s="216" t="s">
        <v>1551</v>
      </c>
      <c r="C60" s="691" t="s">
        <v>1572</v>
      </c>
      <c r="D60" s="216" t="s">
        <v>90</v>
      </c>
      <c r="E60" s="698"/>
      <c r="F60" s="698"/>
      <c r="G60" s="343">
        <v>2</v>
      </c>
      <c r="H60" s="331"/>
      <c r="I60" s="18">
        <f t="shared" si="0"/>
        <v>0</v>
      </c>
      <c r="J60" s="30"/>
    </row>
    <row r="61" spans="1:10" x14ac:dyDescent="0.25">
      <c r="A61" s="6">
        <v>51</v>
      </c>
      <c r="B61" s="216" t="s">
        <v>135</v>
      </c>
      <c r="C61" s="691" t="s">
        <v>1573</v>
      </c>
      <c r="D61" s="216" t="s">
        <v>90</v>
      </c>
      <c r="E61" s="698"/>
      <c r="F61" s="698"/>
      <c r="G61" s="343">
        <v>2</v>
      </c>
      <c r="H61" s="331"/>
      <c r="I61" s="18">
        <f t="shared" si="0"/>
        <v>0</v>
      </c>
      <c r="J61" s="30"/>
    </row>
    <row r="62" spans="1:10" x14ac:dyDescent="0.25">
      <c r="A62" s="6">
        <v>52</v>
      </c>
      <c r="B62" s="216" t="s">
        <v>1552</v>
      </c>
      <c r="C62" s="691" t="s">
        <v>1574</v>
      </c>
      <c r="D62" s="216" t="s">
        <v>90</v>
      </c>
      <c r="E62" s="698"/>
      <c r="F62" s="698"/>
      <c r="G62" s="343">
        <v>2</v>
      </c>
      <c r="H62" s="331"/>
      <c r="I62" s="18">
        <f t="shared" si="0"/>
        <v>0</v>
      </c>
      <c r="J62" s="30"/>
    </row>
    <row r="63" spans="1:10" x14ac:dyDescent="0.25">
      <c r="A63" s="6">
        <v>53</v>
      </c>
      <c r="B63" s="691" t="s">
        <v>1575</v>
      </c>
      <c r="C63" s="691" t="s">
        <v>1576</v>
      </c>
      <c r="D63" s="216" t="s">
        <v>90</v>
      </c>
      <c r="E63" s="698"/>
      <c r="F63" s="698"/>
      <c r="G63" s="302">
        <v>2</v>
      </c>
      <c r="H63" s="331"/>
      <c r="I63" s="18">
        <f t="shared" si="0"/>
        <v>0</v>
      </c>
      <c r="J63" s="30"/>
    </row>
    <row r="64" spans="1:10" x14ac:dyDescent="0.25">
      <c r="A64" s="6">
        <v>54</v>
      </c>
      <c r="B64" s="216" t="s">
        <v>1553</v>
      </c>
      <c r="C64" s="216" t="s">
        <v>1598</v>
      </c>
      <c r="D64" s="216" t="s">
        <v>90</v>
      </c>
      <c r="E64" s="698"/>
      <c r="F64" s="698"/>
      <c r="G64" s="302">
        <v>2</v>
      </c>
      <c r="H64" s="331"/>
      <c r="I64" s="18">
        <f t="shared" si="0"/>
        <v>0</v>
      </c>
      <c r="J64" s="30"/>
    </row>
    <row r="65" spans="1:10" x14ac:dyDescent="0.25">
      <c r="A65" s="6">
        <v>55</v>
      </c>
      <c r="B65" s="216" t="s">
        <v>136</v>
      </c>
      <c r="C65" s="216" t="s">
        <v>137</v>
      </c>
      <c r="D65" s="216" t="s">
        <v>90</v>
      </c>
      <c r="E65" s="698"/>
      <c r="F65" s="698"/>
      <c r="G65" s="302">
        <v>2</v>
      </c>
      <c r="H65" s="331"/>
      <c r="I65" s="18">
        <f t="shared" si="0"/>
        <v>0</v>
      </c>
      <c r="J65" s="30"/>
    </row>
    <row r="66" spans="1:10" x14ac:dyDescent="0.25">
      <c r="A66" s="6">
        <v>56</v>
      </c>
      <c r="B66" s="216" t="s">
        <v>1554</v>
      </c>
      <c r="C66" s="216" t="s">
        <v>1555</v>
      </c>
      <c r="D66" s="216" t="s">
        <v>90</v>
      </c>
      <c r="E66" s="698"/>
      <c r="F66" s="698"/>
      <c r="G66" s="302">
        <v>2</v>
      </c>
      <c r="H66" s="331"/>
      <c r="I66" s="18">
        <f t="shared" si="0"/>
        <v>0</v>
      </c>
      <c r="J66" s="30"/>
    </row>
    <row r="67" spans="1:10" x14ac:dyDescent="0.25">
      <c r="A67" s="6">
        <v>57</v>
      </c>
      <c r="B67" s="216" t="s">
        <v>1556</v>
      </c>
      <c r="C67" s="691" t="s">
        <v>1577</v>
      </c>
      <c r="D67" s="216" t="s">
        <v>90</v>
      </c>
      <c r="E67" s="698"/>
      <c r="F67" s="698"/>
      <c r="G67" s="302">
        <v>2</v>
      </c>
      <c r="H67" s="331"/>
      <c r="I67" s="18">
        <f t="shared" si="0"/>
        <v>0</v>
      </c>
      <c r="J67" s="30"/>
    </row>
    <row r="68" spans="1:10" x14ac:dyDescent="0.25">
      <c r="A68" s="6">
        <v>58</v>
      </c>
      <c r="B68" s="216" t="s">
        <v>1556</v>
      </c>
      <c r="C68" s="216" t="s">
        <v>138</v>
      </c>
      <c r="D68" s="216" t="s">
        <v>90</v>
      </c>
      <c r="E68" s="698"/>
      <c r="F68" s="698"/>
      <c r="G68" s="302">
        <v>2</v>
      </c>
      <c r="H68" s="331"/>
      <c r="I68" s="18">
        <f t="shared" si="0"/>
        <v>0</v>
      </c>
      <c r="J68" s="30"/>
    </row>
    <row r="69" spans="1:10" x14ac:dyDescent="0.25">
      <c r="A69" s="6">
        <v>59</v>
      </c>
      <c r="B69" s="216" t="s">
        <v>16</v>
      </c>
      <c r="C69" s="216" t="s">
        <v>139</v>
      </c>
      <c r="D69" s="216" t="s">
        <v>140</v>
      </c>
      <c r="E69" s="698"/>
      <c r="F69" s="698"/>
      <c r="G69" s="302">
        <v>2</v>
      </c>
      <c r="H69" s="331"/>
      <c r="I69" s="18">
        <f t="shared" si="0"/>
        <v>0</v>
      </c>
      <c r="J69" s="30"/>
    </row>
    <row r="70" spans="1:10" x14ac:dyDescent="0.25">
      <c r="A70" s="6">
        <v>60</v>
      </c>
      <c r="B70" s="691" t="s">
        <v>1578</v>
      </c>
      <c r="C70" s="216" t="s">
        <v>141</v>
      </c>
      <c r="D70" s="216" t="s">
        <v>90</v>
      </c>
      <c r="E70" s="698"/>
      <c r="F70" s="698"/>
      <c r="G70" s="302">
        <v>2</v>
      </c>
      <c r="H70" s="331"/>
      <c r="I70" s="18">
        <f t="shared" si="0"/>
        <v>0</v>
      </c>
      <c r="J70" s="30"/>
    </row>
    <row r="71" spans="1:10" x14ac:dyDescent="0.25">
      <c r="A71" s="6">
        <v>61</v>
      </c>
      <c r="B71" s="216" t="s">
        <v>1557</v>
      </c>
      <c r="C71" s="216" t="s">
        <v>142</v>
      </c>
      <c r="D71" s="216" t="s">
        <v>90</v>
      </c>
      <c r="E71" s="698"/>
      <c r="F71" s="698"/>
      <c r="G71" s="302">
        <v>2</v>
      </c>
      <c r="H71" s="331"/>
      <c r="I71" s="18">
        <f t="shared" si="0"/>
        <v>0</v>
      </c>
      <c r="J71" s="30"/>
    </row>
    <row r="72" spans="1:10" x14ac:dyDescent="0.25">
      <c r="A72" s="6">
        <v>62</v>
      </c>
      <c r="B72" s="691" t="s">
        <v>1579</v>
      </c>
      <c r="C72" s="216" t="s">
        <v>94</v>
      </c>
      <c r="D72" s="216" t="s">
        <v>90</v>
      </c>
      <c r="E72" s="698"/>
      <c r="F72" s="698"/>
      <c r="G72" s="302">
        <v>2</v>
      </c>
      <c r="H72" s="331"/>
      <c r="I72" s="18">
        <f t="shared" si="0"/>
        <v>0</v>
      </c>
      <c r="J72" s="30"/>
    </row>
    <row r="73" spans="1:10" x14ac:dyDescent="0.25">
      <c r="A73" s="6">
        <v>63</v>
      </c>
      <c r="B73" s="216" t="s">
        <v>1558</v>
      </c>
      <c r="C73" s="691" t="s">
        <v>1580</v>
      </c>
      <c r="D73" s="216" t="s">
        <v>90</v>
      </c>
      <c r="E73" s="698"/>
      <c r="F73" s="698"/>
      <c r="G73" s="302">
        <v>2</v>
      </c>
      <c r="H73" s="331"/>
      <c r="I73" s="18">
        <f t="shared" si="0"/>
        <v>0</v>
      </c>
      <c r="J73" s="30"/>
    </row>
    <row r="74" spans="1:10" x14ac:dyDescent="0.25">
      <c r="A74" s="6">
        <v>64</v>
      </c>
      <c r="B74" s="216" t="s">
        <v>1559</v>
      </c>
      <c r="C74" s="216" t="s">
        <v>143</v>
      </c>
      <c r="D74" s="216" t="s">
        <v>90</v>
      </c>
      <c r="E74" s="698"/>
      <c r="F74" s="698"/>
      <c r="G74" s="302">
        <v>2</v>
      </c>
      <c r="H74" s="331"/>
      <c r="I74" s="18">
        <f t="shared" si="0"/>
        <v>0</v>
      </c>
      <c r="J74" s="30"/>
    </row>
    <row r="75" spans="1:10" x14ac:dyDescent="0.25">
      <c r="A75" s="6">
        <v>65</v>
      </c>
      <c r="B75" s="216" t="s">
        <v>1560</v>
      </c>
      <c r="C75" s="216" t="s">
        <v>144</v>
      </c>
      <c r="D75" s="216" t="s">
        <v>90</v>
      </c>
      <c r="E75" s="698"/>
      <c r="F75" s="698"/>
      <c r="G75" s="302">
        <v>2</v>
      </c>
      <c r="H75" s="331"/>
      <c r="I75" s="18">
        <f t="shared" si="0"/>
        <v>0</v>
      </c>
      <c r="J75" s="30"/>
    </row>
    <row r="76" spans="1:10" ht="15" customHeight="1" x14ac:dyDescent="0.25">
      <c r="A76" s="6">
        <v>66</v>
      </c>
      <c r="B76" s="216" t="s">
        <v>1615</v>
      </c>
      <c r="C76" s="216" t="s">
        <v>145</v>
      </c>
      <c r="D76" s="216" t="s">
        <v>90</v>
      </c>
      <c r="E76" s="698"/>
      <c r="F76" s="698"/>
      <c r="G76" s="302">
        <v>2</v>
      </c>
      <c r="H76" s="331"/>
      <c r="I76" s="18">
        <f t="shared" si="0"/>
        <v>0</v>
      </c>
      <c r="J76" s="30"/>
    </row>
    <row r="77" spans="1:10" ht="15" customHeight="1" x14ac:dyDescent="0.25">
      <c r="A77" s="6">
        <v>67</v>
      </c>
      <c r="B77" s="216" t="s">
        <v>1616</v>
      </c>
      <c r="C77" s="216" t="s">
        <v>93</v>
      </c>
      <c r="D77" s="216" t="s">
        <v>90</v>
      </c>
      <c r="E77" s="698"/>
      <c r="F77" s="698"/>
      <c r="G77" s="302">
        <v>1</v>
      </c>
      <c r="H77" s="331"/>
      <c r="I77" s="18">
        <f t="shared" ref="I77:I104" si="1">G77*ROUND(H77,2)</f>
        <v>0</v>
      </c>
      <c r="J77" s="30"/>
    </row>
    <row r="78" spans="1:10" ht="15" customHeight="1" x14ac:dyDescent="0.25">
      <c r="A78" s="6">
        <v>68</v>
      </c>
      <c r="B78" s="216" t="s">
        <v>1617</v>
      </c>
      <c r="C78" s="691" t="s">
        <v>1633</v>
      </c>
      <c r="D78" s="216" t="s">
        <v>90</v>
      </c>
      <c r="E78" s="698"/>
      <c r="F78" s="698"/>
      <c r="G78" s="302">
        <v>2</v>
      </c>
      <c r="H78" s="331"/>
      <c r="I78" s="18">
        <f t="shared" si="1"/>
        <v>0</v>
      </c>
      <c r="J78" s="30"/>
    </row>
    <row r="79" spans="1:10" ht="15" customHeight="1" x14ac:dyDescent="0.25">
      <c r="A79" s="6">
        <v>69</v>
      </c>
      <c r="B79" s="216" t="s">
        <v>1618</v>
      </c>
      <c r="C79" s="216" t="s">
        <v>146</v>
      </c>
      <c r="D79" s="216" t="s">
        <v>90</v>
      </c>
      <c r="E79" s="698"/>
      <c r="F79" s="698"/>
      <c r="G79" s="302">
        <v>2</v>
      </c>
      <c r="H79" s="331"/>
      <c r="I79" s="18">
        <f t="shared" si="1"/>
        <v>0</v>
      </c>
      <c r="J79" s="30"/>
    </row>
    <row r="80" spans="1:10" ht="15" customHeight="1" x14ac:dyDescent="0.25">
      <c r="A80" s="6">
        <v>70</v>
      </c>
      <c r="B80" s="216" t="s">
        <v>1619</v>
      </c>
      <c r="C80" s="216" t="s">
        <v>147</v>
      </c>
      <c r="D80" s="216" t="s">
        <v>90</v>
      </c>
      <c r="E80" s="698"/>
      <c r="F80" s="698"/>
      <c r="G80" s="302">
        <v>2</v>
      </c>
      <c r="H80" s="331"/>
      <c r="I80" s="18">
        <f t="shared" si="1"/>
        <v>0</v>
      </c>
      <c r="J80" s="30"/>
    </row>
    <row r="81" spans="1:10" ht="15" customHeight="1" x14ac:dyDescent="0.25">
      <c r="A81" s="6">
        <v>71</v>
      </c>
      <c r="B81" s="216" t="s">
        <v>1614</v>
      </c>
      <c r="C81" s="691" t="s">
        <v>1634</v>
      </c>
      <c r="D81" s="216" t="s">
        <v>90</v>
      </c>
      <c r="E81" s="698"/>
      <c r="F81" s="698"/>
      <c r="G81" s="302">
        <v>2</v>
      </c>
      <c r="H81" s="331"/>
      <c r="I81" s="18">
        <f t="shared" si="1"/>
        <v>0</v>
      </c>
      <c r="J81" s="30"/>
    </row>
    <row r="82" spans="1:10" ht="15" customHeight="1" x14ac:dyDescent="0.25">
      <c r="A82" s="6">
        <v>72</v>
      </c>
      <c r="B82" s="216" t="s">
        <v>148</v>
      </c>
      <c r="C82" s="216" t="s">
        <v>149</v>
      </c>
      <c r="D82" s="216" t="s">
        <v>90</v>
      </c>
      <c r="E82" s="698"/>
      <c r="F82" s="698"/>
      <c r="G82" s="302">
        <v>2</v>
      </c>
      <c r="H82" s="331"/>
      <c r="I82" s="18">
        <f t="shared" si="1"/>
        <v>0</v>
      </c>
      <c r="J82" s="30"/>
    </row>
    <row r="83" spans="1:10" ht="15" customHeight="1" x14ac:dyDescent="0.25">
      <c r="A83" s="6">
        <v>73</v>
      </c>
      <c r="B83" s="216" t="s">
        <v>150</v>
      </c>
      <c r="C83" s="216" t="s">
        <v>151</v>
      </c>
      <c r="D83" s="216" t="s">
        <v>90</v>
      </c>
      <c r="E83" s="698"/>
      <c r="F83" s="698"/>
      <c r="G83" s="302">
        <v>2</v>
      </c>
      <c r="H83" s="331"/>
      <c r="I83" s="18">
        <f t="shared" si="1"/>
        <v>0</v>
      </c>
      <c r="J83" s="30"/>
    </row>
    <row r="84" spans="1:10" ht="15" customHeight="1" x14ac:dyDescent="0.25">
      <c r="A84" s="6">
        <v>74</v>
      </c>
      <c r="B84" s="216" t="s">
        <v>1620</v>
      </c>
      <c r="C84" s="216" t="s">
        <v>152</v>
      </c>
      <c r="D84" s="216" t="s">
        <v>90</v>
      </c>
      <c r="E84" s="698"/>
      <c r="F84" s="698"/>
      <c r="G84" s="302">
        <v>6</v>
      </c>
      <c r="H84" s="331"/>
      <c r="I84" s="18">
        <f t="shared" si="1"/>
        <v>0</v>
      </c>
      <c r="J84" s="30"/>
    </row>
    <row r="85" spans="1:10" ht="15" customHeight="1" x14ac:dyDescent="0.25">
      <c r="A85" s="6">
        <v>75</v>
      </c>
      <c r="B85" s="216" t="s">
        <v>1621</v>
      </c>
      <c r="C85" s="691" t="s">
        <v>1635</v>
      </c>
      <c r="D85" s="216" t="s">
        <v>90</v>
      </c>
      <c r="E85" s="698"/>
      <c r="F85" s="698"/>
      <c r="G85" s="302">
        <v>2</v>
      </c>
      <c r="H85" s="331"/>
      <c r="I85" s="18">
        <f t="shared" si="1"/>
        <v>0</v>
      </c>
      <c r="J85" s="30"/>
    </row>
    <row r="86" spans="1:10" ht="15" customHeight="1" x14ac:dyDescent="0.25">
      <c r="A86" s="6">
        <v>76</v>
      </c>
      <c r="B86" s="216" t="s">
        <v>1622</v>
      </c>
      <c r="C86" s="216" t="s">
        <v>93</v>
      </c>
      <c r="D86" s="216" t="s">
        <v>90</v>
      </c>
      <c r="E86" s="698"/>
      <c r="F86" s="698"/>
      <c r="G86" s="302">
        <v>2</v>
      </c>
      <c r="H86" s="331"/>
      <c r="I86" s="18">
        <f t="shared" si="1"/>
        <v>0</v>
      </c>
      <c r="J86" s="30"/>
    </row>
    <row r="87" spans="1:10" ht="15" customHeight="1" x14ac:dyDescent="0.25">
      <c r="A87" s="6">
        <v>77</v>
      </c>
      <c r="B87" s="216" t="s">
        <v>1623</v>
      </c>
      <c r="C87" s="216" t="s">
        <v>153</v>
      </c>
      <c r="D87" s="216" t="s">
        <v>90</v>
      </c>
      <c r="E87" s="698"/>
      <c r="F87" s="698"/>
      <c r="G87" s="302">
        <v>2</v>
      </c>
      <c r="H87" s="331"/>
      <c r="I87" s="18">
        <f t="shared" si="1"/>
        <v>0</v>
      </c>
      <c r="J87" s="30"/>
    </row>
    <row r="88" spans="1:10" ht="15" customHeight="1" x14ac:dyDescent="0.25">
      <c r="A88" s="6">
        <v>78</v>
      </c>
      <c r="B88" s="216" t="s">
        <v>1624</v>
      </c>
      <c r="C88" s="216" t="s">
        <v>154</v>
      </c>
      <c r="D88" s="216" t="s">
        <v>90</v>
      </c>
      <c r="E88" s="698"/>
      <c r="F88" s="698"/>
      <c r="G88" s="302">
        <v>2</v>
      </c>
      <c r="H88" s="331"/>
      <c r="I88" s="18">
        <f t="shared" si="1"/>
        <v>0</v>
      </c>
      <c r="J88" s="30"/>
    </row>
    <row r="89" spans="1:10" ht="15" customHeight="1" x14ac:dyDescent="0.25">
      <c r="A89" s="6">
        <v>79</v>
      </c>
      <c r="B89" s="216" t="s">
        <v>1625</v>
      </c>
      <c r="C89" s="216" t="s">
        <v>155</v>
      </c>
      <c r="D89" s="216" t="s">
        <v>90</v>
      </c>
      <c r="E89" s="698"/>
      <c r="F89" s="698"/>
      <c r="G89" s="302">
        <v>2</v>
      </c>
      <c r="H89" s="331"/>
      <c r="I89" s="18">
        <f t="shared" si="1"/>
        <v>0</v>
      </c>
      <c r="J89" s="30"/>
    </row>
    <row r="90" spans="1:10" ht="15" customHeight="1" x14ac:dyDescent="0.25">
      <c r="A90" s="6">
        <v>80</v>
      </c>
      <c r="B90" s="216" t="s">
        <v>1626</v>
      </c>
      <c r="C90" s="216" t="s">
        <v>156</v>
      </c>
      <c r="D90" s="216" t="s">
        <v>90</v>
      </c>
      <c r="E90" s="698"/>
      <c r="F90" s="698"/>
      <c r="G90" s="302">
        <v>2</v>
      </c>
      <c r="H90" s="331"/>
      <c r="I90" s="18">
        <f t="shared" si="1"/>
        <v>0</v>
      </c>
      <c r="J90" s="30"/>
    </row>
    <row r="91" spans="1:10" ht="15" customHeight="1" x14ac:dyDescent="0.25">
      <c r="A91" s="6">
        <v>81</v>
      </c>
      <c r="B91" s="216" t="s">
        <v>1627</v>
      </c>
      <c r="C91" s="216" t="s">
        <v>157</v>
      </c>
      <c r="D91" s="216" t="s">
        <v>90</v>
      </c>
      <c r="E91" s="698"/>
      <c r="F91" s="698"/>
      <c r="G91" s="302">
        <v>2</v>
      </c>
      <c r="H91" s="331"/>
      <c r="I91" s="18">
        <f t="shared" si="1"/>
        <v>0</v>
      </c>
      <c r="J91" s="30"/>
    </row>
    <row r="92" spans="1:10" ht="15" customHeight="1" x14ac:dyDescent="0.25">
      <c r="A92" s="6">
        <v>82</v>
      </c>
      <c r="B92" s="216" t="s">
        <v>1628</v>
      </c>
      <c r="C92" s="216" t="s">
        <v>158</v>
      </c>
      <c r="D92" s="216" t="s">
        <v>90</v>
      </c>
      <c r="E92" s="698"/>
      <c r="F92" s="698"/>
      <c r="G92" s="302">
        <v>2</v>
      </c>
      <c r="H92" s="331"/>
      <c r="I92" s="18">
        <f t="shared" si="1"/>
        <v>0</v>
      </c>
      <c r="J92" s="30"/>
    </row>
    <row r="93" spans="1:10" ht="15" customHeight="1" x14ac:dyDescent="0.25">
      <c r="A93" s="6">
        <v>83</v>
      </c>
      <c r="B93" s="216" t="s">
        <v>1629</v>
      </c>
      <c r="C93" s="216" t="s">
        <v>159</v>
      </c>
      <c r="D93" s="216" t="s">
        <v>90</v>
      </c>
      <c r="E93" s="698"/>
      <c r="F93" s="698"/>
      <c r="G93" s="302">
        <v>2</v>
      </c>
      <c r="H93" s="331"/>
      <c r="I93" s="18">
        <f t="shared" si="1"/>
        <v>0</v>
      </c>
      <c r="J93" s="30"/>
    </row>
    <row r="94" spans="1:10" ht="15" customHeight="1" x14ac:dyDescent="0.25">
      <c r="A94" s="6">
        <v>84</v>
      </c>
      <c r="B94" s="216" t="s">
        <v>1630</v>
      </c>
      <c r="C94" s="216" t="s">
        <v>160</v>
      </c>
      <c r="D94" s="216" t="s">
        <v>90</v>
      </c>
      <c r="E94" s="698"/>
      <c r="F94" s="698"/>
      <c r="G94" s="302">
        <v>2</v>
      </c>
      <c r="H94" s="331"/>
      <c r="I94" s="18">
        <f t="shared" si="1"/>
        <v>0</v>
      </c>
      <c r="J94" s="30"/>
    </row>
    <row r="95" spans="1:10" ht="15" customHeight="1" x14ac:dyDescent="0.25">
      <c r="A95" s="6">
        <v>85</v>
      </c>
      <c r="B95" s="216" t="s">
        <v>1631</v>
      </c>
      <c r="C95" s="216" t="s">
        <v>161</v>
      </c>
      <c r="D95" s="216" t="s">
        <v>90</v>
      </c>
      <c r="E95" s="698"/>
      <c r="F95" s="698"/>
      <c r="G95" s="302">
        <v>2</v>
      </c>
      <c r="H95" s="331"/>
      <c r="I95" s="18">
        <f t="shared" si="1"/>
        <v>0</v>
      </c>
      <c r="J95" s="30"/>
    </row>
    <row r="96" spans="1:10" ht="15" customHeight="1" thickBot="1" x14ac:dyDescent="0.3">
      <c r="A96" s="56">
        <v>86</v>
      </c>
      <c r="B96" s="304" t="s">
        <v>1632</v>
      </c>
      <c r="C96" s="304" t="s">
        <v>162</v>
      </c>
      <c r="D96" s="304" t="s">
        <v>90</v>
      </c>
      <c r="E96" s="700"/>
      <c r="F96" s="700"/>
      <c r="G96" s="306">
        <v>2</v>
      </c>
      <c r="H96" s="331"/>
      <c r="I96" s="72">
        <f t="shared" si="1"/>
        <v>0</v>
      </c>
      <c r="J96" s="30"/>
    </row>
    <row r="97" spans="1:10" ht="15" customHeight="1" thickTop="1" x14ac:dyDescent="0.25">
      <c r="A97" s="247"/>
      <c r="B97" s="366" t="s">
        <v>163</v>
      </c>
      <c r="C97" s="367"/>
      <c r="D97" s="367"/>
      <c r="E97" s="367"/>
      <c r="F97" s="367"/>
      <c r="G97" s="367"/>
      <c r="H97" s="367"/>
      <c r="I97" s="368"/>
      <c r="J97" s="30"/>
    </row>
    <row r="98" spans="1:10" ht="15" customHeight="1" x14ac:dyDescent="0.25">
      <c r="A98" s="6">
        <v>87</v>
      </c>
      <c r="B98" s="216" t="s">
        <v>86</v>
      </c>
      <c r="C98" s="691" t="s">
        <v>1613</v>
      </c>
      <c r="D98" s="216" t="s">
        <v>90</v>
      </c>
      <c r="E98" s="698"/>
      <c r="F98" s="698"/>
      <c r="G98" s="343">
        <v>1</v>
      </c>
      <c r="H98" s="331"/>
      <c r="I98" s="18">
        <f t="shared" si="1"/>
        <v>0</v>
      </c>
      <c r="J98" s="30"/>
    </row>
    <row r="99" spans="1:10" ht="15" customHeight="1" x14ac:dyDescent="0.25">
      <c r="A99" s="6">
        <v>88</v>
      </c>
      <c r="B99" s="216" t="s">
        <v>1540</v>
      </c>
      <c r="C99" s="216" t="s">
        <v>199</v>
      </c>
      <c r="D99" s="216" t="s">
        <v>90</v>
      </c>
      <c r="E99" s="698"/>
      <c r="F99" s="698"/>
      <c r="G99" s="343">
        <v>1</v>
      </c>
      <c r="H99" s="331"/>
      <c r="I99" s="18">
        <f t="shared" si="1"/>
        <v>0</v>
      </c>
      <c r="J99" s="30"/>
    </row>
    <row r="100" spans="1:10" ht="15" customHeight="1" x14ac:dyDescent="0.25">
      <c r="A100" s="6">
        <v>89</v>
      </c>
      <c r="B100" s="216" t="s">
        <v>200</v>
      </c>
      <c r="C100" s="216" t="s">
        <v>201</v>
      </c>
      <c r="D100" s="216" t="s">
        <v>90</v>
      </c>
      <c r="E100" s="698"/>
      <c r="F100" s="698"/>
      <c r="G100" s="343">
        <v>1</v>
      </c>
      <c r="H100" s="331"/>
      <c r="I100" s="18">
        <f t="shared" si="1"/>
        <v>0</v>
      </c>
      <c r="J100" s="30"/>
    </row>
    <row r="101" spans="1:10" ht="15" customHeight="1" thickBot="1" x14ac:dyDescent="0.3">
      <c r="A101" s="56">
        <v>90</v>
      </c>
      <c r="B101" s="304" t="s">
        <v>1611</v>
      </c>
      <c r="C101" s="304" t="s">
        <v>1612</v>
      </c>
      <c r="D101" s="304" t="s">
        <v>90</v>
      </c>
      <c r="E101" s="700"/>
      <c r="F101" s="700"/>
      <c r="G101" s="344">
        <v>1</v>
      </c>
      <c r="H101" s="333"/>
      <c r="I101" s="72">
        <f t="shared" si="1"/>
        <v>0</v>
      </c>
      <c r="J101" s="30"/>
    </row>
    <row r="102" spans="1:10" ht="15" customHeight="1" thickTop="1" x14ac:dyDescent="0.25">
      <c r="A102" s="247"/>
      <c r="B102" s="366" t="s">
        <v>1604</v>
      </c>
      <c r="C102" s="367"/>
      <c r="D102" s="367"/>
      <c r="E102" s="367"/>
      <c r="F102" s="367"/>
      <c r="G102" s="367"/>
      <c r="H102" s="367"/>
      <c r="I102" s="368"/>
      <c r="J102" s="30"/>
    </row>
    <row r="103" spans="1:10" ht="15" customHeight="1" x14ac:dyDescent="0.25">
      <c r="A103" s="6">
        <v>91</v>
      </c>
      <c r="B103" s="216" t="s">
        <v>1605</v>
      </c>
      <c r="C103" s="691" t="s">
        <v>1608</v>
      </c>
      <c r="D103" s="216" t="s">
        <v>1606</v>
      </c>
      <c r="E103" s="698"/>
      <c r="F103" s="698"/>
      <c r="G103" s="343">
        <v>1</v>
      </c>
      <c r="H103" s="331"/>
      <c r="I103" s="18">
        <f t="shared" si="1"/>
        <v>0</v>
      </c>
      <c r="J103" s="30"/>
    </row>
    <row r="104" spans="1:10" ht="15" customHeight="1" thickBot="1" x14ac:dyDescent="0.3">
      <c r="A104" s="56">
        <v>92</v>
      </c>
      <c r="B104" s="304" t="s">
        <v>1607</v>
      </c>
      <c r="C104" s="692" t="s">
        <v>1609</v>
      </c>
      <c r="D104" s="304" t="s">
        <v>1610</v>
      </c>
      <c r="E104" s="700"/>
      <c r="F104" s="700"/>
      <c r="G104" s="344">
        <v>1</v>
      </c>
      <c r="H104" s="333"/>
      <c r="I104" s="72">
        <f t="shared" si="1"/>
        <v>0</v>
      </c>
      <c r="J104" s="30"/>
    </row>
    <row r="105" spans="1:10" ht="15" customHeight="1" thickTop="1" thickBot="1" x14ac:dyDescent="0.3">
      <c r="H105" s="16" t="s">
        <v>4</v>
      </c>
      <c r="I105" s="17">
        <f>SUM(I10:I13,I15:I96,I98:I101,I103:I104)</f>
        <v>0</v>
      </c>
      <c r="J105" s="30"/>
    </row>
    <row r="106" spans="1:10" ht="15.75" thickTop="1" x14ac:dyDescent="0.25"/>
    <row r="107" spans="1:10" ht="75" customHeight="1" x14ac:dyDescent="0.25">
      <c r="A107" s="997" t="s">
        <v>14</v>
      </c>
      <c r="B107" s="998"/>
      <c r="C107" s="998"/>
      <c r="D107" s="998"/>
      <c r="E107" s="998"/>
      <c r="F107" s="998"/>
      <c r="G107" s="998"/>
      <c r="H107" s="998"/>
      <c r="I107" s="998"/>
    </row>
    <row r="108" spans="1:10" x14ac:dyDescent="0.25">
      <c r="A108" s="697"/>
      <c r="B108" s="81"/>
    </row>
  </sheetData>
  <sheetProtection algorithmName="SHA-512" hashValue="NvqylCp1ggoH9iSibmuG0Mm8yHZqZfDmfc0G35ZOYhOeiIwTfGUzP2/XtMf0DxqA76hwdT7q+0nXtWeGSnNpJA==" saltValue="s05wRRkVi/D6XPZM513TNg==" spinCount="100000" sheet="1" objects="1" scenarios="1"/>
  <mergeCells count="15">
    <mergeCell ref="I7:I8"/>
    <mergeCell ref="A107:I107"/>
    <mergeCell ref="A7:A8"/>
    <mergeCell ref="B7:B8"/>
    <mergeCell ref="C7:D7"/>
    <mergeCell ref="E7:F7"/>
    <mergeCell ref="G7:G8"/>
    <mergeCell ref="H7:H8"/>
    <mergeCell ref="A6:I6"/>
    <mergeCell ref="A1:D1"/>
    <mergeCell ref="E1:I1"/>
    <mergeCell ref="A2:I2"/>
    <mergeCell ref="A3:I3"/>
    <mergeCell ref="A4:I4"/>
    <mergeCell ref="A5:I5"/>
  </mergeCells>
  <printOptions horizontalCentered="1"/>
  <pageMargins left="0.39370078740157483" right="0.39370078740157483" top="0.39370078740157483" bottom="0.39370078740157483" header="0.19685039370078741" footer="0.19685039370078741"/>
  <pageSetup paperSize="9" scale="53" fitToHeight="3"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2" tint="-0.499984740745262"/>
  </sheetPr>
  <dimension ref="A1:J14"/>
  <sheetViews>
    <sheetView view="pageLayout" zoomScaleNormal="90" workbookViewId="0">
      <selection activeCell="H8" sqref="H8:H10"/>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1636</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663</v>
      </c>
      <c r="B3" s="774"/>
      <c r="C3" s="774"/>
      <c r="D3" s="774"/>
      <c r="E3" s="774"/>
      <c r="F3" s="774"/>
      <c r="G3" s="774"/>
      <c r="H3" s="774"/>
      <c r="I3" s="774"/>
    </row>
    <row r="4" spans="1:10" ht="15.75" customHeight="1" x14ac:dyDescent="0.25">
      <c r="A4" s="774" t="s">
        <v>963</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x14ac:dyDescent="0.25">
      <c r="A8" s="220">
        <v>1</v>
      </c>
      <c r="B8" s="307" t="s">
        <v>1637</v>
      </c>
      <c r="C8" s="307"/>
      <c r="D8" s="307"/>
      <c r="E8" s="702"/>
      <c r="F8" s="702"/>
      <c r="G8" s="251">
        <v>100</v>
      </c>
      <c r="H8" s="338"/>
      <c r="I8" s="252">
        <f>G8*ROUND(H8,2)</f>
        <v>0</v>
      </c>
      <c r="J8" s="30"/>
    </row>
    <row r="9" spans="1:10" ht="15" customHeight="1" x14ac:dyDescent="0.25">
      <c r="A9" s="253">
        <v>2</v>
      </c>
      <c r="B9" s="216" t="s">
        <v>1638</v>
      </c>
      <c r="C9" s="216"/>
      <c r="D9" s="216"/>
      <c r="E9" s="698"/>
      <c r="F9" s="698"/>
      <c r="G9" s="2">
        <v>100</v>
      </c>
      <c r="H9" s="331"/>
      <c r="I9" s="18">
        <f>G9*ROUND(H9,2)</f>
        <v>0</v>
      </c>
      <c r="J9" s="30"/>
    </row>
    <row r="10" spans="1:10" ht="15" customHeight="1" thickBot="1" x14ac:dyDescent="0.3">
      <c r="A10" s="56">
        <v>3</v>
      </c>
      <c r="B10" s="304" t="s">
        <v>1639</v>
      </c>
      <c r="C10" s="692"/>
      <c r="D10" s="304"/>
      <c r="E10" s="700"/>
      <c r="F10" s="700"/>
      <c r="G10" s="11">
        <v>100</v>
      </c>
      <c r="H10" s="333"/>
      <c r="I10" s="72">
        <f t="shared" ref="I10" si="0">G10*ROUND(H10,2)</f>
        <v>0</v>
      </c>
      <c r="J10" s="30"/>
    </row>
    <row r="11" spans="1:10" ht="15" customHeight="1" thickTop="1" thickBot="1" x14ac:dyDescent="0.3">
      <c r="H11" s="16" t="s">
        <v>4</v>
      </c>
      <c r="I11" s="17">
        <f>SUM(I8:I10)</f>
        <v>0</v>
      </c>
      <c r="J11" s="30"/>
    </row>
    <row r="12" spans="1:10" ht="15.75" thickTop="1" x14ac:dyDescent="0.25"/>
    <row r="13" spans="1:10" ht="75" customHeight="1" x14ac:dyDescent="0.25">
      <c r="A13" s="997" t="s">
        <v>14</v>
      </c>
      <c r="B13" s="998"/>
      <c r="C13" s="998"/>
      <c r="D13" s="998"/>
      <c r="E13" s="998"/>
      <c r="F13" s="998"/>
      <c r="G13" s="998"/>
      <c r="H13" s="998"/>
      <c r="I13" s="998"/>
    </row>
    <row r="14" spans="1:10" x14ac:dyDescent="0.25">
      <c r="A14" s="697"/>
      <c r="B14" s="81"/>
    </row>
  </sheetData>
  <sheetProtection algorithmName="SHA-512" hashValue="u4XY6h0dp+i9/AuQYcJj/Ta/6KWL87k5kVo8W5jJe/yFuMEa9OO1LutFSbiVZb1rQ/sax3yzJJ0IC3wW+ZAHTQ==" saltValue="TTFEcreWw6ysJX69rHi3JA==" spinCount="100000" sheet="1" objects="1" scenarios="1"/>
  <mergeCells count="14">
    <mergeCell ref="I6:I7"/>
    <mergeCell ref="A13:I13"/>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2" tint="-0.499984740745262"/>
  </sheetPr>
  <dimension ref="A1:J17"/>
  <sheetViews>
    <sheetView view="pageLayout" zoomScaleNormal="90" workbookViewId="0">
      <selection activeCell="H8" sqref="H8:H13"/>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1640</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664</v>
      </c>
      <c r="B3" s="774"/>
      <c r="C3" s="774"/>
      <c r="D3" s="774"/>
      <c r="E3" s="774"/>
      <c r="F3" s="774"/>
      <c r="G3" s="774"/>
      <c r="H3" s="774"/>
      <c r="I3" s="774"/>
    </row>
    <row r="4" spans="1:10" ht="15.75" customHeight="1" x14ac:dyDescent="0.25">
      <c r="A4" s="774" t="s">
        <v>969</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x14ac:dyDescent="0.25">
      <c r="A8" s="220">
        <v>1</v>
      </c>
      <c r="B8" s="307" t="s">
        <v>1641</v>
      </c>
      <c r="C8" s="307" t="s">
        <v>1642</v>
      </c>
      <c r="D8" s="307" t="s">
        <v>1643</v>
      </c>
      <c r="E8" s="702"/>
      <c r="F8" s="702"/>
      <c r="G8" s="251">
        <v>1</v>
      </c>
      <c r="H8" s="338"/>
      <c r="I8" s="252">
        <f>G8*ROUND(H8,2)</f>
        <v>0</v>
      </c>
      <c r="J8" s="30"/>
    </row>
    <row r="9" spans="1:10" ht="15" customHeight="1" x14ac:dyDescent="0.25">
      <c r="A9" s="6">
        <v>2</v>
      </c>
      <c r="B9" s="216" t="s">
        <v>1641</v>
      </c>
      <c r="C9" s="216" t="s">
        <v>1644</v>
      </c>
      <c r="D9" s="216" t="s">
        <v>1643</v>
      </c>
      <c r="E9" s="698"/>
      <c r="F9" s="698"/>
      <c r="G9" s="2">
        <v>1</v>
      </c>
      <c r="H9" s="331"/>
      <c r="I9" s="18">
        <f t="shared" ref="I9:I13" si="0">G9*ROUND(H9,2)</f>
        <v>0</v>
      </c>
      <c r="J9" s="30"/>
    </row>
    <row r="10" spans="1:10" ht="15" customHeight="1" x14ac:dyDescent="0.25">
      <c r="A10" s="6">
        <v>3</v>
      </c>
      <c r="B10" s="216" t="s">
        <v>1645</v>
      </c>
      <c r="C10" s="691" t="s">
        <v>1649</v>
      </c>
      <c r="D10" s="216" t="s">
        <v>172</v>
      </c>
      <c r="E10" s="698"/>
      <c r="F10" s="698"/>
      <c r="G10" s="2">
        <v>1</v>
      </c>
      <c r="H10" s="331"/>
      <c r="I10" s="18">
        <f t="shared" si="0"/>
        <v>0</v>
      </c>
      <c r="J10" s="30"/>
    </row>
    <row r="11" spans="1:10" ht="15" customHeight="1" x14ac:dyDescent="0.25">
      <c r="A11" s="6">
        <v>4</v>
      </c>
      <c r="B11" s="216" t="s">
        <v>1646</v>
      </c>
      <c r="C11" s="691" t="s">
        <v>1649</v>
      </c>
      <c r="D11" s="216" t="s">
        <v>172</v>
      </c>
      <c r="E11" s="698"/>
      <c r="F11" s="698"/>
      <c r="G11" s="2">
        <v>1</v>
      </c>
      <c r="H11" s="331"/>
      <c r="I11" s="18">
        <f t="shared" si="0"/>
        <v>0</v>
      </c>
      <c r="J11" s="30"/>
    </row>
    <row r="12" spans="1:10" ht="15" customHeight="1" x14ac:dyDescent="0.25">
      <c r="A12" s="6">
        <v>5</v>
      </c>
      <c r="B12" s="691" t="s">
        <v>1650</v>
      </c>
      <c r="C12" s="691" t="s">
        <v>1651</v>
      </c>
      <c r="D12" s="216" t="s">
        <v>172</v>
      </c>
      <c r="E12" s="698"/>
      <c r="F12" s="698"/>
      <c r="G12" s="2">
        <v>1</v>
      </c>
      <c r="H12" s="331"/>
      <c r="I12" s="18">
        <f t="shared" si="0"/>
        <v>0</v>
      </c>
      <c r="J12" s="30"/>
    </row>
    <row r="13" spans="1:10" ht="15" customHeight="1" thickBot="1" x14ac:dyDescent="0.3">
      <c r="A13" s="56">
        <v>6</v>
      </c>
      <c r="B13" s="304" t="s">
        <v>1647</v>
      </c>
      <c r="C13" s="304" t="s">
        <v>1648</v>
      </c>
      <c r="D13" s="692" t="s">
        <v>1652</v>
      </c>
      <c r="E13" s="700"/>
      <c r="F13" s="700"/>
      <c r="G13" s="11">
        <v>1</v>
      </c>
      <c r="H13" s="333"/>
      <c r="I13" s="72">
        <f t="shared" si="0"/>
        <v>0</v>
      </c>
      <c r="J13" s="30"/>
    </row>
    <row r="14" spans="1:10" ht="15" customHeight="1" thickTop="1" thickBot="1" x14ac:dyDescent="0.3">
      <c r="H14" s="16" t="s">
        <v>4</v>
      </c>
      <c r="I14" s="17">
        <f>SUM(I8:I13)</f>
        <v>0</v>
      </c>
      <c r="J14" s="30"/>
    </row>
    <row r="15" spans="1:10" ht="15.75" thickTop="1" x14ac:dyDescent="0.25"/>
    <row r="16" spans="1:10" ht="75" customHeight="1" x14ac:dyDescent="0.25">
      <c r="A16" s="997" t="s">
        <v>14</v>
      </c>
      <c r="B16" s="998"/>
      <c r="C16" s="998"/>
      <c r="D16" s="998"/>
      <c r="E16" s="998"/>
      <c r="F16" s="998"/>
      <c r="G16" s="998"/>
      <c r="H16" s="998"/>
      <c r="I16" s="998"/>
    </row>
    <row r="17" spans="1:2" x14ac:dyDescent="0.25">
      <c r="A17" s="697"/>
      <c r="B17" s="81"/>
    </row>
  </sheetData>
  <sheetProtection algorithmName="SHA-512" hashValue="NacRW1oNxuI8Y2o+IaBuFqdGqTEA/lPEnhnrwOFPv43OTnVY3SvAXuYEnPreOIfa+384eeCiiS4J0/ipgmcjQw==" saltValue="RNc6/l29PPP+EUIL3rnaPQ==" spinCount="100000" sheet="1" objects="1" scenarios="1"/>
  <mergeCells count="14">
    <mergeCell ref="I6:I7"/>
    <mergeCell ref="A16:I16"/>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2" tint="-0.499984740745262"/>
  </sheetPr>
  <dimension ref="A1:J20"/>
  <sheetViews>
    <sheetView view="pageLayout" zoomScaleNormal="90" workbookViewId="0">
      <selection activeCell="H8" sqref="H8:H16"/>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1653</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78</v>
      </c>
      <c r="B3" s="774"/>
      <c r="C3" s="774"/>
      <c r="D3" s="774"/>
      <c r="E3" s="774"/>
      <c r="F3" s="774"/>
      <c r="G3" s="774"/>
      <c r="H3" s="774"/>
      <c r="I3" s="774"/>
    </row>
    <row r="4" spans="1:10" ht="15.75" customHeight="1" x14ac:dyDescent="0.25">
      <c r="A4" s="774" t="s">
        <v>979</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x14ac:dyDescent="0.25">
      <c r="A8" s="220">
        <v>1</v>
      </c>
      <c r="B8" s="307" t="s">
        <v>1654</v>
      </c>
      <c r="C8" s="307" t="s">
        <v>1655</v>
      </c>
      <c r="D8" s="307" t="s">
        <v>1656</v>
      </c>
      <c r="E8" s="702"/>
      <c r="F8" s="702"/>
      <c r="G8" s="251">
        <v>1</v>
      </c>
      <c r="H8" s="338"/>
      <c r="I8" s="252">
        <f>G8*ROUND(H8,2)</f>
        <v>0</v>
      </c>
      <c r="J8" s="30"/>
    </row>
    <row r="9" spans="1:10" ht="15" customHeight="1" x14ac:dyDescent="0.25">
      <c r="A9" s="6">
        <v>2</v>
      </c>
      <c r="B9" s="691" t="s">
        <v>1669</v>
      </c>
      <c r="C9" s="216" t="s">
        <v>1657</v>
      </c>
      <c r="D9" s="216" t="s">
        <v>1656</v>
      </c>
      <c r="E9" s="698"/>
      <c r="F9" s="698"/>
      <c r="G9" s="2">
        <v>1</v>
      </c>
      <c r="H9" s="331"/>
      <c r="I9" s="18">
        <f t="shared" ref="I9:I16" si="0">G9*ROUND(H9,2)</f>
        <v>0</v>
      </c>
      <c r="J9" s="30"/>
    </row>
    <row r="10" spans="1:10" ht="15" customHeight="1" x14ac:dyDescent="0.25">
      <c r="A10" s="6">
        <v>3</v>
      </c>
      <c r="B10" s="216" t="s">
        <v>1658</v>
      </c>
      <c r="C10" s="691" t="s">
        <v>1670</v>
      </c>
      <c r="D10" s="216" t="s">
        <v>1659</v>
      </c>
      <c r="E10" s="698"/>
      <c r="F10" s="698"/>
      <c r="G10" s="2">
        <v>1</v>
      </c>
      <c r="H10" s="331"/>
      <c r="I10" s="18">
        <f t="shared" si="0"/>
        <v>0</v>
      </c>
      <c r="J10" s="30"/>
    </row>
    <row r="11" spans="1:10" ht="15" customHeight="1" x14ac:dyDescent="0.25">
      <c r="A11" s="6">
        <v>4</v>
      </c>
      <c r="B11" s="216" t="s">
        <v>1660</v>
      </c>
      <c r="C11" s="216" t="s">
        <v>1661</v>
      </c>
      <c r="D11" s="216" t="s">
        <v>1659</v>
      </c>
      <c r="E11" s="698"/>
      <c r="F11" s="698"/>
      <c r="G11" s="2">
        <v>1</v>
      </c>
      <c r="H11" s="331"/>
      <c r="I11" s="18">
        <f t="shared" si="0"/>
        <v>0</v>
      </c>
      <c r="J11" s="30"/>
    </row>
    <row r="12" spans="1:10" ht="15" customHeight="1" x14ac:dyDescent="0.25">
      <c r="A12" s="6">
        <v>5</v>
      </c>
      <c r="B12" s="216" t="s">
        <v>1662</v>
      </c>
      <c r="C12" s="216" t="s">
        <v>1661</v>
      </c>
      <c r="D12" s="216" t="s">
        <v>1659</v>
      </c>
      <c r="E12" s="698"/>
      <c r="F12" s="698"/>
      <c r="G12" s="2">
        <v>1</v>
      </c>
      <c r="H12" s="331"/>
      <c r="I12" s="18">
        <f t="shared" si="0"/>
        <v>0</v>
      </c>
      <c r="J12" s="30"/>
    </row>
    <row r="13" spans="1:10" ht="15" customHeight="1" x14ac:dyDescent="0.25">
      <c r="A13" s="6">
        <v>6</v>
      </c>
      <c r="B13" s="216" t="s">
        <v>1663</v>
      </c>
      <c r="C13" s="216" t="s">
        <v>1661</v>
      </c>
      <c r="D13" s="216" t="s">
        <v>1659</v>
      </c>
      <c r="E13" s="698"/>
      <c r="F13" s="698"/>
      <c r="G13" s="2">
        <v>1</v>
      </c>
      <c r="H13" s="331"/>
      <c r="I13" s="18">
        <f t="shared" si="0"/>
        <v>0</v>
      </c>
      <c r="J13" s="30"/>
    </row>
    <row r="14" spans="1:10" ht="15" customHeight="1" x14ac:dyDescent="0.25">
      <c r="A14" s="6">
        <v>7</v>
      </c>
      <c r="B14" s="216" t="s">
        <v>1664</v>
      </c>
      <c r="C14" s="216" t="s">
        <v>1665</v>
      </c>
      <c r="D14" s="216" t="s">
        <v>1666</v>
      </c>
      <c r="E14" s="698"/>
      <c r="F14" s="698"/>
      <c r="G14" s="2">
        <v>1</v>
      </c>
      <c r="H14" s="331"/>
      <c r="I14" s="18">
        <f t="shared" si="0"/>
        <v>0</v>
      </c>
      <c r="J14" s="30"/>
    </row>
    <row r="15" spans="1:10" ht="15" customHeight="1" x14ac:dyDescent="0.25">
      <c r="A15" s="6">
        <v>8</v>
      </c>
      <c r="B15" s="216" t="s">
        <v>1667</v>
      </c>
      <c r="C15" s="216" t="s">
        <v>1665</v>
      </c>
      <c r="D15" s="216" t="s">
        <v>1666</v>
      </c>
      <c r="E15" s="698"/>
      <c r="F15" s="698"/>
      <c r="G15" s="2">
        <v>1</v>
      </c>
      <c r="H15" s="331"/>
      <c r="I15" s="18">
        <f t="shared" si="0"/>
        <v>0</v>
      </c>
      <c r="J15" s="30"/>
    </row>
    <row r="16" spans="1:10" ht="15" customHeight="1" thickBot="1" x14ac:dyDescent="0.3">
      <c r="A16" s="56">
        <v>9</v>
      </c>
      <c r="B16" s="304" t="s">
        <v>1668</v>
      </c>
      <c r="C16" s="304" t="s">
        <v>1665</v>
      </c>
      <c r="D16" s="304" t="s">
        <v>1666</v>
      </c>
      <c r="E16" s="700"/>
      <c r="F16" s="700"/>
      <c r="G16" s="11">
        <v>1</v>
      </c>
      <c r="H16" s="331"/>
      <c r="I16" s="72">
        <f t="shared" si="0"/>
        <v>0</v>
      </c>
      <c r="J16" s="30"/>
    </row>
    <row r="17" spans="1:10" ht="15" customHeight="1" thickTop="1" thickBot="1" x14ac:dyDescent="0.3">
      <c r="H17" s="16" t="s">
        <v>4</v>
      </c>
      <c r="I17" s="17">
        <f>SUM(I8:I16)</f>
        <v>0</v>
      </c>
      <c r="J17" s="30"/>
    </row>
    <row r="18" spans="1:10" ht="15.75" thickTop="1" x14ac:dyDescent="0.25"/>
    <row r="19" spans="1:10" ht="75" customHeight="1" x14ac:dyDescent="0.25">
      <c r="A19" s="997" t="s">
        <v>14</v>
      </c>
      <c r="B19" s="998"/>
      <c r="C19" s="998"/>
      <c r="D19" s="998"/>
      <c r="E19" s="998"/>
      <c r="F19" s="998"/>
      <c r="G19" s="998"/>
      <c r="H19" s="998"/>
      <c r="I19" s="998"/>
    </row>
    <row r="20" spans="1:10" x14ac:dyDescent="0.25">
      <c r="A20" s="697"/>
      <c r="B20" s="81"/>
    </row>
  </sheetData>
  <sheetProtection algorithmName="SHA-512" hashValue="dmfXx03N0l6cE8lMepm1fUceFllLk2p2OHzCMNriIW2LGdSjg//N9+oPNi0XCqBqNAwHIwPMp1fmW5VQ8WfSaw==" saltValue="vJ9+GlCqcuNUGMIDhhRIUw==" spinCount="100000" sheet="1" objects="1" scenarios="1"/>
  <mergeCells count="14">
    <mergeCell ref="I6:I7"/>
    <mergeCell ref="A19:I19"/>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2" tint="-0.499984740745262"/>
  </sheetPr>
  <dimension ref="A1:J18"/>
  <sheetViews>
    <sheetView view="pageLayout" zoomScaleNormal="90" workbookViewId="0">
      <selection activeCell="H8" sqref="H8:H14"/>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1671</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1259</v>
      </c>
      <c r="B3" s="774"/>
      <c r="C3" s="774"/>
      <c r="D3" s="774"/>
      <c r="E3" s="774"/>
      <c r="F3" s="774"/>
      <c r="G3" s="774"/>
      <c r="H3" s="774"/>
      <c r="I3" s="774"/>
    </row>
    <row r="4" spans="1:10" ht="15.75" customHeight="1" x14ac:dyDescent="0.25">
      <c r="A4" s="774" t="s">
        <v>1287</v>
      </c>
      <c r="B4" s="774"/>
      <c r="C4" s="774"/>
      <c r="D4" s="774"/>
      <c r="E4" s="774"/>
      <c r="F4" s="774"/>
      <c r="G4" s="774"/>
      <c r="H4" s="774"/>
      <c r="I4" s="774"/>
    </row>
    <row r="5" spans="1:10" ht="15.75" customHeight="1" thickBot="1" x14ac:dyDescent="0.3">
      <c r="A5" s="1009"/>
      <c r="B5" s="1009"/>
      <c r="C5" s="1009"/>
      <c r="D5" s="1009"/>
      <c r="E5" s="1009"/>
      <c r="F5" s="1009"/>
      <c r="G5" s="1009"/>
      <c r="H5" s="1009"/>
      <c r="I5" s="1009"/>
    </row>
    <row r="6" spans="1:10" ht="30" customHeight="1" thickTop="1" thickBot="1" x14ac:dyDescent="0.3">
      <c r="A6" s="999" t="s">
        <v>8</v>
      </c>
      <c r="B6" s="1001" t="s">
        <v>0</v>
      </c>
      <c r="C6" s="1003" t="s">
        <v>10</v>
      </c>
      <c r="D6" s="1004"/>
      <c r="E6" s="1005" t="s">
        <v>11</v>
      </c>
      <c r="F6" s="1006"/>
      <c r="G6" s="1007" t="s">
        <v>212</v>
      </c>
      <c r="H6" s="993" t="s">
        <v>28</v>
      </c>
      <c r="I6" s="995" t="s">
        <v>211</v>
      </c>
    </row>
    <row r="7" spans="1:10" ht="30" customHeight="1" thickBot="1" x14ac:dyDescent="0.3">
      <c r="A7" s="1000"/>
      <c r="B7" s="1002"/>
      <c r="C7" s="696" t="s">
        <v>13</v>
      </c>
      <c r="D7" s="696" t="s">
        <v>12</v>
      </c>
      <c r="E7" s="246" t="s">
        <v>13</v>
      </c>
      <c r="F7" s="246" t="s">
        <v>12</v>
      </c>
      <c r="G7" s="1008"/>
      <c r="H7" s="994"/>
      <c r="I7" s="996"/>
    </row>
    <row r="8" spans="1:10" ht="15" customHeight="1" thickTop="1" x14ac:dyDescent="0.25">
      <c r="A8" s="220">
        <v>1</v>
      </c>
      <c r="B8" s="345" t="s">
        <v>1672</v>
      </c>
      <c r="C8" s="345" t="s">
        <v>1673</v>
      </c>
      <c r="D8" s="345" t="s">
        <v>1674</v>
      </c>
      <c r="E8" s="702"/>
      <c r="F8" s="702"/>
      <c r="G8" s="251">
        <v>1</v>
      </c>
      <c r="H8" s="338"/>
      <c r="I8" s="252">
        <f>G8*ROUND(H8,2)</f>
        <v>0</v>
      </c>
      <c r="J8" s="30"/>
    </row>
    <row r="9" spans="1:10" ht="15" customHeight="1" x14ac:dyDescent="0.25">
      <c r="A9" s="6">
        <v>2</v>
      </c>
      <c r="B9" s="314" t="s">
        <v>1688</v>
      </c>
      <c r="C9" s="314" t="s">
        <v>1675</v>
      </c>
      <c r="D9" s="314" t="s">
        <v>1675</v>
      </c>
      <c r="E9" s="698"/>
      <c r="F9" s="698"/>
      <c r="G9" s="2">
        <v>1</v>
      </c>
      <c r="H9" s="331"/>
      <c r="I9" s="18">
        <f t="shared" ref="I9:I14" si="0">G9*ROUND(H9,2)</f>
        <v>0</v>
      </c>
      <c r="J9" s="30"/>
    </row>
    <row r="10" spans="1:10" ht="15" customHeight="1" x14ac:dyDescent="0.25">
      <c r="A10" s="6">
        <v>3</v>
      </c>
      <c r="B10" s="314" t="s">
        <v>1676</v>
      </c>
      <c r="C10" s="690" t="s">
        <v>1681</v>
      </c>
      <c r="D10" s="690" t="s">
        <v>1682</v>
      </c>
      <c r="E10" s="698"/>
      <c r="F10" s="698"/>
      <c r="G10" s="2">
        <v>1</v>
      </c>
      <c r="H10" s="331"/>
      <c r="I10" s="18">
        <f t="shared" si="0"/>
        <v>0</v>
      </c>
      <c r="J10" s="30"/>
    </row>
    <row r="11" spans="1:10" ht="15" customHeight="1" x14ac:dyDescent="0.25">
      <c r="A11" s="6">
        <v>4</v>
      </c>
      <c r="B11" s="314" t="s">
        <v>1677</v>
      </c>
      <c r="C11" s="690" t="s">
        <v>1683</v>
      </c>
      <c r="D11" s="314" t="s">
        <v>1678</v>
      </c>
      <c r="E11" s="698"/>
      <c r="F11" s="698"/>
      <c r="G11" s="2">
        <v>1</v>
      </c>
      <c r="H11" s="331"/>
      <c r="I11" s="18">
        <f t="shared" si="0"/>
        <v>0</v>
      </c>
      <c r="J11" s="30"/>
    </row>
    <row r="12" spans="1:10" ht="26.25" customHeight="1" x14ac:dyDescent="0.25">
      <c r="A12" s="6">
        <v>5</v>
      </c>
      <c r="B12" s="314" t="s">
        <v>1689</v>
      </c>
      <c r="C12" s="314" t="s">
        <v>1686</v>
      </c>
      <c r="D12" s="690" t="s">
        <v>1684</v>
      </c>
      <c r="E12" s="698"/>
      <c r="F12" s="698"/>
      <c r="G12" s="2">
        <v>1</v>
      </c>
      <c r="H12" s="331"/>
      <c r="I12" s="18">
        <f t="shared" si="0"/>
        <v>0</v>
      </c>
      <c r="J12" s="30"/>
    </row>
    <row r="13" spans="1:10" ht="15" customHeight="1" x14ac:dyDescent="0.25">
      <c r="A13" s="6">
        <v>6</v>
      </c>
      <c r="B13" s="314" t="s">
        <v>1690</v>
      </c>
      <c r="C13" s="314" t="s">
        <v>1687</v>
      </c>
      <c r="D13" s="314" t="s">
        <v>1678</v>
      </c>
      <c r="E13" s="698"/>
      <c r="F13" s="698"/>
      <c r="G13" s="2">
        <v>1</v>
      </c>
      <c r="H13" s="331"/>
      <c r="I13" s="18">
        <f t="shared" si="0"/>
        <v>0</v>
      </c>
      <c r="J13" s="30"/>
    </row>
    <row r="14" spans="1:10" ht="15" customHeight="1" thickBot="1" x14ac:dyDescent="0.3">
      <c r="A14" s="56">
        <v>7</v>
      </c>
      <c r="B14" s="336" t="s">
        <v>1679</v>
      </c>
      <c r="C14" s="693" t="s">
        <v>1685</v>
      </c>
      <c r="D14" s="336" t="s">
        <v>1680</v>
      </c>
      <c r="E14" s="700"/>
      <c r="F14" s="700"/>
      <c r="G14" s="11">
        <v>1</v>
      </c>
      <c r="H14" s="331"/>
      <c r="I14" s="72">
        <f t="shared" si="0"/>
        <v>0</v>
      </c>
      <c r="J14" s="30"/>
    </row>
    <row r="15" spans="1:10" ht="15" customHeight="1" thickTop="1" thickBot="1" x14ac:dyDescent="0.3">
      <c r="H15" s="16" t="s">
        <v>4</v>
      </c>
      <c r="I15" s="17">
        <f>SUM(I8:I14)</f>
        <v>0</v>
      </c>
      <c r="J15" s="30"/>
    </row>
    <row r="16" spans="1:10" ht="15.75" thickTop="1" x14ac:dyDescent="0.25"/>
    <row r="17" spans="1:9" ht="75" customHeight="1" x14ac:dyDescent="0.25">
      <c r="A17" s="997" t="s">
        <v>14</v>
      </c>
      <c r="B17" s="998"/>
      <c r="C17" s="998"/>
      <c r="D17" s="998"/>
      <c r="E17" s="998"/>
      <c r="F17" s="998"/>
      <c r="G17" s="998"/>
      <c r="H17" s="998"/>
      <c r="I17" s="998"/>
    </row>
    <row r="18" spans="1:9" x14ac:dyDescent="0.25">
      <c r="A18" s="697"/>
      <c r="B18" s="81"/>
    </row>
  </sheetData>
  <sheetProtection algorithmName="SHA-512" hashValue="CQcTBjyKfw1MYUwYBE2iW/zVB+LYiWLtRr5PoKuaJNV9HgTj2NJL1ErdetBNTs444CBcpufWsmQb7aNKDXfRWQ==" saltValue="4bXPIYWuGNT3aRll5P08nQ==" spinCount="100000" sheet="1" objects="1" scenarios="1"/>
  <mergeCells count="14">
    <mergeCell ref="I6:I7"/>
    <mergeCell ref="A17:I17"/>
    <mergeCell ref="A6:A7"/>
    <mergeCell ref="B6:B7"/>
    <mergeCell ref="C6:D6"/>
    <mergeCell ref="E6:F6"/>
    <mergeCell ref="G6:G7"/>
    <mergeCell ref="H6:H7"/>
    <mergeCell ref="A5:I5"/>
    <mergeCell ref="A1:D1"/>
    <mergeCell ref="E1:I1"/>
    <mergeCell ref="A2:I2"/>
    <mergeCell ref="A3:I3"/>
    <mergeCell ref="A4:I4"/>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2" tint="-0.499984740745262"/>
  </sheetPr>
  <dimension ref="A1:J163"/>
  <sheetViews>
    <sheetView topLeftCell="A2" zoomScale="90" zoomScaleNormal="90" workbookViewId="0">
      <selection activeCell="H46" sqref="H10:H46"/>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2026</v>
      </c>
      <c r="F1" s="767"/>
      <c r="G1" s="767"/>
      <c r="H1" s="767"/>
      <c r="I1" s="767"/>
    </row>
    <row r="2" spans="1:10" ht="15.75" customHeight="1" x14ac:dyDescent="0.25">
      <c r="A2" s="774" t="s">
        <v>331</v>
      </c>
      <c r="B2" s="774"/>
      <c r="C2" s="774"/>
      <c r="D2" s="774"/>
      <c r="E2" s="774"/>
      <c r="F2" s="774"/>
      <c r="G2" s="774"/>
      <c r="H2" s="774"/>
      <c r="I2" s="774"/>
    </row>
    <row r="3" spans="1:10" ht="15.75" customHeight="1" x14ac:dyDescent="0.25">
      <c r="A3" s="774" t="s">
        <v>2027</v>
      </c>
      <c r="B3" s="774"/>
      <c r="C3" s="774"/>
      <c r="D3" s="774"/>
      <c r="E3" s="774"/>
      <c r="F3" s="774"/>
      <c r="G3" s="774"/>
      <c r="H3" s="774"/>
      <c r="I3" s="774"/>
    </row>
    <row r="4" spans="1:10" ht="15.75" customHeight="1" x14ac:dyDescent="0.25">
      <c r="A4" s="774" t="s">
        <v>1736</v>
      </c>
      <c r="B4" s="774"/>
      <c r="C4" s="774"/>
      <c r="D4" s="774"/>
      <c r="E4" s="774"/>
      <c r="F4" s="774"/>
      <c r="G4" s="774"/>
      <c r="H4" s="774"/>
      <c r="I4" s="774"/>
    </row>
    <row r="5" spans="1:10" ht="15.75" customHeight="1" x14ac:dyDescent="0.25">
      <c r="A5" s="774" t="s">
        <v>1737</v>
      </c>
      <c r="B5" s="774"/>
      <c r="C5" s="774"/>
      <c r="D5" s="774"/>
      <c r="E5" s="774"/>
      <c r="F5" s="774"/>
      <c r="G5" s="774"/>
      <c r="H5" s="774"/>
      <c r="I5" s="774"/>
    </row>
    <row r="6" spans="1:10" ht="15.75" customHeight="1" thickBot="1" x14ac:dyDescent="0.3">
      <c r="A6" s="1009"/>
      <c r="B6" s="1009"/>
      <c r="C6" s="1009"/>
      <c r="D6" s="1009"/>
      <c r="E6" s="1009"/>
      <c r="F6" s="1009"/>
      <c r="G6" s="1009"/>
      <c r="H6" s="1009"/>
      <c r="I6" s="1009"/>
    </row>
    <row r="7" spans="1:10" ht="30" customHeight="1" thickTop="1" thickBot="1" x14ac:dyDescent="0.3">
      <c r="A7" s="999" t="s">
        <v>8</v>
      </c>
      <c r="B7" s="1001" t="s">
        <v>0</v>
      </c>
      <c r="C7" s="1003" t="s">
        <v>10</v>
      </c>
      <c r="D7" s="1004"/>
      <c r="E7" s="1005" t="s">
        <v>11</v>
      </c>
      <c r="F7" s="1006"/>
      <c r="G7" s="1007" t="s">
        <v>212</v>
      </c>
      <c r="H7" s="993" t="s">
        <v>28</v>
      </c>
      <c r="I7" s="995" t="s">
        <v>211</v>
      </c>
    </row>
    <row r="8" spans="1:10" ht="30" customHeight="1" thickBot="1" x14ac:dyDescent="0.3">
      <c r="A8" s="1000"/>
      <c r="B8" s="1002"/>
      <c r="C8" s="696" t="s">
        <v>13</v>
      </c>
      <c r="D8" s="696" t="s">
        <v>12</v>
      </c>
      <c r="E8" s="246" t="s">
        <v>13</v>
      </c>
      <c r="F8" s="246" t="s">
        <v>12</v>
      </c>
      <c r="G8" s="1008"/>
      <c r="H8" s="994"/>
      <c r="I8" s="996"/>
    </row>
    <row r="9" spans="1:10" ht="15.75" thickTop="1" x14ac:dyDescent="0.25">
      <c r="A9" s="247"/>
      <c r="B9" s="366" t="s">
        <v>1738</v>
      </c>
      <c r="C9" s="367"/>
      <c r="D9" s="367"/>
      <c r="E9" s="367"/>
      <c r="F9" s="367"/>
      <c r="G9" s="367"/>
      <c r="H9" s="367"/>
      <c r="I9" s="368"/>
      <c r="J9" s="30"/>
    </row>
    <row r="10" spans="1:10" ht="15" customHeight="1" x14ac:dyDescent="0.25">
      <c r="A10" s="6">
        <v>1</v>
      </c>
      <c r="B10" s="68" t="s">
        <v>1739</v>
      </c>
      <c r="C10" s="269" t="s">
        <v>1869</v>
      </c>
      <c r="D10" s="68" t="s">
        <v>196</v>
      </c>
      <c r="E10" s="704"/>
      <c r="F10" s="704"/>
      <c r="G10" s="270">
        <v>2</v>
      </c>
      <c r="H10" s="331"/>
      <c r="I10" s="18">
        <f>G10*ROUND(H10,2)</f>
        <v>0</v>
      </c>
      <c r="J10" s="30"/>
    </row>
    <row r="11" spans="1:10" ht="15" customHeight="1" x14ac:dyDescent="0.25">
      <c r="A11" s="6">
        <v>2</v>
      </c>
      <c r="B11" s="68" t="s">
        <v>2030</v>
      </c>
      <c r="C11" s="269" t="s">
        <v>2029</v>
      </c>
      <c r="D11" s="68" t="s">
        <v>2031</v>
      </c>
      <c r="E11" s="704"/>
      <c r="F11" s="704"/>
      <c r="G11" s="270">
        <v>2</v>
      </c>
      <c r="H11" s="331"/>
      <c r="I11" s="18">
        <f>G11*ROUND(H11,2)</f>
        <v>0</v>
      </c>
      <c r="J11" s="30"/>
    </row>
    <row r="12" spans="1:10" x14ac:dyDescent="0.25">
      <c r="A12" s="6">
        <v>3</v>
      </c>
      <c r="B12" s="68" t="s">
        <v>1740</v>
      </c>
      <c r="C12" s="269" t="s">
        <v>1870</v>
      </c>
      <c r="D12" s="68" t="s">
        <v>170</v>
      </c>
      <c r="E12" s="704"/>
      <c r="F12" s="704"/>
      <c r="G12" s="270">
        <v>1</v>
      </c>
      <c r="H12" s="331"/>
      <c r="I12" s="18">
        <f t="shared" ref="I12:I147" si="0">G12*ROUND(H12,2)</f>
        <v>0</v>
      </c>
      <c r="J12" s="30"/>
    </row>
    <row r="13" spans="1:10" x14ac:dyDescent="0.25">
      <c r="A13" s="6">
        <v>4</v>
      </c>
      <c r="B13" s="68" t="s">
        <v>1741</v>
      </c>
      <c r="C13" s="68" t="s">
        <v>1871</v>
      </c>
      <c r="D13" s="68" t="s">
        <v>1865</v>
      </c>
      <c r="E13" s="704"/>
      <c r="F13" s="704"/>
      <c r="G13" s="694">
        <v>1</v>
      </c>
      <c r="H13" s="331"/>
      <c r="I13" s="18">
        <f t="shared" si="0"/>
        <v>0</v>
      </c>
      <c r="J13" s="30"/>
    </row>
    <row r="14" spans="1:10" x14ac:dyDescent="0.25">
      <c r="A14" s="6">
        <v>5</v>
      </c>
      <c r="B14" s="68" t="s">
        <v>1742</v>
      </c>
      <c r="C14" s="68" t="s">
        <v>1872</v>
      </c>
      <c r="D14" s="68" t="s">
        <v>1866</v>
      </c>
      <c r="E14" s="704"/>
      <c r="F14" s="704"/>
      <c r="G14" s="694">
        <v>1</v>
      </c>
      <c r="H14" s="331"/>
      <c r="I14" s="18">
        <f t="shared" si="0"/>
        <v>0</v>
      </c>
      <c r="J14" s="30"/>
    </row>
    <row r="15" spans="1:10" x14ac:dyDescent="0.25">
      <c r="A15" s="6">
        <v>6</v>
      </c>
      <c r="B15" s="68" t="s">
        <v>1743</v>
      </c>
      <c r="C15" s="68" t="s">
        <v>1873</v>
      </c>
      <c r="D15" s="68" t="s">
        <v>81</v>
      </c>
      <c r="E15" s="704"/>
      <c r="F15" s="704"/>
      <c r="G15" s="694">
        <v>1</v>
      </c>
      <c r="H15" s="331"/>
      <c r="I15" s="18">
        <f t="shared" si="0"/>
        <v>0</v>
      </c>
      <c r="J15" s="30"/>
    </row>
    <row r="16" spans="1:10" x14ac:dyDescent="0.25">
      <c r="A16" s="6">
        <v>7</v>
      </c>
      <c r="B16" s="68" t="s">
        <v>1744</v>
      </c>
      <c r="C16" s="68" t="s">
        <v>1874</v>
      </c>
      <c r="D16" s="68" t="s">
        <v>81</v>
      </c>
      <c r="E16" s="704"/>
      <c r="F16" s="704"/>
      <c r="G16" s="694">
        <v>1</v>
      </c>
      <c r="H16" s="331"/>
      <c r="I16" s="18">
        <f t="shared" si="0"/>
        <v>0</v>
      </c>
      <c r="J16" s="30"/>
    </row>
    <row r="17" spans="1:10" x14ac:dyDescent="0.25">
      <c r="A17" s="6">
        <v>8</v>
      </c>
      <c r="B17" s="194" t="s">
        <v>1745</v>
      </c>
      <c r="C17" s="68" t="s">
        <v>1875</v>
      </c>
      <c r="D17" s="68" t="s">
        <v>81</v>
      </c>
      <c r="E17" s="704"/>
      <c r="F17" s="704"/>
      <c r="G17" s="694">
        <v>1</v>
      </c>
      <c r="H17" s="331"/>
      <c r="I17" s="18">
        <f t="shared" si="0"/>
        <v>0</v>
      </c>
      <c r="J17" s="30"/>
    </row>
    <row r="18" spans="1:10" x14ac:dyDescent="0.25">
      <c r="A18" s="6">
        <v>9</v>
      </c>
      <c r="B18" s="68" t="s">
        <v>1746</v>
      </c>
      <c r="C18" s="68" t="s">
        <v>1876</v>
      </c>
      <c r="D18" s="68" t="s">
        <v>81</v>
      </c>
      <c r="E18" s="704"/>
      <c r="F18" s="704"/>
      <c r="G18" s="694">
        <v>1</v>
      </c>
      <c r="H18" s="331"/>
      <c r="I18" s="18">
        <f t="shared" si="0"/>
        <v>0</v>
      </c>
      <c r="J18" s="30"/>
    </row>
    <row r="19" spans="1:10" x14ac:dyDescent="0.25">
      <c r="A19" s="6">
        <v>10</v>
      </c>
      <c r="B19" s="68" t="s">
        <v>1747</v>
      </c>
      <c r="C19" s="68" t="s">
        <v>1877</v>
      </c>
      <c r="D19" s="68" t="s">
        <v>82</v>
      </c>
      <c r="E19" s="704"/>
      <c r="F19" s="704"/>
      <c r="G19" s="694">
        <v>1</v>
      </c>
      <c r="H19" s="331"/>
      <c r="I19" s="18">
        <f t="shared" si="0"/>
        <v>0</v>
      </c>
      <c r="J19" s="30"/>
    </row>
    <row r="20" spans="1:10" x14ac:dyDescent="0.25">
      <c r="A20" s="6">
        <v>11</v>
      </c>
      <c r="B20" s="68" t="s">
        <v>1748</v>
      </c>
      <c r="C20" s="68" t="s">
        <v>1878</v>
      </c>
      <c r="D20" s="68" t="s">
        <v>82</v>
      </c>
      <c r="E20" s="704"/>
      <c r="F20" s="704"/>
      <c r="G20" s="694">
        <v>1</v>
      </c>
      <c r="H20" s="331"/>
      <c r="I20" s="18">
        <f t="shared" si="0"/>
        <v>0</v>
      </c>
      <c r="J20" s="30"/>
    </row>
    <row r="21" spans="1:10" x14ac:dyDescent="0.25">
      <c r="A21" s="6">
        <v>12</v>
      </c>
      <c r="B21" s="194" t="s">
        <v>1749</v>
      </c>
      <c r="C21" s="68" t="s">
        <v>1879</v>
      </c>
      <c r="D21" s="68" t="s">
        <v>82</v>
      </c>
      <c r="E21" s="704"/>
      <c r="F21" s="704"/>
      <c r="G21" s="694">
        <v>1</v>
      </c>
      <c r="H21" s="331"/>
      <c r="I21" s="18">
        <f t="shared" si="0"/>
        <v>0</v>
      </c>
      <c r="J21" s="30"/>
    </row>
    <row r="22" spans="1:10" x14ac:dyDescent="0.25">
      <c r="A22" s="6">
        <v>13</v>
      </c>
      <c r="B22" s="68" t="s">
        <v>1750</v>
      </c>
      <c r="C22" s="68" t="s">
        <v>1880</v>
      </c>
      <c r="D22" s="68" t="s">
        <v>81</v>
      </c>
      <c r="E22" s="704"/>
      <c r="F22" s="704"/>
      <c r="G22" s="694">
        <v>1</v>
      </c>
      <c r="H22" s="331"/>
      <c r="I22" s="18">
        <f t="shared" si="0"/>
        <v>0</v>
      </c>
      <c r="J22" s="30"/>
    </row>
    <row r="23" spans="1:10" x14ac:dyDescent="0.25">
      <c r="A23" s="6">
        <v>14</v>
      </c>
      <c r="B23" s="68" t="s">
        <v>1751</v>
      </c>
      <c r="C23" s="68" t="s">
        <v>1881</v>
      </c>
      <c r="D23" s="68"/>
      <c r="E23" s="704"/>
      <c r="F23" s="704"/>
      <c r="G23" s="694">
        <v>1</v>
      </c>
      <c r="H23" s="331"/>
      <c r="I23" s="18">
        <f t="shared" si="0"/>
        <v>0</v>
      </c>
      <c r="J23" s="30"/>
    </row>
    <row r="24" spans="1:10" x14ac:dyDescent="0.25">
      <c r="A24" s="6">
        <v>15</v>
      </c>
      <c r="B24" s="68" t="s">
        <v>1752</v>
      </c>
      <c r="C24" s="68" t="s">
        <v>1882</v>
      </c>
      <c r="D24" s="68" t="s">
        <v>170</v>
      </c>
      <c r="E24" s="704"/>
      <c r="F24" s="704"/>
      <c r="G24" s="694">
        <v>1</v>
      </c>
      <c r="H24" s="331"/>
      <c r="I24" s="18">
        <f t="shared" si="0"/>
        <v>0</v>
      </c>
      <c r="J24" s="30"/>
    </row>
    <row r="25" spans="1:10" x14ac:dyDescent="0.25">
      <c r="A25" s="6">
        <v>16</v>
      </c>
      <c r="B25" s="68" t="s">
        <v>195</v>
      </c>
      <c r="C25" s="68" t="s">
        <v>1883</v>
      </c>
      <c r="D25" s="68" t="s">
        <v>81</v>
      </c>
      <c r="E25" s="704"/>
      <c r="F25" s="704"/>
      <c r="G25" s="694">
        <v>1</v>
      </c>
      <c r="H25" s="331"/>
      <c r="I25" s="18">
        <f t="shared" si="0"/>
        <v>0</v>
      </c>
      <c r="J25" s="30"/>
    </row>
    <row r="26" spans="1:10" x14ac:dyDescent="0.25">
      <c r="A26" s="6">
        <v>17</v>
      </c>
      <c r="B26" s="68" t="s">
        <v>1753</v>
      </c>
      <c r="C26" s="68" t="s">
        <v>1884</v>
      </c>
      <c r="D26" s="68" t="s">
        <v>81</v>
      </c>
      <c r="E26" s="704"/>
      <c r="F26" s="704"/>
      <c r="G26" s="694">
        <v>1</v>
      </c>
      <c r="H26" s="331"/>
      <c r="I26" s="18">
        <f t="shared" si="0"/>
        <v>0</v>
      </c>
      <c r="J26" s="30"/>
    </row>
    <row r="27" spans="1:10" x14ac:dyDescent="0.25">
      <c r="A27" s="6">
        <v>18</v>
      </c>
      <c r="B27" s="68" t="s">
        <v>1754</v>
      </c>
      <c r="C27" s="68" t="s">
        <v>1885</v>
      </c>
      <c r="D27" s="68" t="s">
        <v>1867</v>
      </c>
      <c r="E27" s="704"/>
      <c r="F27" s="704"/>
      <c r="G27" s="694">
        <v>1</v>
      </c>
      <c r="H27" s="331"/>
      <c r="I27" s="18">
        <f t="shared" si="0"/>
        <v>0</v>
      </c>
      <c r="J27" s="30"/>
    </row>
    <row r="28" spans="1:10" ht="38.25" x14ac:dyDescent="0.25">
      <c r="A28" s="6">
        <v>19</v>
      </c>
      <c r="B28" s="194" t="s">
        <v>1755</v>
      </c>
      <c r="C28" s="68" t="s">
        <v>1886</v>
      </c>
      <c r="D28" s="68" t="s">
        <v>171</v>
      </c>
      <c r="E28" s="704"/>
      <c r="F28" s="704"/>
      <c r="G28" s="694">
        <v>1</v>
      </c>
      <c r="H28" s="331"/>
      <c r="I28" s="18">
        <f t="shared" si="0"/>
        <v>0</v>
      </c>
      <c r="J28" s="30"/>
    </row>
    <row r="29" spans="1:10" ht="26.25" customHeight="1" x14ac:dyDescent="0.25">
      <c r="A29" s="6">
        <v>20</v>
      </c>
      <c r="B29" s="194" t="s">
        <v>1756</v>
      </c>
      <c r="C29" s="194" t="s">
        <v>1887</v>
      </c>
      <c r="D29" s="68" t="s">
        <v>167</v>
      </c>
      <c r="E29" s="704"/>
      <c r="F29" s="704"/>
      <c r="G29" s="271">
        <v>1</v>
      </c>
      <c r="H29" s="331"/>
      <c r="I29" s="18">
        <f t="shared" si="0"/>
        <v>0</v>
      </c>
      <c r="J29" s="30"/>
    </row>
    <row r="30" spans="1:10" ht="38.25" x14ac:dyDescent="0.25">
      <c r="A30" s="6">
        <v>21</v>
      </c>
      <c r="B30" s="194" t="s">
        <v>1757</v>
      </c>
      <c r="C30" s="194" t="s">
        <v>1888</v>
      </c>
      <c r="D30" s="68" t="s">
        <v>171</v>
      </c>
      <c r="E30" s="704"/>
      <c r="F30" s="704"/>
      <c r="G30" s="271">
        <v>1</v>
      </c>
      <c r="H30" s="331"/>
      <c r="I30" s="18">
        <f t="shared" si="0"/>
        <v>0</v>
      </c>
      <c r="J30" s="30"/>
    </row>
    <row r="31" spans="1:10" ht="25.5" x14ac:dyDescent="0.25">
      <c r="A31" s="6">
        <v>22</v>
      </c>
      <c r="B31" s="194" t="s">
        <v>1758</v>
      </c>
      <c r="C31" s="194" t="s">
        <v>1889</v>
      </c>
      <c r="D31" s="68" t="s">
        <v>171</v>
      </c>
      <c r="E31" s="704"/>
      <c r="F31" s="704"/>
      <c r="G31" s="271">
        <v>1</v>
      </c>
      <c r="H31" s="331"/>
      <c r="I31" s="18">
        <f t="shared" si="0"/>
        <v>0</v>
      </c>
      <c r="J31" s="30"/>
    </row>
    <row r="32" spans="1:10" ht="25.5" x14ac:dyDescent="0.25">
      <c r="A32" s="6">
        <v>23</v>
      </c>
      <c r="B32" s="194" t="s">
        <v>1759</v>
      </c>
      <c r="C32" s="68" t="s">
        <v>1890</v>
      </c>
      <c r="D32" s="68" t="s">
        <v>1868</v>
      </c>
      <c r="E32" s="704"/>
      <c r="F32" s="704"/>
      <c r="G32" s="694">
        <v>1</v>
      </c>
      <c r="H32" s="331"/>
      <c r="I32" s="18">
        <f t="shared" si="0"/>
        <v>0</v>
      </c>
      <c r="J32" s="30"/>
    </row>
    <row r="33" spans="1:10" ht="39.6" customHeight="1" x14ac:dyDescent="0.25">
      <c r="A33" s="6">
        <v>24</v>
      </c>
      <c r="B33" s="194" t="s">
        <v>1760</v>
      </c>
      <c r="C33" s="68" t="s">
        <v>1891</v>
      </c>
      <c r="D33" s="68" t="s">
        <v>1867</v>
      </c>
      <c r="E33" s="704"/>
      <c r="F33" s="704"/>
      <c r="G33" s="694">
        <v>1</v>
      </c>
      <c r="H33" s="331"/>
      <c r="I33" s="18">
        <f t="shared" si="0"/>
        <v>0</v>
      </c>
      <c r="J33" s="30"/>
    </row>
    <row r="34" spans="1:10" ht="38.25" x14ac:dyDescent="0.25">
      <c r="A34" s="6">
        <v>25</v>
      </c>
      <c r="B34" s="194" t="s">
        <v>1761</v>
      </c>
      <c r="C34" s="272" t="s">
        <v>1892</v>
      </c>
      <c r="D34" s="68" t="s">
        <v>81</v>
      </c>
      <c r="E34" s="704"/>
      <c r="F34" s="704"/>
      <c r="G34" s="273">
        <v>1</v>
      </c>
      <c r="H34" s="331"/>
      <c r="I34" s="18">
        <f t="shared" si="0"/>
        <v>0</v>
      </c>
      <c r="J34" s="30"/>
    </row>
    <row r="35" spans="1:10" ht="89.45" customHeight="1" x14ac:dyDescent="0.25">
      <c r="A35" s="6">
        <v>26</v>
      </c>
      <c r="B35" s="194" t="s">
        <v>1762</v>
      </c>
      <c r="C35" s="272" t="s">
        <v>1893</v>
      </c>
      <c r="D35" s="68" t="s">
        <v>81</v>
      </c>
      <c r="E35" s="704"/>
      <c r="F35" s="704"/>
      <c r="G35" s="273">
        <v>1</v>
      </c>
      <c r="H35" s="331"/>
      <c r="I35" s="18">
        <f t="shared" si="0"/>
        <v>0</v>
      </c>
      <c r="J35" s="30"/>
    </row>
    <row r="36" spans="1:10" ht="38.25" x14ac:dyDescent="0.25">
      <c r="A36" s="6">
        <v>27</v>
      </c>
      <c r="B36" s="194" t="s">
        <v>1763</v>
      </c>
      <c r="C36" s="272" t="s">
        <v>1894</v>
      </c>
      <c r="D36" s="68" t="s">
        <v>81</v>
      </c>
      <c r="E36" s="704"/>
      <c r="F36" s="704"/>
      <c r="G36" s="273">
        <v>1</v>
      </c>
      <c r="H36" s="331"/>
      <c r="I36" s="18">
        <f t="shared" si="0"/>
        <v>0</v>
      </c>
      <c r="J36" s="30"/>
    </row>
    <row r="37" spans="1:10" ht="63.75" customHeight="1" x14ac:dyDescent="0.25">
      <c r="A37" s="6">
        <v>28</v>
      </c>
      <c r="B37" s="194" t="s">
        <v>1764</v>
      </c>
      <c r="C37" s="272" t="s">
        <v>1895</v>
      </c>
      <c r="D37" s="68" t="s">
        <v>81</v>
      </c>
      <c r="E37" s="704"/>
      <c r="F37" s="704"/>
      <c r="G37" s="273">
        <v>1</v>
      </c>
      <c r="H37" s="331"/>
      <c r="I37" s="18">
        <f t="shared" si="0"/>
        <v>0</v>
      </c>
      <c r="J37" s="30"/>
    </row>
    <row r="38" spans="1:10" ht="38.25" x14ac:dyDescent="0.25">
      <c r="A38" s="6">
        <v>29</v>
      </c>
      <c r="B38" s="194" t="s">
        <v>1765</v>
      </c>
      <c r="C38" s="272" t="s">
        <v>194</v>
      </c>
      <c r="D38" s="68" t="s">
        <v>81</v>
      </c>
      <c r="E38" s="704"/>
      <c r="F38" s="704"/>
      <c r="G38" s="273">
        <v>1</v>
      </c>
      <c r="H38" s="331"/>
      <c r="I38" s="18">
        <f t="shared" si="0"/>
        <v>0</v>
      </c>
      <c r="J38" s="30"/>
    </row>
    <row r="39" spans="1:10" ht="89.45" customHeight="1" x14ac:dyDescent="0.25">
      <c r="A39" s="6">
        <v>30</v>
      </c>
      <c r="B39" s="194" t="s">
        <v>2059</v>
      </c>
      <c r="C39" s="272" t="s">
        <v>1896</v>
      </c>
      <c r="D39" s="68" t="s">
        <v>81</v>
      </c>
      <c r="E39" s="704"/>
      <c r="F39" s="704"/>
      <c r="G39" s="273">
        <v>1</v>
      </c>
      <c r="H39" s="331"/>
      <c r="I39" s="18">
        <f t="shared" si="0"/>
        <v>0</v>
      </c>
      <c r="J39" s="30"/>
    </row>
    <row r="40" spans="1:10" ht="76.5" customHeight="1" x14ac:dyDescent="0.25">
      <c r="A40" s="6">
        <v>31</v>
      </c>
      <c r="B40" s="194" t="s">
        <v>2058</v>
      </c>
      <c r="C40" s="272" t="s">
        <v>1897</v>
      </c>
      <c r="D40" s="68" t="s">
        <v>81</v>
      </c>
      <c r="E40" s="704"/>
      <c r="F40" s="704"/>
      <c r="G40" s="273">
        <v>1</v>
      </c>
      <c r="H40" s="331"/>
      <c r="I40" s="18">
        <f t="shared" si="0"/>
        <v>0</v>
      </c>
      <c r="J40" s="30"/>
    </row>
    <row r="41" spans="1:10" ht="89.45" customHeight="1" x14ac:dyDescent="0.25">
      <c r="A41" s="6">
        <v>32</v>
      </c>
      <c r="B41" s="194" t="s">
        <v>1766</v>
      </c>
      <c r="C41" s="272" t="s">
        <v>1898</v>
      </c>
      <c r="D41" s="68" t="s">
        <v>81</v>
      </c>
      <c r="E41" s="704"/>
      <c r="F41" s="704"/>
      <c r="G41" s="273">
        <v>1</v>
      </c>
      <c r="H41" s="331"/>
      <c r="I41" s="18">
        <f t="shared" si="0"/>
        <v>0</v>
      </c>
      <c r="J41" s="30"/>
    </row>
    <row r="42" spans="1:10" ht="89.45" customHeight="1" x14ac:dyDescent="0.25">
      <c r="A42" s="6">
        <v>33</v>
      </c>
      <c r="B42" s="194" t="s">
        <v>1767</v>
      </c>
      <c r="C42" s="272" t="s">
        <v>1899</v>
      </c>
      <c r="D42" s="68" t="s">
        <v>81</v>
      </c>
      <c r="E42" s="704"/>
      <c r="F42" s="704"/>
      <c r="G42" s="273">
        <v>1</v>
      </c>
      <c r="H42" s="331"/>
      <c r="I42" s="18">
        <f t="shared" si="0"/>
        <v>0</v>
      </c>
      <c r="J42" s="30"/>
    </row>
    <row r="43" spans="1:10" ht="38.25" x14ac:dyDescent="0.25">
      <c r="A43" s="6">
        <v>34</v>
      </c>
      <c r="B43" s="194" t="s">
        <v>1768</v>
      </c>
      <c r="C43" s="272" t="s">
        <v>1900</v>
      </c>
      <c r="D43" s="68" t="s">
        <v>81</v>
      </c>
      <c r="E43" s="704"/>
      <c r="F43" s="704"/>
      <c r="G43" s="273">
        <v>1</v>
      </c>
      <c r="H43" s="331"/>
      <c r="I43" s="18">
        <f t="shared" si="0"/>
        <v>0</v>
      </c>
      <c r="J43" s="30"/>
    </row>
    <row r="44" spans="1:10" ht="25.5" x14ac:dyDescent="0.25">
      <c r="A44" s="6">
        <v>35</v>
      </c>
      <c r="B44" s="194" t="s">
        <v>1769</v>
      </c>
      <c r="C44" s="272" t="s">
        <v>1901</v>
      </c>
      <c r="D44" s="68" t="s">
        <v>81</v>
      </c>
      <c r="E44" s="704"/>
      <c r="F44" s="704"/>
      <c r="G44" s="273">
        <v>1</v>
      </c>
      <c r="H44" s="331"/>
      <c r="I44" s="18">
        <f t="shared" si="0"/>
        <v>0</v>
      </c>
      <c r="J44" s="30"/>
    </row>
    <row r="45" spans="1:10" ht="25.5" x14ac:dyDescent="0.25">
      <c r="A45" s="6">
        <v>36</v>
      </c>
      <c r="B45" s="194" t="s">
        <v>1770</v>
      </c>
      <c r="C45" s="272" t="s">
        <v>1902</v>
      </c>
      <c r="D45" s="68" t="s">
        <v>81</v>
      </c>
      <c r="E45" s="704"/>
      <c r="F45" s="704"/>
      <c r="G45" s="273">
        <v>1</v>
      </c>
      <c r="H45" s="331"/>
      <c r="I45" s="18">
        <f t="shared" si="0"/>
        <v>0</v>
      </c>
      <c r="J45" s="30"/>
    </row>
    <row r="46" spans="1:10" ht="26.25" thickBot="1" x14ac:dyDescent="0.3">
      <c r="A46" s="56">
        <v>37</v>
      </c>
      <c r="B46" s="196" t="s">
        <v>1771</v>
      </c>
      <c r="C46" s="371" t="s">
        <v>1903</v>
      </c>
      <c r="D46" s="200" t="s">
        <v>81</v>
      </c>
      <c r="E46" s="705"/>
      <c r="F46" s="705"/>
      <c r="G46" s="372">
        <v>1</v>
      </c>
      <c r="H46" s="331"/>
      <c r="I46" s="72">
        <f t="shared" si="0"/>
        <v>0</v>
      </c>
      <c r="J46" s="30"/>
    </row>
    <row r="47" spans="1:10" ht="15.75" thickTop="1" x14ac:dyDescent="0.25">
      <c r="A47" s="247"/>
      <c r="B47" s="366" t="s">
        <v>2044</v>
      </c>
      <c r="C47" s="367"/>
      <c r="D47" s="367"/>
      <c r="E47" s="367"/>
      <c r="F47" s="367"/>
      <c r="G47" s="367"/>
      <c r="H47" s="367"/>
      <c r="I47" s="368"/>
      <c r="J47" s="30"/>
    </row>
    <row r="48" spans="1:10" x14ac:dyDescent="0.25">
      <c r="A48" s="6">
        <v>38</v>
      </c>
      <c r="B48" s="262" t="s">
        <v>2032</v>
      </c>
      <c r="C48" s="262" t="s">
        <v>2045</v>
      </c>
      <c r="D48" s="68" t="s">
        <v>1471</v>
      </c>
      <c r="E48" s="704"/>
      <c r="F48" s="704"/>
      <c r="G48" s="373">
        <v>1</v>
      </c>
      <c r="H48" s="355"/>
      <c r="I48" s="376">
        <f t="shared" ref="I48:I60" si="1">G48*ROUND(H48,2)</f>
        <v>0</v>
      </c>
      <c r="J48" s="30"/>
    </row>
    <row r="49" spans="1:10" x14ac:dyDescent="0.25">
      <c r="A49" s="6">
        <v>39</v>
      </c>
      <c r="B49" s="262" t="s">
        <v>2033</v>
      </c>
      <c r="C49" s="262" t="s">
        <v>2046</v>
      </c>
      <c r="D49" s="68" t="s">
        <v>1471</v>
      </c>
      <c r="E49" s="704"/>
      <c r="F49" s="704"/>
      <c r="G49" s="373">
        <v>1</v>
      </c>
      <c r="H49" s="355"/>
      <c r="I49" s="376">
        <f t="shared" si="1"/>
        <v>0</v>
      </c>
      <c r="J49" s="30"/>
    </row>
    <row r="50" spans="1:10" ht="39.6" customHeight="1" x14ac:dyDescent="0.25">
      <c r="A50" s="6">
        <v>40</v>
      </c>
      <c r="B50" s="263" t="s">
        <v>2034</v>
      </c>
      <c r="C50" s="263" t="s">
        <v>2047</v>
      </c>
      <c r="D50" s="68" t="s">
        <v>1471</v>
      </c>
      <c r="E50" s="704"/>
      <c r="F50" s="704"/>
      <c r="G50" s="374">
        <v>1</v>
      </c>
      <c r="H50" s="355"/>
      <c r="I50" s="376">
        <f t="shared" si="1"/>
        <v>0</v>
      </c>
      <c r="J50" s="30"/>
    </row>
    <row r="51" spans="1:10" ht="52.5" customHeight="1" x14ac:dyDescent="0.25">
      <c r="A51" s="6">
        <v>41</v>
      </c>
      <c r="B51" s="264" t="s">
        <v>2035</v>
      </c>
      <c r="C51" s="263" t="s">
        <v>2048</v>
      </c>
      <c r="D51" s="68" t="s">
        <v>1471</v>
      </c>
      <c r="E51" s="704"/>
      <c r="F51" s="704"/>
      <c r="G51" s="374">
        <v>1</v>
      </c>
      <c r="H51" s="355"/>
      <c r="I51" s="376">
        <f t="shared" si="1"/>
        <v>0</v>
      </c>
      <c r="J51" s="30"/>
    </row>
    <row r="52" spans="1:10" ht="38.25" x14ac:dyDescent="0.25">
      <c r="A52" s="6">
        <v>42</v>
      </c>
      <c r="B52" s="264" t="s">
        <v>2036</v>
      </c>
      <c r="C52" s="263" t="s">
        <v>2049</v>
      </c>
      <c r="D52" s="68" t="s">
        <v>1471</v>
      </c>
      <c r="E52" s="704"/>
      <c r="F52" s="704"/>
      <c r="G52" s="374">
        <v>1</v>
      </c>
      <c r="H52" s="355"/>
      <c r="I52" s="376">
        <f t="shared" si="1"/>
        <v>0</v>
      </c>
      <c r="J52" s="30"/>
    </row>
    <row r="53" spans="1:10" ht="38.25" x14ac:dyDescent="0.25">
      <c r="A53" s="6">
        <v>43</v>
      </c>
      <c r="B53" s="264" t="s">
        <v>2037</v>
      </c>
      <c r="C53" s="263" t="s">
        <v>2050</v>
      </c>
      <c r="D53" s="68" t="s">
        <v>1471</v>
      </c>
      <c r="E53" s="704"/>
      <c r="F53" s="704"/>
      <c r="G53" s="374">
        <v>1</v>
      </c>
      <c r="H53" s="355"/>
      <c r="I53" s="376">
        <f t="shared" si="1"/>
        <v>0</v>
      </c>
      <c r="J53" s="30"/>
    </row>
    <row r="54" spans="1:10" x14ac:dyDescent="0.25">
      <c r="A54" s="6">
        <v>44</v>
      </c>
      <c r="B54" s="262" t="s">
        <v>2038</v>
      </c>
      <c r="C54" s="262" t="s">
        <v>2051</v>
      </c>
      <c r="D54" s="68" t="s">
        <v>1471</v>
      </c>
      <c r="E54" s="704"/>
      <c r="F54" s="704"/>
      <c r="G54" s="373">
        <v>1</v>
      </c>
      <c r="H54" s="355"/>
      <c r="I54" s="376">
        <f t="shared" si="1"/>
        <v>0</v>
      </c>
      <c r="J54" s="30"/>
    </row>
    <row r="55" spans="1:10" x14ac:dyDescent="0.25">
      <c r="A55" s="6">
        <v>45</v>
      </c>
      <c r="B55" s="264" t="s">
        <v>2039</v>
      </c>
      <c r="C55" s="263" t="s">
        <v>2052</v>
      </c>
      <c r="D55" s="68" t="s">
        <v>1471</v>
      </c>
      <c r="E55" s="704"/>
      <c r="F55" s="704"/>
      <c r="G55" s="374">
        <v>1</v>
      </c>
      <c r="H55" s="355"/>
      <c r="I55" s="376">
        <f t="shared" si="1"/>
        <v>0</v>
      </c>
      <c r="J55" s="30"/>
    </row>
    <row r="56" spans="1:10" x14ac:dyDescent="0.25">
      <c r="A56" s="6">
        <v>46</v>
      </c>
      <c r="B56" s="264" t="s">
        <v>2040</v>
      </c>
      <c r="C56" s="263" t="s">
        <v>2053</v>
      </c>
      <c r="D56" s="68" t="s">
        <v>1471</v>
      </c>
      <c r="E56" s="704"/>
      <c r="F56" s="704"/>
      <c r="G56" s="374">
        <v>1</v>
      </c>
      <c r="H56" s="355"/>
      <c r="I56" s="376">
        <f t="shared" si="1"/>
        <v>0</v>
      </c>
      <c r="J56" s="30"/>
    </row>
    <row r="57" spans="1:10" ht="38.25" x14ac:dyDescent="0.25">
      <c r="A57" s="6">
        <v>47</v>
      </c>
      <c r="B57" s="263" t="s">
        <v>2041</v>
      </c>
      <c r="C57" s="263" t="s">
        <v>2054</v>
      </c>
      <c r="D57" s="68" t="s">
        <v>1471</v>
      </c>
      <c r="E57" s="704"/>
      <c r="F57" s="704"/>
      <c r="G57" s="374">
        <v>1</v>
      </c>
      <c r="H57" s="355"/>
      <c r="I57" s="376">
        <f t="shared" si="1"/>
        <v>0</v>
      </c>
      <c r="J57" s="30"/>
    </row>
    <row r="58" spans="1:10" ht="51" x14ac:dyDescent="0.25">
      <c r="A58" s="6">
        <v>48</v>
      </c>
      <c r="B58" s="263" t="s">
        <v>2060</v>
      </c>
      <c r="C58" s="263" t="s">
        <v>2055</v>
      </c>
      <c r="D58" s="68" t="s">
        <v>1471</v>
      </c>
      <c r="E58" s="704"/>
      <c r="F58" s="704"/>
      <c r="G58" s="374">
        <v>1</v>
      </c>
      <c r="H58" s="355"/>
      <c r="I58" s="376">
        <f t="shared" si="1"/>
        <v>0</v>
      </c>
      <c r="J58" s="30"/>
    </row>
    <row r="59" spans="1:10" ht="25.5" x14ac:dyDescent="0.25">
      <c r="A59" s="6">
        <v>49</v>
      </c>
      <c r="B59" s="263" t="s">
        <v>2042</v>
      </c>
      <c r="C59" s="263" t="s">
        <v>2056</v>
      </c>
      <c r="D59" s="68" t="s">
        <v>1471</v>
      </c>
      <c r="E59" s="704"/>
      <c r="F59" s="704"/>
      <c r="G59" s="374">
        <v>1</v>
      </c>
      <c r="H59" s="355"/>
      <c r="I59" s="376">
        <f t="shared" si="1"/>
        <v>0</v>
      </c>
      <c r="J59" s="30"/>
    </row>
    <row r="60" spans="1:10" ht="26.25" thickBot="1" x14ac:dyDescent="0.3">
      <c r="A60" s="56">
        <v>50</v>
      </c>
      <c r="B60" s="268" t="s">
        <v>2043</v>
      </c>
      <c r="C60" s="268" t="s">
        <v>2057</v>
      </c>
      <c r="D60" s="200" t="s">
        <v>1471</v>
      </c>
      <c r="E60" s="705"/>
      <c r="F60" s="705"/>
      <c r="G60" s="375">
        <v>1</v>
      </c>
      <c r="H60" s="355"/>
      <c r="I60" s="377">
        <f t="shared" si="1"/>
        <v>0</v>
      </c>
      <c r="J60" s="30"/>
    </row>
    <row r="61" spans="1:10" ht="15.75" thickTop="1" x14ac:dyDescent="0.25">
      <c r="A61" s="247"/>
      <c r="B61" s="366" t="s">
        <v>1773</v>
      </c>
      <c r="C61" s="367"/>
      <c r="D61" s="367"/>
      <c r="E61" s="367"/>
      <c r="F61" s="367"/>
      <c r="G61" s="367"/>
      <c r="H61" s="367"/>
      <c r="I61" s="368"/>
      <c r="J61" s="30"/>
    </row>
    <row r="62" spans="1:10" x14ac:dyDescent="0.25">
      <c r="A62" s="6">
        <v>51</v>
      </c>
      <c r="B62" s="68" t="s">
        <v>1772</v>
      </c>
      <c r="C62" s="68" t="s">
        <v>2064</v>
      </c>
      <c r="D62" s="68" t="s">
        <v>1512</v>
      </c>
      <c r="E62" s="704"/>
      <c r="F62" s="704"/>
      <c r="G62" s="302">
        <v>1</v>
      </c>
      <c r="H62" s="355"/>
      <c r="I62" s="376">
        <f t="shared" ref="I62:I65" si="2">G62*ROUND(H62,2)</f>
        <v>0</v>
      </c>
      <c r="J62" s="30"/>
    </row>
    <row r="63" spans="1:10" x14ac:dyDescent="0.25">
      <c r="A63" s="6">
        <v>52</v>
      </c>
      <c r="B63" s="68" t="s">
        <v>2061</v>
      </c>
      <c r="C63" s="68" t="s">
        <v>2065</v>
      </c>
      <c r="D63" s="68" t="s">
        <v>2068</v>
      </c>
      <c r="E63" s="704"/>
      <c r="F63" s="704"/>
      <c r="G63" s="302">
        <v>1</v>
      </c>
      <c r="H63" s="355"/>
      <c r="I63" s="376">
        <f t="shared" si="2"/>
        <v>0</v>
      </c>
      <c r="J63" s="30"/>
    </row>
    <row r="64" spans="1:10" x14ac:dyDescent="0.25">
      <c r="A64" s="6">
        <v>53</v>
      </c>
      <c r="B64" s="68" t="s">
        <v>2062</v>
      </c>
      <c r="C64" s="68" t="s">
        <v>2066</v>
      </c>
      <c r="D64" s="68"/>
      <c r="E64" s="704"/>
      <c r="F64" s="704"/>
      <c r="G64" s="302">
        <v>1</v>
      </c>
      <c r="H64" s="355"/>
      <c r="I64" s="376">
        <f t="shared" si="2"/>
        <v>0</v>
      </c>
      <c r="J64" s="30"/>
    </row>
    <row r="65" spans="1:10" x14ac:dyDescent="0.25">
      <c r="A65" s="6">
        <v>54</v>
      </c>
      <c r="B65" s="68" t="s">
        <v>2063</v>
      </c>
      <c r="C65" s="68" t="s">
        <v>2067</v>
      </c>
      <c r="D65" s="68"/>
      <c r="E65" s="704"/>
      <c r="F65" s="704"/>
      <c r="G65" s="302">
        <v>1</v>
      </c>
      <c r="H65" s="355"/>
      <c r="I65" s="376">
        <f t="shared" si="2"/>
        <v>0</v>
      </c>
      <c r="J65" s="30"/>
    </row>
    <row r="66" spans="1:10" x14ac:dyDescent="0.25">
      <c r="A66" s="6">
        <v>55</v>
      </c>
      <c r="B66" s="68" t="s">
        <v>1772</v>
      </c>
      <c r="C66" s="68" t="s">
        <v>1787</v>
      </c>
      <c r="D66" s="68" t="s">
        <v>84</v>
      </c>
      <c r="E66" s="704"/>
      <c r="F66" s="704"/>
      <c r="G66" s="302">
        <v>1</v>
      </c>
      <c r="H66" s="355"/>
      <c r="I66" s="376">
        <f t="shared" si="0"/>
        <v>0</v>
      </c>
      <c r="J66" s="30"/>
    </row>
    <row r="67" spans="1:10" ht="15.75" thickBot="1" x14ac:dyDescent="0.3">
      <c r="A67" s="56">
        <v>56</v>
      </c>
      <c r="B67" s="200" t="s">
        <v>1772</v>
      </c>
      <c r="C67" s="200" t="s">
        <v>1788</v>
      </c>
      <c r="D67" s="200" t="s">
        <v>85</v>
      </c>
      <c r="E67" s="705"/>
      <c r="F67" s="705"/>
      <c r="G67" s="306">
        <v>1</v>
      </c>
      <c r="H67" s="355"/>
      <c r="I67" s="377">
        <f t="shared" si="0"/>
        <v>0</v>
      </c>
      <c r="J67" s="30"/>
    </row>
    <row r="68" spans="1:10" ht="15.75" thickTop="1" x14ac:dyDescent="0.25">
      <c r="A68" s="247"/>
      <c r="B68" s="366" t="s">
        <v>1774</v>
      </c>
      <c r="C68" s="367"/>
      <c r="D68" s="367"/>
      <c r="E68" s="367"/>
      <c r="F68" s="367"/>
      <c r="G68" s="367"/>
      <c r="H68" s="367"/>
      <c r="I68" s="368"/>
      <c r="J68" s="30"/>
    </row>
    <row r="69" spans="1:10" ht="26.25" customHeight="1" x14ac:dyDescent="0.25">
      <c r="A69" s="6">
        <v>57</v>
      </c>
      <c r="B69" s="260" t="s">
        <v>2024</v>
      </c>
      <c r="C69" s="691"/>
      <c r="D69" s="261" t="s">
        <v>1779</v>
      </c>
      <c r="E69" s="698"/>
      <c r="F69" s="698"/>
      <c r="G69" s="302">
        <v>1</v>
      </c>
      <c r="H69" s="331"/>
      <c r="I69" s="18">
        <f>G69*ROUND(H69,2)</f>
        <v>0</v>
      </c>
      <c r="J69" s="30"/>
    </row>
    <row r="70" spans="1:10" x14ac:dyDescent="0.25">
      <c r="A70" s="6">
        <v>58</v>
      </c>
      <c r="B70" s="262" t="s">
        <v>173</v>
      </c>
      <c r="C70" s="691"/>
      <c r="D70" s="68" t="s">
        <v>1779</v>
      </c>
      <c r="E70" s="698"/>
      <c r="F70" s="698"/>
      <c r="G70" s="302">
        <v>1</v>
      </c>
      <c r="H70" s="331"/>
      <c r="I70" s="18">
        <f t="shared" si="0"/>
        <v>0</v>
      </c>
      <c r="J70" s="30"/>
    </row>
    <row r="71" spans="1:10" x14ac:dyDescent="0.25">
      <c r="A71" s="6">
        <v>59</v>
      </c>
      <c r="B71" s="263" t="s">
        <v>174</v>
      </c>
      <c r="C71" s="216"/>
      <c r="D71" s="68" t="s">
        <v>1779</v>
      </c>
      <c r="E71" s="698"/>
      <c r="F71" s="698"/>
      <c r="G71" s="302">
        <v>1</v>
      </c>
      <c r="H71" s="331"/>
      <c r="I71" s="18">
        <f t="shared" si="0"/>
        <v>0</v>
      </c>
      <c r="J71" s="30"/>
    </row>
    <row r="72" spans="1:10" x14ac:dyDescent="0.25">
      <c r="A72" s="6">
        <v>60</v>
      </c>
      <c r="B72" s="264" t="s">
        <v>175</v>
      </c>
      <c r="C72" s="216"/>
      <c r="D72" s="68" t="s">
        <v>1779</v>
      </c>
      <c r="E72" s="698"/>
      <c r="F72" s="698"/>
      <c r="G72" s="302">
        <v>1</v>
      </c>
      <c r="H72" s="331"/>
      <c r="I72" s="18">
        <f t="shared" si="0"/>
        <v>0</v>
      </c>
      <c r="J72" s="30"/>
    </row>
    <row r="73" spans="1:10" x14ac:dyDescent="0.25">
      <c r="A73" s="6">
        <v>61</v>
      </c>
      <c r="B73" s="264" t="s">
        <v>176</v>
      </c>
      <c r="C73" s="216"/>
      <c r="D73" s="68" t="s">
        <v>1779</v>
      </c>
      <c r="E73" s="698"/>
      <c r="F73" s="698"/>
      <c r="G73" s="302">
        <v>1</v>
      </c>
      <c r="H73" s="331"/>
      <c r="I73" s="18">
        <f t="shared" si="0"/>
        <v>0</v>
      </c>
      <c r="J73" s="30"/>
    </row>
    <row r="74" spans="1:10" x14ac:dyDescent="0.25">
      <c r="A74" s="6">
        <v>62</v>
      </c>
      <c r="B74" s="264" t="s">
        <v>177</v>
      </c>
      <c r="C74" s="216"/>
      <c r="D74" s="68" t="s">
        <v>1779</v>
      </c>
      <c r="E74" s="698"/>
      <c r="F74" s="698"/>
      <c r="G74" s="302">
        <v>1</v>
      </c>
      <c r="H74" s="331"/>
      <c r="I74" s="18">
        <f t="shared" si="0"/>
        <v>0</v>
      </c>
      <c r="J74" s="30"/>
    </row>
    <row r="75" spans="1:10" x14ac:dyDescent="0.25">
      <c r="A75" s="6">
        <v>63</v>
      </c>
      <c r="B75" s="262" t="s">
        <v>178</v>
      </c>
      <c r="C75" s="216"/>
      <c r="D75" s="68" t="s">
        <v>1779</v>
      </c>
      <c r="E75" s="698"/>
      <c r="F75" s="698"/>
      <c r="G75" s="302">
        <v>1</v>
      </c>
      <c r="H75" s="331"/>
      <c r="I75" s="18">
        <f t="shared" si="0"/>
        <v>0</v>
      </c>
      <c r="J75" s="30"/>
    </row>
    <row r="76" spans="1:10" x14ac:dyDescent="0.25">
      <c r="A76" s="6">
        <v>64</v>
      </c>
      <c r="B76" s="264" t="s">
        <v>179</v>
      </c>
      <c r="C76" s="216"/>
      <c r="D76" s="68" t="s">
        <v>1779</v>
      </c>
      <c r="E76" s="698"/>
      <c r="F76" s="698"/>
      <c r="G76" s="302">
        <v>1</v>
      </c>
      <c r="H76" s="331"/>
      <c r="I76" s="18">
        <f t="shared" si="0"/>
        <v>0</v>
      </c>
      <c r="J76" s="30"/>
    </row>
    <row r="77" spans="1:10" x14ac:dyDescent="0.25">
      <c r="A77" s="6">
        <v>65</v>
      </c>
      <c r="B77" s="264" t="s">
        <v>180</v>
      </c>
      <c r="C77" s="216"/>
      <c r="D77" s="68" t="s">
        <v>1780</v>
      </c>
      <c r="E77" s="698"/>
      <c r="F77" s="698"/>
      <c r="G77" s="302">
        <v>1</v>
      </c>
      <c r="H77" s="331"/>
      <c r="I77" s="18">
        <f t="shared" si="0"/>
        <v>0</v>
      </c>
      <c r="J77" s="30"/>
    </row>
    <row r="78" spans="1:10" x14ac:dyDescent="0.25">
      <c r="A78" s="6">
        <v>66</v>
      </c>
      <c r="B78" s="263" t="s">
        <v>181</v>
      </c>
      <c r="C78" s="216"/>
      <c r="D78" s="68" t="s">
        <v>1781</v>
      </c>
      <c r="E78" s="698"/>
      <c r="F78" s="698"/>
      <c r="G78" s="302">
        <v>1</v>
      </c>
      <c r="H78" s="331"/>
      <c r="I78" s="18">
        <f t="shared" si="0"/>
        <v>0</v>
      </c>
      <c r="J78" s="30"/>
    </row>
    <row r="79" spans="1:10" x14ac:dyDescent="0.25">
      <c r="A79" s="6">
        <v>67</v>
      </c>
      <c r="B79" s="263" t="s">
        <v>182</v>
      </c>
      <c r="C79" s="216"/>
      <c r="D79" s="68" t="s">
        <v>1781</v>
      </c>
      <c r="E79" s="698"/>
      <c r="F79" s="698"/>
      <c r="G79" s="302">
        <v>1</v>
      </c>
      <c r="H79" s="331"/>
      <c r="I79" s="18">
        <f t="shared" si="0"/>
        <v>0</v>
      </c>
      <c r="J79" s="30"/>
    </row>
    <row r="80" spans="1:10" x14ac:dyDescent="0.25">
      <c r="A80" s="6">
        <v>68</v>
      </c>
      <c r="B80" s="263" t="s">
        <v>1786</v>
      </c>
      <c r="C80" s="216"/>
      <c r="D80" s="68" t="s">
        <v>1779</v>
      </c>
      <c r="E80" s="698"/>
      <c r="F80" s="698"/>
      <c r="G80" s="302">
        <v>1</v>
      </c>
      <c r="H80" s="331"/>
      <c r="I80" s="18">
        <f t="shared" si="0"/>
        <v>0</v>
      </c>
      <c r="J80" s="30"/>
    </row>
    <row r="81" spans="1:10" x14ac:dyDescent="0.25">
      <c r="A81" s="6">
        <v>69</v>
      </c>
      <c r="B81" s="262" t="s">
        <v>183</v>
      </c>
      <c r="C81" s="216"/>
      <c r="D81" s="68" t="s">
        <v>1779</v>
      </c>
      <c r="E81" s="698"/>
      <c r="F81" s="698"/>
      <c r="G81" s="302">
        <v>1</v>
      </c>
      <c r="H81" s="331"/>
      <c r="I81" s="18">
        <f t="shared" si="0"/>
        <v>0</v>
      </c>
      <c r="J81" s="30"/>
    </row>
    <row r="82" spans="1:10" x14ac:dyDescent="0.25">
      <c r="A82" s="6">
        <v>70</v>
      </c>
      <c r="B82" s="262" t="s">
        <v>184</v>
      </c>
      <c r="C82" s="216"/>
      <c r="D82" s="68" t="s">
        <v>1779</v>
      </c>
      <c r="E82" s="698"/>
      <c r="F82" s="698"/>
      <c r="G82" s="302">
        <v>1</v>
      </c>
      <c r="H82" s="331"/>
      <c r="I82" s="18">
        <f t="shared" si="0"/>
        <v>0</v>
      </c>
      <c r="J82" s="30"/>
    </row>
    <row r="83" spans="1:10" x14ac:dyDescent="0.25">
      <c r="A83" s="6">
        <v>71</v>
      </c>
      <c r="B83" s="263" t="s">
        <v>185</v>
      </c>
      <c r="C83" s="216"/>
      <c r="D83" s="68" t="s">
        <v>1779</v>
      </c>
      <c r="E83" s="698"/>
      <c r="F83" s="698"/>
      <c r="G83" s="302">
        <v>1</v>
      </c>
      <c r="H83" s="331"/>
      <c r="I83" s="18">
        <f t="shared" si="0"/>
        <v>0</v>
      </c>
      <c r="J83" s="30"/>
    </row>
    <row r="84" spans="1:10" x14ac:dyDescent="0.25">
      <c r="A84" s="6">
        <v>72</v>
      </c>
      <c r="B84" s="264" t="s">
        <v>186</v>
      </c>
      <c r="C84" s="216"/>
      <c r="D84" s="68" t="s">
        <v>1779</v>
      </c>
      <c r="E84" s="698"/>
      <c r="F84" s="698"/>
      <c r="G84" s="302">
        <v>1</v>
      </c>
      <c r="H84" s="331"/>
      <c r="I84" s="18">
        <f t="shared" si="0"/>
        <v>0</v>
      </c>
      <c r="J84" s="30"/>
    </row>
    <row r="85" spans="1:10" x14ac:dyDescent="0.25">
      <c r="A85" s="6">
        <v>73</v>
      </c>
      <c r="B85" s="264" t="s">
        <v>187</v>
      </c>
      <c r="C85" s="216"/>
      <c r="D85" s="68" t="s">
        <v>1779</v>
      </c>
      <c r="E85" s="698"/>
      <c r="F85" s="698"/>
      <c r="G85" s="302">
        <v>1</v>
      </c>
      <c r="H85" s="331"/>
      <c r="I85" s="18">
        <f t="shared" si="0"/>
        <v>0</v>
      </c>
      <c r="J85" s="30"/>
    </row>
    <row r="86" spans="1:10" x14ac:dyDescent="0.25">
      <c r="A86" s="6">
        <v>74</v>
      </c>
      <c r="B86" s="264" t="s">
        <v>188</v>
      </c>
      <c r="C86" s="216"/>
      <c r="D86" s="68" t="s">
        <v>1779</v>
      </c>
      <c r="E86" s="698"/>
      <c r="F86" s="698"/>
      <c r="G86" s="302">
        <v>1</v>
      </c>
      <c r="H86" s="331"/>
      <c r="I86" s="18">
        <f t="shared" si="0"/>
        <v>0</v>
      </c>
      <c r="J86" s="30"/>
    </row>
    <row r="87" spans="1:10" x14ac:dyDescent="0.25">
      <c r="A87" s="6">
        <v>75</v>
      </c>
      <c r="B87" s="262" t="s">
        <v>1775</v>
      </c>
      <c r="C87" s="216"/>
      <c r="D87" s="68" t="s">
        <v>1782</v>
      </c>
      <c r="E87" s="698"/>
      <c r="F87" s="698"/>
      <c r="G87" s="302">
        <v>1</v>
      </c>
      <c r="H87" s="331"/>
      <c r="I87" s="18">
        <f t="shared" si="0"/>
        <v>0</v>
      </c>
      <c r="J87" s="30"/>
    </row>
    <row r="88" spans="1:10" x14ac:dyDescent="0.25">
      <c r="A88" s="6">
        <v>76</v>
      </c>
      <c r="B88" s="264" t="s">
        <v>189</v>
      </c>
      <c r="C88" s="216"/>
      <c r="D88" s="68" t="s">
        <v>1783</v>
      </c>
      <c r="E88" s="698"/>
      <c r="F88" s="698"/>
      <c r="G88" s="302">
        <v>1</v>
      </c>
      <c r="H88" s="331"/>
      <c r="I88" s="18">
        <f t="shared" si="0"/>
        <v>0</v>
      </c>
      <c r="J88" s="30"/>
    </row>
    <row r="89" spans="1:10" x14ac:dyDescent="0.25">
      <c r="A89" s="6">
        <v>77</v>
      </c>
      <c r="B89" s="264" t="s">
        <v>190</v>
      </c>
      <c r="C89" s="216"/>
      <c r="D89" s="68" t="s">
        <v>20</v>
      </c>
      <c r="E89" s="698"/>
      <c r="F89" s="698"/>
      <c r="G89" s="302">
        <v>1</v>
      </c>
      <c r="H89" s="331"/>
      <c r="I89" s="18">
        <f t="shared" si="0"/>
        <v>0</v>
      </c>
      <c r="J89" s="30"/>
    </row>
    <row r="90" spans="1:10" x14ac:dyDescent="0.25">
      <c r="A90" s="6">
        <v>78</v>
      </c>
      <c r="B90" s="263" t="s">
        <v>191</v>
      </c>
      <c r="C90" s="216"/>
      <c r="D90" s="68" t="s">
        <v>20</v>
      </c>
      <c r="E90" s="698"/>
      <c r="F90" s="698"/>
      <c r="G90" s="302">
        <v>1</v>
      </c>
      <c r="H90" s="331"/>
      <c r="I90" s="18">
        <f t="shared" si="0"/>
        <v>0</v>
      </c>
      <c r="J90" s="30"/>
    </row>
    <row r="91" spans="1:10" x14ac:dyDescent="0.25">
      <c r="A91" s="6">
        <v>79</v>
      </c>
      <c r="B91" s="263" t="s">
        <v>1776</v>
      </c>
      <c r="C91" s="216"/>
      <c r="D91" s="68" t="s">
        <v>1784</v>
      </c>
      <c r="E91" s="698"/>
      <c r="F91" s="698"/>
      <c r="G91" s="302">
        <v>1</v>
      </c>
      <c r="H91" s="331"/>
      <c r="I91" s="18">
        <f t="shared" si="0"/>
        <v>0</v>
      </c>
      <c r="J91" s="30"/>
    </row>
    <row r="92" spans="1:10" x14ac:dyDescent="0.25">
      <c r="A92" s="6">
        <v>80</v>
      </c>
      <c r="B92" s="263" t="s">
        <v>192</v>
      </c>
      <c r="C92" s="216"/>
      <c r="D92" s="68" t="s">
        <v>1785</v>
      </c>
      <c r="E92" s="698"/>
      <c r="F92" s="698"/>
      <c r="G92" s="302">
        <v>1</v>
      </c>
      <c r="H92" s="331"/>
      <c r="I92" s="18">
        <f t="shared" si="0"/>
        <v>0</v>
      </c>
      <c r="J92" s="30"/>
    </row>
    <row r="93" spans="1:10" x14ac:dyDescent="0.25">
      <c r="A93" s="6">
        <v>81</v>
      </c>
      <c r="B93" s="262" t="s">
        <v>193</v>
      </c>
      <c r="C93" s="216"/>
      <c r="D93" s="68" t="s">
        <v>1785</v>
      </c>
      <c r="E93" s="698"/>
      <c r="F93" s="698"/>
      <c r="G93" s="302">
        <v>1</v>
      </c>
      <c r="H93" s="331"/>
      <c r="I93" s="18">
        <f t="shared" si="0"/>
        <v>0</v>
      </c>
      <c r="J93" s="30"/>
    </row>
    <row r="94" spans="1:10" ht="15.75" thickBot="1" x14ac:dyDescent="0.3">
      <c r="A94" s="6">
        <v>82</v>
      </c>
      <c r="B94" s="265" t="s">
        <v>1777</v>
      </c>
      <c r="C94" s="216"/>
      <c r="D94" s="266" t="s">
        <v>1784</v>
      </c>
      <c r="E94" s="698"/>
      <c r="F94" s="698"/>
      <c r="G94" s="302">
        <v>1</v>
      </c>
      <c r="H94" s="331"/>
      <c r="I94" s="18">
        <f t="shared" si="0"/>
        <v>0</v>
      </c>
      <c r="J94" s="30"/>
    </row>
    <row r="95" spans="1:10" ht="15.75" thickTop="1" x14ac:dyDescent="0.25">
      <c r="A95" s="247"/>
      <c r="B95" s="366" t="s">
        <v>1778</v>
      </c>
      <c r="C95" s="367"/>
      <c r="D95" s="367"/>
      <c r="E95" s="367"/>
      <c r="F95" s="367"/>
      <c r="G95" s="367"/>
      <c r="H95" s="367"/>
      <c r="I95" s="368"/>
      <c r="J95" s="30"/>
    </row>
    <row r="96" spans="1:10" x14ac:dyDescent="0.25">
      <c r="A96" s="6">
        <v>83</v>
      </c>
      <c r="B96" s="264" t="s">
        <v>1789</v>
      </c>
      <c r="C96" s="263" t="s">
        <v>1833</v>
      </c>
      <c r="D96" s="68" t="s">
        <v>1643</v>
      </c>
      <c r="E96" s="698"/>
      <c r="F96" s="698"/>
      <c r="G96" s="346">
        <v>1</v>
      </c>
      <c r="H96" s="331"/>
      <c r="I96" s="18">
        <f t="shared" si="0"/>
        <v>0</v>
      </c>
      <c r="J96" s="30"/>
    </row>
    <row r="97" spans="1:10" x14ac:dyDescent="0.25">
      <c r="A97" s="6">
        <v>84</v>
      </c>
      <c r="B97" s="264" t="s">
        <v>1790</v>
      </c>
      <c r="C97" s="263" t="s">
        <v>1834</v>
      </c>
      <c r="D97" s="68" t="s">
        <v>1643</v>
      </c>
      <c r="E97" s="698"/>
      <c r="F97" s="698"/>
      <c r="G97" s="346">
        <v>1</v>
      </c>
      <c r="H97" s="331"/>
      <c r="I97" s="18">
        <f t="shared" si="0"/>
        <v>0</v>
      </c>
      <c r="J97" s="30"/>
    </row>
    <row r="98" spans="1:10" x14ac:dyDescent="0.25">
      <c r="A98" s="6">
        <v>85</v>
      </c>
      <c r="B98" s="262" t="s">
        <v>1791</v>
      </c>
      <c r="C98" s="262" t="s">
        <v>1835</v>
      </c>
      <c r="D98" s="68" t="s">
        <v>1643</v>
      </c>
      <c r="E98" s="698"/>
      <c r="F98" s="698"/>
      <c r="G98" s="346">
        <v>1</v>
      </c>
      <c r="H98" s="331"/>
      <c r="I98" s="18">
        <f t="shared" si="0"/>
        <v>0</v>
      </c>
      <c r="J98" s="30"/>
    </row>
    <row r="99" spans="1:10" x14ac:dyDescent="0.25">
      <c r="A99" s="6">
        <v>86</v>
      </c>
      <c r="B99" s="264" t="s">
        <v>1792</v>
      </c>
      <c r="C99" s="263" t="s">
        <v>1836</v>
      </c>
      <c r="D99" s="68" t="s">
        <v>1643</v>
      </c>
      <c r="E99" s="698"/>
      <c r="F99" s="698"/>
      <c r="G99" s="346">
        <v>1</v>
      </c>
      <c r="H99" s="331"/>
      <c r="I99" s="18">
        <f t="shared" si="0"/>
        <v>0</v>
      </c>
      <c r="J99" s="30"/>
    </row>
    <row r="100" spans="1:10" x14ac:dyDescent="0.25">
      <c r="A100" s="6">
        <v>87</v>
      </c>
      <c r="B100" s="264" t="s">
        <v>1793</v>
      </c>
      <c r="C100" s="263" t="s">
        <v>1837</v>
      </c>
      <c r="D100" s="68" t="s">
        <v>1643</v>
      </c>
      <c r="E100" s="698"/>
      <c r="F100" s="698"/>
      <c r="G100" s="346">
        <v>2</v>
      </c>
      <c r="H100" s="331"/>
      <c r="I100" s="18">
        <f t="shared" si="0"/>
        <v>0</v>
      </c>
      <c r="J100" s="30"/>
    </row>
    <row r="101" spans="1:10" x14ac:dyDescent="0.25">
      <c r="A101" s="6">
        <v>88</v>
      </c>
      <c r="B101" s="263" t="s">
        <v>1794</v>
      </c>
      <c r="C101" s="263" t="s">
        <v>1838</v>
      </c>
      <c r="D101" s="68" t="s">
        <v>1643</v>
      </c>
      <c r="E101" s="698"/>
      <c r="F101" s="698"/>
      <c r="G101" s="346">
        <v>1</v>
      </c>
      <c r="H101" s="331"/>
      <c r="I101" s="18">
        <f t="shared" si="0"/>
        <v>0</v>
      </c>
      <c r="J101" s="30"/>
    </row>
    <row r="102" spans="1:10" x14ac:dyDescent="0.25">
      <c r="A102" s="6">
        <v>89</v>
      </c>
      <c r="B102" s="263" t="s">
        <v>1795</v>
      </c>
      <c r="C102" s="263" t="s">
        <v>1839</v>
      </c>
      <c r="D102" s="68" t="s">
        <v>1643</v>
      </c>
      <c r="E102" s="698"/>
      <c r="F102" s="698"/>
      <c r="G102" s="346">
        <v>1</v>
      </c>
      <c r="H102" s="331"/>
      <c r="I102" s="18">
        <f t="shared" si="0"/>
        <v>0</v>
      </c>
      <c r="J102" s="30"/>
    </row>
    <row r="103" spans="1:10" x14ac:dyDescent="0.25">
      <c r="A103" s="6">
        <v>90</v>
      </c>
      <c r="B103" s="263" t="s">
        <v>1796</v>
      </c>
      <c r="C103" s="263" t="s">
        <v>1840</v>
      </c>
      <c r="D103" s="68" t="s">
        <v>1643</v>
      </c>
      <c r="E103" s="698"/>
      <c r="F103" s="698"/>
      <c r="G103" s="346">
        <v>1</v>
      </c>
      <c r="H103" s="331"/>
      <c r="I103" s="18">
        <f t="shared" si="0"/>
        <v>0</v>
      </c>
      <c r="J103" s="30"/>
    </row>
    <row r="104" spans="1:10" x14ac:dyDescent="0.25">
      <c r="A104" s="6">
        <v>91</v>
      </c>
      <c r="B104" s="262" t="s">
        <v>1797</v>
      </c>
      <c r="C104" s="262" t="s">
        <v>1841</v>
      </c>
      <c r="D104" s="68" t="s">
        <v>1643</v>
      </c>
      <c r="E104" s="698"/>
      <c r="F104" s="698"/>
      <c r="G104" s="346">
        <v>1</v>
      </c>
      <c r="H104" s="331"/>
      <c r="I104" s="18">
        <f t="shared" si="0"/>
        <v>0</v>
      </c>
      <c r="J104" s="30"/>
    </row>
    <row r="105" spans="1:10" x14ac:dyDescent="0.25">
      <c r="A105" s="6">
        <v>92</v>
      </c>
      <c r="B105" s="262" t="s">
        <v>1798</v>
      </c>
      <c r="C105" s="262" t="s">
        <v>1842</v>
      </c>
      <c r="D105" s="68" t="s">
        <v>1643</v>
      </c>
      <c r="E105" s="698"/>
      <c r="F105" s="698"/>
      <c r="G105" s="346">
        <v>1</v>
      </c>
      <c r="H105" s="331"/>
      <c r="I105" s="18">
        <f t="shared" si="0"/>
        <v>0</v>
      </c>
      <c r="J105" s="30"/>
    </row>
    <row r="106" spans="1:10" x14ac:dyDescent="0.25">
      <c r="A106" s="6">
        <v>93</v>
      </c>
      <c r="B106" s="263" t="s">
        <v>1799</v>
      </c>
      <c r="C106" s="263" t="s">
        <v>1843</v>
      </c>
      <c r="D106" s="68" t="s">
        <v>1643</v>
      </c>
      <c r="E106" s="698"/>
      <c r="F106" s="698"/>
      <c r="G106" s="346">
        <v>1</v>
      </c>
      <c r="H106" s="331"/>
      <c r="I106" s="18">
        <f t="shared" si="0"/>
        <v>0</v>
      </c>
      <c r="J106" s="30"/>
    </row>
    <row r="107" spans="1:10" x14ac:dyDescent="0.25">
      <c r="A107" s="6">
        <v>94</v>
      </c>
      <c r="B107" s="264" t="s">
        <v>1800</v>
      </c>
      <c r="C107" s="263"/>
      <c r="D107" s="68" t="s">
        <v>1643</v>
      </c>
      <c r="E107" s="698"/>
      <c r="F107" s="698"/>
      <c r="G107" s="346">
        <v>1</v>
      </c>
      <c r="H107" s="331"/>
      <c r="I107" s="18">
        <f t="shared" si="0"/>
        <v>0</v>
      </c>
      <c r="J107" s="30"/>
    </row>
    <row r="108" spans="1:10" x14ac:dyDescent="0.25">
      <c r="A108" s="6">
        <v>95</v>
      </c>
      <c r="B108" s="264" t="s">
        <v>1801</v>
      </c>
      <c r="C108" s="263" t="s">
        <v>1838</v>
      </c>
      <c r="D108" s="68" t="s">
        <v>1643</v>
      </c>
      <c r="E108" s="698"/>
      <c r="F108" s="698"/>
      <c r="G108" s="346">
        <v>1</v>
      </c>
      <c r="H108" s="331"/>
      <c r="I108" s="18">
        <f t="shared" si="0"/>
        <v>0</v>
      </c>
      <c r="J108" s="30"/>
    </row>
    <row r="109" spans="1:10" x14ac:dyDescent="0.25">
      <c r="A109" s="6">
        <v>96</v>
      </c>
      <c r="B109" s="264" t="s">
        <v>1802</v>
      </c>
      <c r="C109" s="263" t="s">
        <v>1839</v>
      </c>
      <c r="D109" s="68" t="s">
        <v>1643</v>
      </c>
      <c r="E109" s="698"/>
      <c r="F109" s="698"/>
      <c r="G109" s="346">
        <v>1</v>
      </c>
      <c r="H109" s="331"/>
      <c r="I109" s="18">
        <f t="shared" si="0"/>
        <v>0</v>
      </c>
      <c r="J109" s="30"/>
    </row>
    <row r="110" spans="1:10" x14ac:dyDescent="0.25">
      <c r="A110" s="6">
        <v>97</v>
      </c>
      <c r="B110" s="262" t="s">
        <v>1803</v>
      </c>
      <c r="C110" s="262" t="s">
        <v>1844</v>
      </c>
      <c r="D110" s="68" t="s">
        <v>1643</v>
      </c>
      <c r="E110" s="698"/>
      <c r="F110" s="698"/>
      <c r="G110" s="346">
        <v>1</v>
      </c>
      <c r="H110" s="331"/>
      <c r="I110" s="18">
        <f t="shared" si="0"/>
        <v>0</v>
      </c>
      <c r="J110" s="30"/>
    </row>
    <row r="111" spans="1:10" x14ac:dyDescent="0.25">
      <c r="A111" s="6">
        <v>98</v>
      </c>
      <c r="B111" s="264" t="s">
        <v>1804</v>
      </c>
      <c r="C111" s="263" t="s">
        <v>1845</v>
      </c>
      <c r="D111" s="68" t="s">
        <v>1643</v>
      </c>
      <c r="E111" s="698"/>
      <c r="F111" s="698"/>
      <c r="G111" s="346">
        <v>1</v>
      </c>
      <c r="H111" s="331"/>
      <c r="I111" s="18">
        <f t="shared" si="0"/>
        <v>0</v>
      </c>
      <c r="J111" s="30"/>
    </row>
    <row r="112" spans="1:10" x14ac:dyDescent="0.25">
      <c r="A112" s="6">
        <v>99</v>
      </c>
      <c r="B112" s="264" t="s">
        <v>1805</v>
      </c>
      <c r="C112" s="263" t="s">
        <v>1846</v>
      </c>
      <c r="D112" s="68" t="s">
        <v>1643</v>
      </c>
      <c r="E112" s="698"/>
      <c r="F112" s="698"/>
      <c r="G112" s="346">
        <v>1</v>
      </c>
      <c r="H112" s="331"/>
      <c r="I112" s="18">
        <f t="shared" si="0"/>
        <v>0</v>
      </c>
      <c r="J112" s="30"/>
    </row>
    <row r="113" spans="1:10" x14ac:dyDescent="0.25">
      <c r="A113" s="6">
        <v>100</v>
      </c>
      <c r="B113" s="263" t="s">
        <v>1806</v>
      </c>
      <c r="C113" s="263" t="s">
        <v>1841</v>
      </c>
      <c r="D113" s="68" t="s">
        <v>1643</v>
      </c>
      <c r="E113" s="698"/>
      <c r="F113" s="698"/>
      <c r="G113" s="346">
        <v>1</v>
      </c>
      <c r="H113" s="331"/>
      <c r="I113" s="18">
        <f t="shared" si="0"/>
        <v>0</v>
      </c>
      <c r="J113" s="30"/>
    </row>
    <row r="114" spans="1:10" x14ac:dyDescent="0.25">
      <c r="A114" s="6">
        <v>101</v>
      </c>
      <c r="B114" s="263" t="s">
        <v>1798</v>
      </c>
      <c r="C114" s="263" t="s">
        <v>1847</v>
      </c>
      <c r="D114" s="68" t="s">
        <v>1643</v>
      </c>
      <c r="E114" s="698"/>
      <c r="F114" s="698"/>
      <c r="G114" s="346">
        <v>1</v>
      </c>
      <c r="H114" s="331"/>
      <c r="I114" s="18">
        <f t="shared" si="0"/>
        <v>0</v>
      </c>
      <c r="J114" s="30"/>
    </row>
    <row r="115" spans="1:10" x14ac:dyDescent="0.25">
      <c r="A115" s="6">
        <v>102</v>
      </c>
      <c r="B115" s="263" t="s">
        <v>1807</v>
      </c>
      <c r="C115" s="263" t="s">
        <v>1848</v>
      </c>
      <c r="D115" s="68" t="s">
        <v>1643</v>
      </c>
      <c r="E115" s="698"/>
      <c r="F115" s="698"/>
      <c r="G115" s="346">
        <v>1</v>
      </c>
      <c r="H115" s="331"/>
      <c r="I115" s="18">
        <f t="shared" si="0"/>
        <v>0</v>
      </c>
      <c r="J115" s="30"/>
    </row>
    <row r="116" spans="1:10" x14ac:dyDescent="0.25">
      <c r="A116" s="6">
        <v>103</v>
      </c>
      <c r="B116" s="262" t="s">
        <v>1808</v>
      </c>
      <c r="C116" s="262" t="s">
        <v>1849</v>
      </c>
      <c r="D116" s="68" t="s">
        <v>1643</v>
      </c>
      <c r="E116" s="698"/>
      <c r="F116" s="698"/>
      <c r="G116" s="346">
        <v>1</v>
      </c>
      <c r="H116" s="331"/>
      <c r="I116" s="18">
        <f t="shared" si="0"/>
        <v>0</v>
      </c>
      <c r="J116" s="30"/>
    </row>
    <row r="117" spans="1:10" x14ac:dyDescent="0.25">
      <c r="A117" s="6">
        <v>104</v>
      </c>
      <c r="B117" s="262" t="s">
        <v>1809</v>
      </c>
      <c r="C117" s="262" t="s">
        <v>1850</v>
      </c>
      <c r="D117" s="68" t="s">
        <v>1643</v>
      </c>
      <c r="E117" s="698"/>
      <c r="F117" s="698"/>
      <c r="G117" s="346">
        <v>1</v>
      </c>
      <c r="H117" s="331"/>
      <c r="I117" s="18">
        <f t="shared" si="0"/>
        <v>0</v>
      </c>
      <c r="J117" s="30"/>
    </row>
    <row r="118" spans="1:10" x14ac:dyDescent="0.25">
      <c r="A118" s="6">
        <v>105</v>
      </c>
      <c r="B118" s="263" t="s">
        <v>1810</v>
      </c>
      <c r="C118" s="263" t="s">
        <v>1851</v>
      </c>
      <c r="D118" s="68" t="s">
        <v>1643</v>
      </c>
      <c r="E118" s="698"/>
      <c r="F118" s="698"/>
      <c r="G118" s="346">
        <v>1</v>
      </c>
      <c r="H118" s="331"/>
      <c r="I118" s="18">
        <f t="shared" si="0"/>
        <v>0</v>
      </c>
      <c r="J118" s="30"/>
    </row>
    <row r="119" spans="1:10" x14ac:dyDescent="0.25">
      <c r="A119" s="6">
        <v>106</v>
      </c>
      <c r="B119" s="264" t="s">
        <v>1811</v>
      </c>
      <c r="C119" s="263"/>
      <c r="D119" s="68" t="s">
        <v>1643</v>
      </c>
      <c r="E119" s="698"/>
      <c r="F119" s="698"/>
      <c r="G119" s="346">
        <v>1</v>
      </c>
      <c r="H119" s="331"/>
      <c r="I119" s="18">
        <f t="shared" si="0"/>
        <v>0</v>
      </c>
      <c r="J119" s="30"/>
    </row>
    <row r="120" spans="1:10" x14ac:dyDescent="0.25">
      <c r="A120" s="6">
        <v>107</v>
      </c>
      <c r="B120" s="264" t="s">
        <v>1812</v>
      </c>
      <c r="C120" s="263"/>
      <c r="D120" s="68" t="s">
        <v>1643</v>
      </c>
      <c r="E120" s="698"/>
      <c r="F120" s="698"/>
      <c r="G120" s="346">
        <v>1</v>
      </c>
      <c r="H120" s="331"/>
      <c r="I120" s="18">
        <f t="shared" si="0"/>
        <v>0</v>
      </c>
      <c r="J120" s="30"/>
    </row>
    <row r="121" spans="1:10" x14ac:dyDescent="0.25">
      <c r="A121" s="6">
        <v>108</v>
      </c>
      <c r="B121" s="264" t="s">
        <v>1813</v>
      </c>
      <c r="C121" s="263" t="s">
        <v>1852</v>
      </c>
      <c r="D121" s="68" t="s">
        <v>1643</v>
      </c>
      <c r="E121" s="698"/>
      <c r="F121" s="698"/>
      <c r="G121" s="346">
        <v>1</v>
      </c>
      <c r="H121" s="331"/>
      <c r="I121" s="18">
        <f t="shared" si="0"/>
        <v>0</v>
      </c>
      <c r="J121" s="30"/>
    </row>
    <row r="122" spans="1:10" x14ac:dyDescent="0.25">
      <c r="A122" s="6">
        <v>109</v>
      </c>
      <c r="B122" s="262" t="s">
        <v>1814</v>
      </c>
      <c r="C122" s="262" t="s">
        <v>1853</v>
      </c>
      <c r="D122" s="68" t="s">
        <v>1643</v>
      </c>
      <c r="E122" s="698"/>
      <c r="F122" s="698"/>
      <c r="G122" s="346">
        <v>1</v>
      </c>
      <c r="H122" s="331"/>
      <c r="I122" s="18">
        <f t="shared" si="0"/>
        <v>0</v>
      </c>
      <c r="J122" s="30"/>
    </row>
    <row r="123" spans="1:10" x14ac:dyDescent="0.25">
      <c r="A123" s="6">
        <v>110</v>
      </c>
      <c r="B123" s="264" t="s">
        <v>1815</v>
      </c>
      <c r="C123" s="263" t="s">
        <v>1854</v>
      </c>
      <c r="D123" s="68" t="s">
        <v>1643</v>
      </c>
      <c r="E123" s="698"/>
      <c r="F123" s="698"/>
      <c r="G123" s="346">
        <v>1</v>
      </c>
      <c r="H123" s="331"/>
      <c r="I123" s="18">
        <f t="shared" si="0"/>
        <v>0</v>
      </c>
      <c r="J123" s="30"/>
    </row>
    <row r="124" spans="1:10" x14ac:dyDescent="0.25">
      <c r="A124" s="6">
        <v>111</v>
      </c>
      <c r="B124" s="264" t="s">
        <v>1816</v>
      </c>
      <c r="C124" s="263" t="s">
        <v>1855</v>
      </c>
      <c r="D124" s="68" t="s">
        <v>1643</v>
      </c>
      <c r="E124" s="698"/>
      <c r="F124" s="698"/>
      <c r="G124" s="346">
        <v>1</v>
      </c>
      <c r="H124" s="331"/>
      <c r="I124" s="18">
        <f t="shared" si="0"/>
        <v>0</v>
      </c>
      <c r="J124" s="30"/>
    </row>
    <row r="125" spans="1:10" x14ac:dyDescent="0.25">
      <c r="A125" s="6">
        <v>112</v>
      </c>
      <c r="B125" s="264" t="s">
        <v>1793</v>
      </c>
      <c r="C125" s="263"/>
      <c r="D125" s="68" t="s">
        <v>1643</v>
      </c>
      <c r="E125" s="698"/>
      <c r="F125" s="698"/>
      <c r="G125" s="346">
        <v>1</v>
      </c>
      <c r="H125" s="331"/>
      <c r="I125" s="18">
        <f t="shared" si="0"/>
        <v>0</v>
      </c>
      <c r="J125" s="30"/>
    </row>
    <row r="126" spans="1:10" x14ac:dyDescent="0.25">
      <c r="A126" s="6">
        <v>113</v>
      </c>
      <c r="B126" s="262" t="s">
        <v>1795</v>
      </c>
      <c r="C126" s="262" t="s">
        <v>1839</v>
      </c>
      <c r="D126" s="68" t="s">
        <v>1643</v>
      </c>
      <c r="E126" s="698"/>
      <c r="F126" s="698"/>
      <c r="G126" s="346">
        <v>1</v>
      </c>
      <c r="H126" s="331"/>
      <c r="I126" s="18">
        <f t="shared" si="0"/>
        <v>0</v>
      </c>
      <c r="J126" s="30"/>
    </row>
    <row r="127" spans="1:10" x14ac:dyDescent="0.25">
      <c r="A127" s="6">
        <v>114</v>
      </c>
      <c r="B127" s="264" t="s">
        <v>1817</v>
      </c>
      <c r="C127" s="263" t="s">
        <v>1844</v>
      </c>
      <c r="D127" s="68" t="s">
        <v>1643</v>
      </c>
      <c r="E127" s="698"/>
      <c r="F127" s="698"/>
      <c r="G127" s="346">
        <v>1</v>
      </c>
      <c r="H127" s="331"/>
      <c r="I127" s="18">
        <f t="shared" si="0"/>
        <v>0</v>
      </c>
      <c r="J127" s="30"/>
    </row>
    <row r="128" spans="1:10" x14ac:dyDescent="0.25">
      <c r="A128" s="6">
        <v>115</v>
      </c>
      <c r="B128" s="264" t="s">
        <v>1818</v>
      </c>
      <c r="C128" s="263" t="s">
        <v>1845</v>
      </c>
      <c r="D128" s="68" t="s">
        <v>1643</v>
      </c>
      <c r="E128" s="698"/>
      <c r="F128" s="698"/>
      <c r="G128" s="346">
        <v>1</v>
      </c>
      <c r="H128" s="331"/>
      <c r="I128" s="18">
        <f t="shared" si="0"/>
        <v>0</v>
      </c>
      <c r="J128" s="30"/>
    </row>
    <row r="129" spans="1:10" x14ac:dyDescent="0.25">
      <c r="A129" s="6">
        <v>116</v>
      </c>
      <c r="B129" s="263" t="s">
        <v>1819</v>
      </c>
      <c r="C129" s="263" t="s">
        <v>1849</v>
      </c>
      <c r="D129" s="68" t="s">
        <v>1643</v>
      </c>
      <c r="E129" s="698"/>
      <c r="F129" s="698"/>
      <c r="G129" s="346">
        <v>1</v>
      </c>
      <c r="H129" s="331"/>
      <c r="I129" s="18">
        <f t="shared" si="0"/>
        <v>0</v>
      </c>
      <c r="J129" s="30"/>
    </row>
    <row r="130" spans="1:10" x14ac:dyDescent="0.25">
      <c r="A130" s="6">
        <v>117</v>
      </c>
      <c r="B130" s="263" t="s">
        <v>1820</v>
      </c>
      <c r="C130" s="263" t="s">
        <v>1850</v>
      </c>
      <c r="D130" s="68" t="s">
        <v>1643</v>
      </c>
      <c r="E130" s="698"/>
      <c r="F130" s="698"/>
      <c r="G130" s="346">
        <v>1</v>
      </c>
      <c r="H130" s="331"/>
      <c r="I130" s="18">
        <f t="shared" si="0"/>
        <v>0</v>
      </c>
      <c r="J130" s="30"/>
    </row>
    <row r="131" spans="1:10" x14ac:dyDescent="0.25">
      <c r="A131" s="6">
        <v>118</v>
      </c>
      <c r="B131" s="263" t="s">
        <v>1821</v>
      </c>
      <c r="C131" s="263" t="s">
        <v>2069</v>
      </c>
      <c r="D131" s="68" t="s">
        <v>1643</v>
      </c>
      <c r="E131" s="698"/>
      <c r="F131" s="698"/>
      <c r="G131" s="346">
        <v>1</v>
      </c>
      <c r="H131" s="331"/>
      <c r="I131" s="18">
        <f t="shared" si="0"/>
        <v>0</v>
      </c>
      <c r="J131" s="30"/>
    </row>
    <row r="132" spans="1:10" x14ac:dyDescent="0.25">
      <c r="A132" s="6">
        <v>119</v>
      </c>
      <c r="B132" s="262" t="s">
        <v>1814</v>
      </c>
      <c r="C132" s="262" t="s">
        <v>1853</v>
      </c>
      <c r="D132" s="68" t="s">
        <v>1643</v>
      </c>
      <c r="E132" s="698"/>
      <c r="F132" s="698"/>
      <c r="G132" s="346">
        <v>1</v>
      </c>
      <c r="H132" s="331"/>
      <c r="I132" s="18">
        <f t="shared" si="0"/>
        <v>0</v>
      </c>
      <c r="J132" s="30"/>
    </row>
    <row r="133" spans="1:10" x14ac:dyDescent="0.25">
      <c r="A133" s="6">
        <v>120</v>
      </c>
      <c r="B133" s="262" t="s">
        <v>1822</v>
      </c>
      <c r="C133" s="262" t="s">
        <v>2070</v>
      </c>
      <c r="D133" s="68" t="s">
        <v>1643</v>
      </c>
      <c r="E133" s="698"/>
      <c r="F133" s="698"/>
      <c r="G133" s="346">
        <v>1</v>
      </c>
      <c r="H133" s="331"/>
      <c r="I133" s="18">
        <f t="shared" si="0"/>
        <v>0</v>
      </c>
      <c r="J133" s="30"/>
    </row>
    <row r="134" spans="1:10" x14ac:dyDescent="0.25">
      <c r="A134" s="6">
        <v>121</v>
      </c>
      <c r="B134" s="263" t="s">
        <v>1811</v>
      </c>
      <c r="C134" s="263"/>
      <c r="D134" s="68" t="s">
        <v>1643</v>
      </c>
      <c r="E134" s="698"/>
      <c r="F134" s="698"/>
      <c r="G134" s="346">
        <v>1</v>
      </c>
      <c r="H134" s="331"/>
      <c r="I134" s="18">
        <f t="shared" si="0"/>
        <v>0</v>
      </c>
      <c r="J134" s="30"/>
    </row>
    <row r="135" spans="1:10" x14ac:dyDescent="0.25">
      <c r="A135" s="6">
        <v>122</v>
      </c>
      <c r="B135" s="264" t="s">
        <v>1812</v>
      </c>
      <c r="C135" s="263"/>
      <c r="D135" s="68" t="s">
        <v>1643</v>
      </c>
      <c r="E135" s="698"/>
      <c r="F135" s="698"/>
      <c r="G135" s="346">
        <v>1</v>
      </c>
      <c r="H135" s="331"/>
      <c r="I135" s="18">
        <f t="shared" si="0"/>
        <v>0</v>
      </c>
      <c r="J135" s="30"/>
    </row>
    <row r="136" spans="1:10" x14ac:dyDescent="0.25">
      <c r="A136" s="6">
        <v>123</v>
      </c>
      <c r="B136" s="264" t="s">
        <v>1814</v>
      </c>
      <c r="C136" s="263" t="s">
        <v>1853</v>
      </c>
      <c r="D136" s="68" t="s">
        <v>1643</v>
      </c>
      <c r="E136" s="698"/>
      <c r="F136" s="698"/>
      <c r="G136" s="346">
        <v>1</v>
      </c>
      <c r="H136" s="331"/>
      <c r="I136" s="18">
        <f t="shared" si="0"/>
        <v>0</v>
      </c>
      <c r="J136" s="30"/>
    </row>
    <row r="137" spans="1:10" x14ac:dyDescent="0.25">
      <c r="A137" s="6">
        <v>124</v>
      </c>
      <c r="B137" s="264" t="s">
        <v>1815</v>
      </c>
      <c r="C137" s="263" t="s">
        <v>1854</v>
      </c>
      <c r="D137" s="68" t="s">
        <v>1643</v>
      </c>
      <c r="E137" s="698"/>
      <c r="F137" s="698"/>
      <c r="G137" s="346">
        <v>1</v>
      </c>
      <c r="H137" s="331"/>
      <c r="I137" s="18">
        <f t="shared" si="0"/>
        <v>0</v>
      </c>
      <c r="J137" s="30"/>
    </row>
    <row r="138" spans="1:10" x14ac:dyDescent="0.25">
      <c r="A138" s="6">
        <v>125</v>
      </c>
      <c r="B138" s="262" t="s">
        <v>1823</v>
      </c>
      <c r="C138" s="262" t="s">
        <v>1856</v>
      </c>
      <c r="D138" s="68" t="s">
        <v>1643</v>
      </c>
      <c r="E138" s="698"/>
      <c r="F138" s="698"/>
      <c r="G138" s="346">
        <v>1</v>
      </c>
      <c r="H138" s="331"/>
      <c r="I138" s="18">
        <f t="shared" si="0"/>
        <v>0</v>
      </c>
      <c r="J138" s="30"/>
    </row>
    <row r="139" spans="1:10" x14ac:dyDescent="0.25">
      <c r="A139" s="6">
        <v>126</v>
      </c>
      <c r="B139" s="264" t="s">
        <v>1824</v>
      </c>
      <c r="C139" s="263" t="s">
        <v>1857</v>
      </c>
      <c r="D139" s="68" t="s">
        <v>1643</v>
      </c>
      <c r="E139" s="698"/>
      <c r="F139" s="698"/>
      <c r="G139" s="346">
        <v>1</v>
      </c>
      <c r="H139" s="331"/>
      <c r="I139" s="18">
        <f t="shared" si="0"/>
        <v>0</v>
      </c>
      <c r="J139" s="30"/>
    </row>
    <row r="140" spans="1:10" x14ac:dyDescent="0.25">
      <c r="A140" s="6">
        <v>127</v>
      </c>
      <c r="B140" s="264" t="s">
        <v>1825</v>
      </c>
      <c r="C140" s="263" t="s">
        <v>1858</v>
      </c>
      <c r="D140" s="68" t="s">
        <v>1643</v>
      </c>
      <c r="E140" s="698"/>
      <c r="F140" s="698"/>
      <c r="G140" s="346">
        <v>1</v>
      </c>
      <c r="H140" s="331"/>
      <c r="I140" s="18">
        <f t="shared" si="0"/>
        <v>0</v>
      </c>
      <c r="J140" s="30"/>
    </row>
    <row r="141" spans="1:10" x14ac:dyDescent="0.25">
      <c r="A141" s="6">
        <v>128</v>
      </c>
      <c r="B141" s="263" t="s">
        <v>1826</v>
      </c>
      <c r="C141" s="263" t="s">
        <v>1859</v>
      </c>
      <c r="D141" s="68" t="s">
        <v>1643</v>
      </c>
      <c r="E141" s="698"/>
      <c r="F141" s="698"/>
      <c r="G141" s="346">
        <v>1</v>
      </c>
      <c r="H141" s="331"/>
      <c r="I141" s="18">
        <f t="shared" si="0"/>
        <v>0</v>
      </c>
      <c r="J141" s="30"/>
    </row>
    <row r="142" spans="1:10" x14ac:dyDescent="0.25">
      <c r="A142" s="6">
        <v>129</v>
      </c>
      <c r="B142" s="263" t="s">
        <v>1827</v>
      </c>
      <c r="C142" s="263" t="s">
        <v>1860</v>
      </c>
      <c r="D142" s="68" t="s">
        <v>1643</v>
      </c>
      <c r="E142" s="698"/>
      <c r="F142" s="698"/>
      <c r="G142" s="346">
        <v>1</v>
      </c>
      <c r="H142" s="331"/>
      <c r="I142" s="18">
        <f t="shared" si="0"/>
        <v>0</v>
      </c>
      <c r="J142" s="30"/>
    </row>
    <row r="143" spans="1:10" x14ac:dyDescent="0.25">
      <c r="A143" s="6">
        <v>130</v>
      </c>
      <c r="B143" s="263" t="s">
        <v>1828</v>
      </c>
      <c r="C143" s="263" t="s">
        <v>1861</v>
      </c>
      <c r="D143" s="68" t="s">
        <v>1643</v>
      </c>
      <c r="E143" s="698"/>
      <c r="F143" s="698"/>
      <c r="G143" s="346">
        <v>1</v>
      </c>
      <c r="H143" s="331"/>
      <c r="I143" s="18">
        <f t="shared" si="0"/>
        <v>0</v>
      </c>
      <c r="J143" s="30"/>
    </row>
    <row r="144" spans="1:10" x14ac:dyDescent="0.25">
      <c r="A144" s="6">
        <v>131</v>
      </c>
      <c r="B144" s="262" t="s">
        <v>1829</v>
      </c>
      <c r="C144" s="262" t="s">
        <v>1862</v>
      </c>
      <c r="D144" s="68" t="s">
        <v>1643</v>
      </c>
      <c r="E144" s="698"/>
      <c r="F144" s="698"/>
      <c r="G144" s="346">
        <v>1</v>
      </c>
      <c r="H144" s="331"/>
      <c r="I144" s="18">
        <f t="shared" si="0"/>
        <v>0</v>
      </c>
      <c r="J144" s="30"/>
    </row>
    <row r="145" spans="1:10" x14ac:dyDescent="0.25">
      <c r="A145" s="6">
        <v>132</v>
      </c>
      <c r="B145" s="262" t="s">
        <v>1830</v>
      </c>
      <c r="C145" s="262" t="s">
        <v>1863</v>
      </c>
      <c r="D145" s="68" t="s">
        <v>1643</v>
      </c>
      <c r="E145" s="698"/>
      <c r="F145" s="698"/>
      <c r="G145" s="346">
        <v>1</v>
      </c>
      <c r="H145" s="331"/>
      <c r="I145" s="18">
        <f t="shared" si="0"/>
        <v>0</v>
      </c>
      <c r="J145" s="30"/>
    </row>
    <row r="146" spans="1:10" x14ac:dyDescent="0.25">
      <c r="A146" s="6">
        <v>133</v>
      </c>
      <c r="B146" s="263" t="s">
        <v>1832</v>
      </c>
      <c r="C146" s="263" t="s">
        <v>1864</v>
      </c>
      <c r="D146" s="68" t="s">
        <v>1643</v>
      </c>
      <c r="E146" s="698"/>
      <c r="F146" s="698"/>
      <c r="G146" s="346">
        <v>1</v>
      </c>
      <c r="H146" s="331"/>
      <c r="I146" s="18">
        <f t="shared" si="0"/>
        <v>0</v>
      </c>
      <c r="J146" s="30"/>
    </row>
    <row r="147" spans="1:10" ht="15.75" thickBot="1" x14ac:dyDescent="0.3">
      <c r="A147" s="56">
        <v>134</v>
      </c>
      <c r="B147" s="267" t="s">
        <v>1831</v>
      </c>
      <c r="C147" s="268" t="s">
        <v>2071</v>
      </c>
      <c r="D147" s="200" t="s">
        <v>1643</v>
      </c>
      <c r="E147" s="700"/>
      <c r="F147" s="700"/>
      <c r="G147" s="347">
        <v>1</v>
      </c>
      <c r="H147" s="331"/>
      <c r="I147" s="72">
        <f t="shared" si="0"/>
        <v>0</v>
      </c>
      <c r="J147" s="30"/>
    </row>
    <row r="148" spans="1:10" ht="15.75" thickTop="1" x14ac:dyDescent="0.25">
      <c r="A148" s="247"/>
      <c r="B148" s="366" t="s">
        <v>2072</v>
      </c>
      <c r="C148" s="367"/>
      <c r="D148" s="367"/>
      <c r="E148" s="367"/>
      <c r="F148" s="367"/>
      <c r="G148" s="367"/>
      <c r="H148" s="367"/>
      <c r="I148" s="368"/>
      <c r="J148" s="30"/>
    </row>
    <row r="149" spans="1:10" x14ac:dyDescent="0.25">
      <c r="A149" s="6">
        <v>135</v>
      </c>
      <c r="B149" s="264" t="s">
        <v>1789</v>
      </c>
      <c r="C149" s="378" t="s">
        <v>2090</v>
      </c>
      <c r="D149" s="261" t="s">
        <v>2089</v>
      </c>
      <c r="E149" s="704"/>
      <c r="F149" s="704"/>
      <c r="G149" s="302">
        <v>1</v>
      </c>
      <c r="H149" s="355"/>
      <c r="I149" s="376">
        <f t="shared" ref="I149:I151" si="3">G149*ROUND(H149,2)</f>
        <v>0</v>
      </c>
      <c r="J149" s="30"/>
    </row>
    <row r="150" spans="1:10" x14ac:dyDescent="0.25">
      <c r="A150" s="6">
        <v>136</v>
      </c>
      <c r="B150" s="264" t="s">
        <v>1790</v>
      </c>
      <c r="C150" s="379" t="s">
        <v>2091</v>
      </c>
      <c r="D150" s="68" t="s">
        <v>2089</v>
      </c>
      <c r="E150" s="704"/>
      <c r="F150" s="704"/>
      <c r="G150" s="302">
        <v>1</v>
      </c>
      <c r="H150" s="355"/>
      <c r="I150" s="376">
        <f t="shared" si="3"/>
        <v>0</v>
      </c>
      <c r="J150" s="30"/>
    </row>
    <row r="151" spans="1:10" ht="15.75" thickBot="1" x14ac:dyDescent="0.3">
      <c r="A151" s="6">
        <v>137</v>
      </c>
      <c r="B151" s="262" t="s">
        <v>1791</v>
      </c>
      <c r="C151" s="380" t="s">
        <v>2092</v>
      </c>
      <c r="D151" s="266" t="s">
        <v>2089</v>
      </c>
      <c r="E151" s="704"/>
      <c r="F151" s="704"/>
      <c r="G151" s="302">
        <v>1</v>
      </c>
      <c r="H151" s="355"/>
      <c r="I151" s="376">
        <f t="shared" si="3"/>
        <v>0</v>
      </c>
      <c r="J151" s="30"/>
    </row>
    <row r="152" spans="1:10" ht="15.75" thickTop="1" x14ac:dyDescent="0.25">
      <c r="A152" s="247"/>
      <c r="B152" s="366" t="s">
        <v>2073</v>
      </c>
      <c r="C152" s="367"/>
      <c r="D152" s="367"/>
      <c r="E152" s="367"/>
      <c r="F152" s="367"/>
      <c r="G152" s="367"/>
      <c r="H152" s="367"/>
      <c r="I152" s="368"/>
      <c r="J152" s="30"/>
    </row>
    <row r="153" spans="1:10" x14ac:dyDescent="0.25">
      <c r="A153" s="6">
        <v>138</v>
      </c>
      <c r="B153" s="264" t="s">
        <v>2074</v>
      </c>
      <c r="C153" s="381" t="s">
        <v>2082</v>
      </c>
      <c r="D153" s="68" t="s">
        <v>2081</v>
      </c>
      <c r="E153" s="704"/>
      <c r="F153" s="704"/>
      <c r="G153" s="302">
        <v>2</v>
      </c>
      <c r="H153" s="355"/>
      <c r="I153" s="376">
        <f t="shared" ref="I153:I155" si="4">G153*ROUND(H153,2)</f>
        <v>0</v>
      </c>
      <c r="J153" s="30"/>
    </row>
    <row r="154" spans="1:10" x14ac:dyDescent="0.25">
      <c r="A154" s="6">
        <v>139</v>
      </c>
      <c r="B154" s="264" t="s">
        <v>2075</v>
      </c>
      <c r="C154" s="379" t="s">
        <v>2083</v>
      </c>
      <c r="D154" s="68" t="s">
        <v>2081</v>
      </c>
      <c r="E154" s="704"/>
      <c r="F154" s="704"/>
      <c r="G154" s="302">
        <v>2</v>
      </c>
      <c r="H154" s="355"/>
      <c r="I154" s="376">
        <f t="shared" si="4"/>
        <v>0</v>
      </c>
      <c r="J154" s="30"/>
    </row>
    <row r="155" spans="1:10" x14ac:dyDescent="0.25">
      <c r="A155" s="6">
        <v>140</v>
      </c>
      <c r="B155" s="263" t="s">
        <v>2076</v>
      </c>
      <c r="C155" s="379" t="s">
        <v>2084</v>
      </c>
      <c r="D155" s="68" t="s">
        <v>2081</v>
      </c>
      <c r="E155" s="704"/>
      <c r="F155" s="704"/>
      <c r="G155" s="302">
        <v>1</v>
      </c>
      <c r="H155" s="355"/>
      <c r="I155" s="376">
        <f t="shared" si="4"/>
        <v>0</v>
      </c>
      <c r="J155" s="30"/>
    </row>
    <row r="156" spans="1:10" ht="25.5" x14ac:dyDescent="0.25">
      <c r="A156" s="6">
        <v>141</v>
      </c>
      <c r="B156" s="264" t="s">
        <v>2077</v>
      </c>
      <c r="C156" s="381" t="s">
        <v>2085</v>
      </c>
      <c r="D156" s="68" t="s">
        <v>2081</v>
      </c>
      <c r="E156" s="704"/>
      <c r="F156" s="704"/>
      <c r="G156" s="302">
        <v>1</v>
      </c>
      <c r="H156" s="355"/>
      <c r="I156" s="376">
        <f t="shared" ref="I156:I159" si="5">G156*ROUND(H156,2)</f>
        <v>0</v>
      </c>
      <c r="J156" s="30"/>
    </row>
    <row r="157" spans="1:10" x14ac:dyDescent="0.25">
      <c r="A157" s="6">
        <v>142</v>
      </c>
      <c r="B157" s="264" t="s">
        <v>2078</v>
      </c>
      <c r="C157" s="379" t="s">
        <v>2086</v>
      </c>
      <c r="D157" s="68" t="s">
        <v>2081</v>
      </c>
      <c r="E157" s="704"/>
      <c r="F157" s="704"/>
      <c r="G157" s="302">
        <v>2</v>
      </c>
      <c r="H157" s="355"/>
      <c r="I157" s="376">
        <f t="shared" si="5"/>
        <v>0</v>
      </c>
      <c r="J157" s="30"/>
    </row>
    <row r="158" spans="1:10" x14ac:dyDescent="0.25">
      <c r="A158" s="6">
        <v>143</v>
      </c>
      <c r="B158" s="263" t="s">
        <v>2079</v>
      </c>
      <c r="C158" s="379" t="s">
        <v>2087</v>
      </c>
      <c r="D158" s="68" t="s">
        <v>2081</v>
      </c>
      <c r="E158" s="704"/>
      <c r="F158" s="704"/>
      <c r="G158" s="302">
        <v>2</v>
      </c>
      <c r="H158" s="355"/>
      <c r="I158" s="376">
        <f t="shared" si="5"/>
        <v>0</v>
      </c>
      <c r="J158" s="30"/>
    </row>
    <row r="159" spans="1:10" ht="15.75" thickBot="1" x14ac:dyDescent="0.3">
      <c r="A159" s="56">
        <v>144</v>
      </c>
      <c r="B159" s="267" t="s">
        <v>2080</v>
      </c>
      <c r="C159" s="382" t="s">
        <v>2088</v>
      </c>
      <c r="D159" s="200" t="s">
        <v>2081</v>
      </c>
      <c r="E159" s="705"/>
      <c r="F159" s="705"/>
      <c r="G159" s="306">
        <v>1</v>
      </c>
      <c r="H159" s="355"/>
      <c r="I159" s="377">
        <f t="shared" si="5"/>
        <v>0</v>
      </c>
      <c r="J159" s="30"/>
    </row>
    <row r="160" spans="1:10" ht="15" customHeight="1" thickTop="1" thickBot="1" x14ac:dyDescent="0.3">
      <c r="H160" s="16" t="s">
        <v>4</v>
      </c>
      <c r="I160" s="17">
        <f>SUM(I10:I46,I48:I60,I62:I67,I69:I94,I96:I147,I149:I151,I153:I159)</f>
        <v>0</v>
      </c>
      <c r="J160" s="30"/>
    </row>
    <row r="161" spans="1:9" ht="15.75" thickTop="1" x14ac:dyDescent="0.25"/>
    <row r="162" spans="1:9" ht="75" customHeight="1" x14ac:dyDescent="0.25">
      <c r="A162" s="997" t="s">
        <v>14</v>
      </c>
      <c r="B162" s="998"/>
      <c r="C162" s="998"/>
      <c r="D162" s="998"/>
      <c r="E162" s="998"/>
      <c r="F162" s="998"/>
      <c r="G162" s="998"/>
      <c r="H162" s="998"/>
      <c r="I162" s="998"/>
    </row>
    <row r="163" spans="1:9" x14ac:dyDescent="0.25">
      <c r="A163" s="697"/>
      <c r="B163" s="81"/>
    </row>
  </sheetData>
  <sheetProtection algorithmName="SHA-512" hashValue="tS/pBHB8ubv1GWj3ktXqoLlJUdfheA5+JPA78TIp1aTNoRDCIFRNiisGq/SxMOyOzY9l3nGoSpy4T1l6BUCyLg==" saltValue="QI/Mppx+QC+0Dsx5U8iAaA==" spinCount="100000" sheet="1" objects="1" scenarios="1"/>
  <mergeCells count="15">
    <mergeCell ref="I7:I8"/>
    <mergeCell ref="A162:I162"/>
    <mergeCell ref="A7:A8"/>
    <mergeCell ref="B7:B8"/>
    <mergeCell ref="C7:D7"/>
    <mergeCell ref="E7:F7"/>
    <mergeCell ref="G7:G8"/>
    <mergeCell ref="H7:H8"/>
    <mergeCell ref="A1:D1"/>
    <mergeCell ref="E1:I1"/>
    <mergeCell ref="A2:I2"/>
    <mergeCell ref="A3:I3"/>
    <mergeCell ref="A6:I6"/>
    <mergeCell ref="A5:I5"/>
    <mergeCell ref="A4:I4"/>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C149:C151" numberStoredAsText="1"/>
  </ignoredError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2" tint="-0.499984740745262"/>
  </sheetPr>
  <dimension ref="A1:J11"/>
  <sheetViews>
    <sheetView view="pageLayout" zoomScaleNormal="90" workbookViewId="0">
      <selection activeCell="H7" sqref="H7"/>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2297</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2313</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15" customHeight="1" thickTop="1" thickBot="1" x14ac:dyDescent="0.3">
      <c r="A7" s="225">
        <v>1</v>
      </c>
      <c r="B7" s="227" t="s">
        <v>2361</v>
      </c>
      <c r="C7" s="390" t="s">
        <v>2362</v>
      </c>
      <c r="D7" s="227" t="s">
        <v>167</v>
      </c>
      <c r="E7" s="708"/>
      <c r="F7" s="708"/>
      <c r="G7" s="391">
        <v>1</v>
      </c>
      <c r="H7" s="342"/>
      <c r="I7" s="255">
        <f>G7*ROUND(H7,2)</f>
        <v>0</v>
      </c>
      <c r="J7" s="30"/>
    </row>
    <row r="8" spans="1:10" ht="15" customHeight="1" thickTop="1" thickBot="1" x14ac:dyDescent="0.3">
      <c r="H8" s="16" t="s">
        <v>4</v>
      </c>
      <c r="I8" s="17">
        <f>SUM(I7:I7)</f>
        <v>0</v>
      </c>
      <c r="J8" s="30"/>
    </row>
    <row r="9" spans="1:10" ht="15.75" thickTop="1" x14ac:dyDescent="0.25"/>
    <row r="10" spans="1:10" ht="75" customHeight="1" x14ac:dyDescent="0.25">
      <c r="A10" s="997" t="s">
        <v>14</v>
      </c>
      <c r="B10" s="998"/>
      <c r="C10" s="998"/>
      <c r="D10" s="998"/>
      <c r="E10" s="998"/>
      <c r="F10" s="998"/>
      <c r="G10" s="998"/>
      <c r="H10" s="998"/>
      <c r="I10" s="998"/>
    </row>
    <row r="11" spans="1:10" x14ac:dyDescent="0.25">
      <c r="A11" s="697"/>
      <c r="B11" s="81"/>
    </row>
  </sheetData>
  <sheetProtection algorithmName="SHA-512" hashValue="0vTMrn6ia2w2xuZGyzkx6SoFLbpdPUxUFfZB4aioqbSMLNpK7Ndbof5OsU+V7BtVe/wGN/w2YCSL8uYO/el3Ow==" saltValue="jOMU68hzo7gQfuLeFCz2mg==" spinCount="100000" sheet="1" objects="1" scenarios="1"/>
  <mergeCells count="13">
    <mergeCell ref="A1:D1"/>
    <mergeCell ref="E1:I1"/>
    <mergeCell ref="A2:I2"/>
    <mergeCell ref="A3:I3"/>
    <mergeCell ref="A10:I10"/>
    <mergeCell ref="A4:I4"/>
    <mergeCell ref="A5:A6"/>
    <mergeCell ref="B5:B6"/>
    <mergeCell ref="C5:D5"/>
    <mergeCell ref="E5:F5"/>
    <mergeCell ref="G5:G6"/>
    <mergeCell ref="H5:H6"/>
    <mergeCell ref="I5:I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2" tint="-0.499984740745262"/>
  </sheetPr>
  <dimension ref="A1:J18"/>
  <sheetViews>
    <sheetView view="pageLayout" zoomScaleNormal="90" workbookViewId="0">
      <selection activeCell="H7" sqref="H7:H14"/>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2300</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2314</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15" customHeight="1" thickTop="1" x14ac:dyDescent="0.25">
      <c r="A7" s="220">
        <v>1</v>
      </c>
      <c r="B7" s="383" t="s">
        <v>2140</v>
      </c>
      <c r="C7" s="384" t="s">
        <v>2365</v>
      </c>
      <c r="D7" s="383" t="s">
        <v>167</v>
      </c>
      <c r="E7" s="703"/>
      <c r="F7" s="703"/>
      <c r="G7" s="389">
        <v>1</v>
      </c>
      <c r="H7" s="338"/>
      <c r="I7" s="252">
        <f>G7*ROUND(H7,2)</f>
        <v>0</v>
      </c>
      <c r="J7" s="30"/>
    </row>
    <row r="8" spans="1:10" ht="15" customHeight="1" x14ac:dyDescent="0.25">
      <c r="A8" s="6">
        <v>2</v>
      </c>
      <c r="B8" s="68" t="s">
        <v>2363</v>
      </c>
      <c r="C8" s="269" t="s">
        <v>2364</v>
      </c>
      <c r="D8" s="68" t="s">
        <v>167</v>
      </c>
      <c r="E8" s="704"/>
      <c r="F8" s="704"/>
      <c r="G8" s="270">
        <v>1</v>
      </c>
      <c r="H8" s="331"/>
      <c r="I8" s="18">
        <f>G8*ROUND(H8,2)</f>
        <v>0</v>
      </c>
      <c r="J8" s="30"/>
    </row>
    <row r="9" spans="1:10" x14ac:dyDescent="0.25">
      <c r="A9" s="6">
        <v>3</v>
      </c>
      <c r="B9" s="68" t="s">
        <v>2366</v>
      </c>
      <c r="C9" s="269"/>
      <c r="D9" s="68" t="s">
        <v>167</v>
      </c>
      <c r="E9" s="704"/>
      <c r="F9" s="704"/>
      <c r="G9" s="270">
        <v>1</v>
      </c>
      <c r="H9" s="331"/>
      <c r="I9" s="18">
        <f t="shared" ref="I9:I14" si="0">G9*ROUND(H9,2)</f>
        <v>0</v>
      </c>
      <c r="J9" s="30"/>
    </row>
    <row r="10" spans="1:10" x14ac:dyDescent="0.25">
      <c r="A10" s="6">
        <v>4</v>
      </c>
      <c r="B10" s="68" t="s">
        <v>2354</v>
      </c>
      <c r="C10" s="68" t="s">
        <v>2367</v>
      </c>
      <c r="D10" s="68" t="s">
        <v>2368</v>
      </c>
      <c r="E10" s="704"/>
      <c r="F10" s="704"/>
      <c r="G10" s="694">
        <v>1</v>
      </c>
      <c r="H10" s="331"/>
      <c r="I10" s="18">
        <f t="shared" si="0"/>
        <v>0</v>
      </c>
      <c r="J10" s="30"/>
    </row>
    <row r="11" spans="1:10" x14ac:dyDescent="0.25">
      <c r="A11" s="6">
        <v>5</v>
      </c>
      <c r="B11" s="68" t="s">
        <v>2369</v>
      </c>
      <c r="C11" s="68" t="s">
        <v>2370</v>
      </c>
      <c r="D11" s="68" t="s">
        <v>2368</v>
      </c>
      <c r="E11" s="704"/>
      <c r="F11" s="704"/>
      <c r="G11" s="694">
        <v>1</v>
      </c>
      <c r="H11" s="331"/>
      <c r="I11" s="18">
        <f t="shared" si="0"/>
        <v>0</v>
      </c>
      <c r="J11" s="30"/>
    </row>
    <row r="12" spans="1:10" x14ac:dyDescent="0.25">
      <c r="A12" s="6">
        <v>6</v>
      </c>
      <c r="B12" s="68" t="s">
        <v>2131</v>
      </c>
      <c r="C12" s="68"/>
      <c r="D12" s="68" t="s">
        <v>2368</v>
      </c>
      <c r="E12" s="704"/>
      <c r="F12" s="704"/>
      <c r="G12" s="694">
        <v>1</v>
      </c>
      <c r="H12" s="331"/>
      <c r="I12" s="18">
        <f t="shared" si="0"/>
        <v>0</v>
      </c>
      <c r="J12" s="30"/>
    </row>
    <row r="13" spans="1:10" x14ac:dyDescent="0.25">
      <c r="A13" s="6">
        <v>7</v>
      </c>
      <c r="B13" s="68" t="s">
        <v>2371</v>
      </c>
      <c r="C13" s="68" t="s">
        <v>2372</v>
      </c>
      <c r="D13" s="68" t="s">
        <v>167</v>
      </c>
      <c r="E13" s="704"/>
      <c r="F13" s="704"/>
      <c r="G13" s="694">
        <v>1</v>
      </c>
      <c r="H13" s="331"/>
      <c r="I13" s="18">
        <f t="shared" si="0"/>
        <v>0</v>
      </c>
      <c r="J13" s="30"/>
    </row>
    <row r="14" spans="1:10" ht="15.75" thickBot="1" x14ac:dyDescent="0.3">
      <c r="A14" s="56">
        <v>8</v>
      </c>
      <c r="B14" s="196" t="s">
        <v>2371</v>
      </c>
      <c r="C14" s="200" t="s">
        <v>2373</v>
      </c>
      <c r="D14" s="200" t="s">
        <v>167</v>
      </c>
      <c r="E14" s="705"/>
      <c r="F14" s="705"/>
      <c r="G14" s="199">
        <v>1</v>
      </c>
      <c r="H14" s="331"/>
      <c r="I14" s="72">
        <f t="shared" si="0"/>
        <v>0</v>
      </c>
      <c r="J14" s="30"/>
    </row>
    <row r="15" spans="1:10" ht="15" customHeight="1" thickTop="1" thickBot="1" x14ac:dyDescent="0.3">
      <c r="H15" s="16" t="s">
        <v>4</v>
      </c>
      <c r="I15" s="17">
        <f>SUM(I7:I14)</f>
        <v>0</v>
      </c>
      <c r="J15" s="30"/>
    </row>
    <row r="16" spans="1:10" ht="15.75" thickTop="1" x14ac:dyDescent="0.25"/>
    <row r="17" spans="1:9" ht="75" customHeight="1" x14ac:dyDescent="0.25">
      <c r="A17" s="997" t="s">
        <v>14</v>
      </c>
      <c r="B17" s="998"/>
      <c r="C17" s="998"/>
      <c r="D17" s="998"/>
      <c r="E17" s="998"/>
      <c r="F17" s="998"/>
      <c r="G17" s="998"/>
      <c r="H17" s="998"/>
      <c r="I17" s="998"/>
    </row>
    <row r="18" spans="1:9" x14ac:dyDescent="0.25">
      <c r="A18" s="697"/>
      <c r="B18" s="81"/>
    </row>
  </sheetData>
  <sheetProtection algorithmName="SHA-512" hashValue="SaBg3mGEEUWZvHRonmtQFS26/oSKPu87t6yFufyMnNMhvd1gdtfgszlsDsAc9PdBFrnsxYu44OZqZzK9z5W0+g==" saltValue="BFESWIdMFJNvq3JWLUFlzQ==" spinCount="100000" sheet="1" objects="1" scenarios="1"/>
  <mergeCells count="13">
    <mergeCell ref="H5:H6"/>
    <mergeCell ref="I5:I6"/>
    <mergeCell ref="A17:I17"/>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36"/>
  <sheetViews>
    <sheetView view="pageLayout" topLeftCell="H8" zoomScaleNormal="90" workbookViewId="0">
      <selection activeCell="X35" sqref="X35"/>
    </sheetView>
  </sheetViews>
  <sheetFormatPr defaultColWidth="9.140625" defaultRowHeight="12.75" x14ac:dyDescent="0.25"/>
  <cols>
    <col min="1" max="1" width="5.7109375" style="415" customWidth="1"/>
    <col min="2" max="2" width="12.7109375" style="12" customWidth="1"/>
    <col min="3" max="3" width="20.7109375" style="12" customWidth="1"/>
    <col min="4" max="4" width="60.7109375" style="12" customWidth="1"/>
    <col min="5" max="10" width="3.7109375" style="415" customWidth="1"/>
    <col min="11" max="15" width="8.7109375" style="415" customWidth="1"/>
    <col min="16" max="23" width="7.7109375" style="415" customWidth="1"/>
    <col min="24" max="25" width="15.7109375" style="415" customWidth="1"/>
    <col min="26" max="16384" width="9.140625" style="12"/>
  </cols>
  <sheetData>
    <row r="1" spans="1:27" ht="54" customHeight="1" x14ac:dyDescent="0.25">
      <c r="A1" s="765"/>
      <c r="B1" s="765"/>
      <c r="C1" s="765"/>
      <c r="D1" s="765"/>
      <c r="E1" s="765"/>
      <c r="F1" s="766" t="s">
        <v>1335</v>
      </c>
      <c r="G1" s="767"/>
      <c r="H1" s="767"/>
      <c r="I1" s="767"/>
      <c r="J1" s="767"/>
      <c r="K1" s="767"/>
      <c r="L1" s="767"/>
      <c r="M1" s="767"/>
      <c r="N1" s="767"/>
      <c r="O1" s="767"/>
      <c r="P1" s="767"/>
      <c r="Q1" s="767"/>
      <c r="R1" s="767"/>
      <c r="S1" s="767"/>
      <c r="T1" s="767"/>
      <c r="U1" s="767"/>
      <c r="V1" s="767"/>
      <c r="W1" s="767"/>
      <c r="X1" s="767"/>
      <c r="Y1" s="767"/>
    </row>
    <row r="2" spans="1:27" ht="15.75" customHeight="1" x14ac:dyDescent="0.25">
      <c r="A2" s="774" t="s">
        <v>331</v>
      </c>
      <c r="B2" s="774"/>
      <c r="C2" s="774"/>
      <c r="D2" s="774"/>
      <c r="E2" s="774"/>
      <c r="F2" s="774"/>
      <c r="G2" s="774"/>
      <c r="H2" s="774"/>
      <c r="I2" s="774"/>
      <c r="J2" s="774"/>
      <c r="K2" s="774"/>
      <c r="L2" s="774"/>
      <c r="M2" s="774"/>
      <c r="N2" s="774"/>
      <c r="O2" s="774"/>
      <c r="P2" s="774"/>
      <c r="Q2" s="774"/>
      <c r="R2" s="774"/>
      <c r="S2" s="774"/>
      <c r="T2" s="774"/>
      <c r="U2" s="774"/>
      <c r="V2" s="774"/>
      <c r="W2" s="774"/>
      <c r="X2" s="774"/>
      <c r="Y2" s="774"/>
    </row>
    <row r="3" spans="1:27" ht="15.75" customHeight="1" x14ac:dyDescent="0.25">
      <c r="A3" s="774" t="s">
        <v>635</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7" ht="15.75" customHeight="1" thickBot="1" x14ac:dyDescent="0.3">
      <c r="A4" s="778"/>
      <c r="B4" s="778"/>
      <c r="C4" s="778"/>
      <c r="D4" s="778"/>
      <c r="E4" s="778"/>
      <c r="F4" s="778"/>
      <c r="G4" s="778"/>
      <c r="H4" s="778"/>
      <c r="I4" s="778"/>
      <c r="J4" s="778"/>
      <c r="K4" s="778"/>
      <c r="L4" s="778"/>
      <c r="M4" s="778"/>
      <c r="N4" s="778"/>
      <c r="O4" s="778"/>
      <c r="P4" s="778"/>
      <c r="Q4" s="778"/>
      <c r="R4" s="778"/>
      <c r="S4" s="778"/>
      <c r="T4" s="778"/>
      <c r="U4" s="778"/>
      <c r="V4" s="778"/>
      <c r="W4" s="778"/>
      <c r="X4" s="778"/>
      <c r="Y4" s="778"/>
    </row>
    <row r="5" spans="1:27" ht="30" customHeight="1" thickTop="1" thickBot="1" x14ac:dyDescent="0.3">
      <c r="A5" s="779" t="s">
        <v>43</v>
      </c>
      <c r="B5" s="775" t="s">
        <v>44</v>
      </c>
      <c r="C5" s="775" t="s">
        <v>45</v>
      </c>
      <c r="D5" s="775" t="s">
        <v>332</v>
      </c>
      <c r="E5" s="787" t="s">
        <v>1318</v>
      </c>
      <c r="F5" s="787"/>
      <c r="G5" s="787"/>
      <c r="H5" s="787"/>
      <c r="I5" s="787"/>
      <c r="J5" s="787"/>
      <c r="K5" s="784" t="s">
        <v>487</v>
      </c>
      <c r="L5" s="785"/>
      <c r="M5" s="785"/>
      <c r="N5" s="785"/>
      <c r="O5" s="785"/>
      <c r="P5" s="782" t="s">
        <v>54</v>
      </c>
      <c r="Q5" s="782"/>
      <c r="R5" s="782"/>
      <c r="S5" s="782"/>
      <c r="T5" s="782"/>
      <c r="U5" s="782"/>
      <c r="V5" s="782"/>
      <c r="W5" s="782"/>
      <c r="X5" s="768" t="s">
        <v>388</v>
      </c>
      <c r="Y5" s="771" t="s">
        <v>389</v>
      </c>
    </row>
    <row r="6" spans="1:27" ht="30" customHeight="1" thickBot="1" x14ac:dyDescent="0.3">
      <c r="A6" s="780"/>
      <c r="B6" s="776"/>
      <c r="C6" s="776"/>
      <c r="D6" s="776"/>
      <c r="E6" s="788"/>
      <c r="F6" s="788"/>
      <c r="G6" s="788"/>
      <c r="H6" s="788"/>
      <c r="I6" s="788"/>
      <c r="J6" s="788"/>
      <c r="K6" s="786"/>
      <c r="L6" s="786"/>
      <c r="M6" s="786"/>
      <c r="N6" s="786"/>
      <c r="O6" s="786"/>
      <c r="P6" s="783"/>
      <c r="Q6" s="783"/>
      <c r="R6" s="783"/>
      <c r="S6" s="783"/>
      <c r="T6" s="783"/>
      <c r="U6" s="783"/>
      <c r="V6" s="783"/>
      <c r="W6" s="783"/>
      <c r="X6" s="769"/>
      <c r="Y6" s="772"/>
    </row>
    <row r="7" spans="1:27" ht="75" customHeight="1" thickBot="1" x14ac:dyDescent="0.3">
      <c r="A7" s="781"/>
      <c r="B7" s="777"/>
      <c r="C7" s="777"/>
      <c r="D7" s="777"/>
      <c r="E7" s="281" t="s">
        <v>38</v>
      </c>
      <c r="F7" s="281" t="s">
        <v>39</v>
      </c>
      <c r="G7" s="281" t="s">
        <v>40</v>
      </c>
      <c r="H7" s="281" t="s">
        <v>68</v>
      </c>
      <c r="I7" s="281" t="s">
        <v>36</v>
      </c>
      <c r="J7" s="281" t="s">
        <v>41</v>
      </c>
      <c r="K7" s="282" t="s">
        <v>387</v>
      </c>
      <c r="L7" s="282" t="s">
        <v>333</v>
      </c>
      <c r="M7" s="282" t="s">
        <v>42</v>
      </c>
      <c r="N7" s="282" t="s">
        <v>2</v>
      </c>
      <c r="O7" s="282" t="s">
        <v>204</v>
      </c>
      <c r="P7" s="283" t="s">
        <v>48</v>
      </c>
      <c r="Q7" s="283" t="s">
        <v>47</v>
      </c>
      <c r="R7" s="283" t="s">
        <v>334</v>
      </c>
      <c r="S7" s="283" t="s">
        <v>49</v>
      </c>
      <c r="T7" s="283" t="s">
        <v>335</v>
      </c>
      <c r="U7" s="283" t="s">
        <v>336</v>
      </c>
      <c r="V7" s="283" t="s">
        <v>2</v>
      </c>
      <c r="W7" s="283" t="s">
        <v>390</v>
      </c>
      <c r="X7" s="770"/>
      <c r="Y7" s="773"/>
    </row>
    <row r="8" spans="1:27" ht="26.25" customHeight="1" thickTop="1" x14ac:dyDescent="0.25">
      <c r="A8" s="174">
        <v>1</v>
      </c>
      <c r="B8" s="813" t="s">
        <v>636</v>
      </c>
      <c r="C8" s="449" t="s">
        <v>648</v>
      </c>
      <c r="D8" s="307" t="s">
        <v>543</v>
      </c>
      <c r="E8" s="308"/>
      <c r="F8" s="308"/>
      <c r="G8" s="308"/>
      <c r="H8" s="308"/>
      <c r="I8" s="308"/>
      <c r="J8" s="308"/>
      <c r="K8" s="309">
        <v>10</v>
      </c>
      <c r="L8" s="308"/>
      <c r="M8" s="309" t="s">
        <v>3</v>
      </c>
      <c r="N8" s="308"/>
      <c r="O8" s="309">
        <v>1</v>
      </c>
      <c r="P8" s="308"/>
      <c r="Q8" s="308"/>
      <c r="R8" s="308"/>
      <c r="S8" s="308"/>
      <c r="T8" s="308"/>
      <c r="U8" s="308"/>
      <c r="V8" s="308"/>
      <c r="W8" s="308"/>
      <c r="X8" s="310"/>
      <c r="Y8" s="178"/>
    </row>
    <row r="9" spans="1:27" ht="26.25" customHeight="1" x14ac:dyDescent="0.25">
      <c r="A9" s="173">
        <v>2</v>
      </c>
      <c r="B9" s="796"/>
      <c r="C9" s="426" t="s">
        <v>648</v>
      </c>
      <c r="D9" s="216" t="s">
        <v>554</v>
      </c>
      <c r="E9" s="284"/>
      <c r="F9" s="284"/>
      <c r="G9" s="284"/>
      <c r="H9" s="284"/>
      <c r="I9" s="284"/>
      <c r="J9" s="284"/>
      <c r="K9" s="285">
        <v>1</v>
      </c>
      <c r="L9" s="285" t="s">
        <v>3</v>
      </c>
      <c r="M9" s="284"/>
      <c r="N9" s="302">
        <v>1</v>
      </c>
      <c r="O9" s="285">
        <v>1</v>
      </c>
      <c r="P9" s="284"/>
      <c r="Q9" s="284"/>
      <c r="R9" s="284"/>
      <c r="S9" s="284"/>
      <c r="T9" s="284"/>
      <c r="U9" s="284"/>
      <c r="V9" s="284"/>
      <c r="W9" s="284"/>
      <c r="X9" s="277"/>
      <c r="Y9" s="287">
        <f>N9*O9*ROUND(X9,2)</f>
        <v>0</v>
      </c>
    </row>
    <row r="10" spans="1:27" ht="15" customHeight="1" x14ac:dyDescent="0.25">
      <c r="A10" s="173">
        <v>3</v>
      </c>
      <c r="B10" s="796"/>
      <c r="C10" s="796" t="s">
        <v>649</v>
      </c>
      <c r="D10" s="216" t="s">
        <v>541</v>
      </c>
      <c r="E10" s="284"/>
      <c r="F10" s="285" t="s">
        <v>3</v>
      </c>
      <c r="G10" s="284"/>
      <c r="H10" s="284"/>
      <c r="I10" s="284"/>
      <c r="J10" s="284"/>
      <c r="K10" s="284"/>
      <c r="L10" s="284"/>
      <c r="M10" s="284"/>
      <c r="N10" s="284"/>
      <c r="O10" s="284"/>
      <c r="P10" s="285"/>
      <c r="Q10" s="285"/>
      <c r="R10" s="284"/>
      <c r="S10" s="284"/>
      <c r="T10" s="284"/>
      <c r="U10" s="284"/>
      <c r="V10" s="285">
        <v>52</v>
      </c>
      <c r="W10" s="285">
        <v>1</v>
      </c>
      <c r="X10" s="364"/>
      <c r="Y10" s="365"/>
    </row>
    <row r="11" spans="1:27" ht="15" customHeight="1" x14ac:dyDescent="0.25">
      <c r="A11" s="173">
        <v>4</v>
      </c>
      <c r="B11" s="796"/>
      <c r="C11" s="796"/>
      <c r="D11" s="216" t="s">
        <v>652</v>
      </c>
      <c r="E11" s="284"/>
      <c r="F11" s="285" t="s">
        <v>3</v>
      </c>
      <c r="G11" s="284"/>
      <c r="H11" s="284"/>
      <c r="I11" s="284"/>
      <c r="J11" s="284"/>
      <c r="K11" s="284"/>
      <c r="L11" s="284"/>
      <c r="M11" s="284"/>
      <c r="N11" s="284"/>
      <c r="O11" s="284"/>
      <c r="P11" s="285"/>
      <c r="Q11" s="285"/>
      <c r="R11" s="284"/>
      <c r="S11" s="284"/>
      <c r="T11" s="284"/>
      <c r="U11" s="284"/>
      <c r="V11" s="285">
        <v>52</v>
      </c>
      <c r="W11" s="285">
        <v>1</v>
      </c>
      <c r="X11" s="364"/>
      <c r="Y11" s="365"/>
      <c r="Z11" s="31"/>
      <c r="AA11" s="31"/>
    </row>
    <row r="12" spans="1:27" ht="15" customHeight="1" x14ac:dyDescent="0.25">
      <c r="A12" s="173">
        <v>5</v>
      </c>
      <c r="B12" s="796"/>
      <c r="C12" s="796"/>
      <c r="D12" s="216" t="s">
        <v>653</v>
      </c>
      <c r="E12" s="284"/>
      <c r="F12" s="285" t="s">
        <v>3</v>
      </c>
      <c r="G12" s="284"/>
      <c r="H12" s="284"/>
      <c r="I12" s="284"/>
      <c r="J12" s="284"/>
      <c r="K12" s="284"/>
      <c r="L12" s="284"/>
      <c r="M12" s="284"/>
      <c r="N12" s="284"/>
      <c r="O12" s="284"/>
      <c r="P12" s="285"/>
      <c r="Q12" s="285"/>
      <c r="R12" s="284"/>
      <c r="S12" s="284"/>
      <c r="T12" s="284"/>
      <c r="U12" s="284"/>
      <c r="V12" s="285">
        <v>52</v>
      </c>
      <c r="W12" s="285">
        <v>1</v>
      </c>
      <c r="X12" s="364"/>
      <c r="Y12" s="365"/>
      <c r="Z12" s="31"/>
      <c r="AA12" s="31"/>
    </row>
    <row r="13" spans="1:27" ht="15" customHeight="1" x14ac:dyDescent="0.25">
      <c r="A13" s="173">
        <v>6</v>
      </c>
      <c r="B13" s="796"/>
      <c r="C13" s="796"/>
      <c r="D13" s="216" t="s">
        <v>654</v>
      </c>
      <c r="E13" s="284"/>
      <c r="F13" s="285" t="s">
        <v>3</v>
      </c>
      <c r="G13" s="284"/>
      <c r="H13" s="284"/>
      <c r="I13" s="284"/>
      <c r="J13" s="284"/>
      <c r="K13" s="284"/>
      <c r="L13" s="284"/>
      <c r="M13" s="284"/>
      <c r="N13" s="284"/>
      <c r="O13" s="284"/>
      <c r="P13" s="285"/>
      <c r="Q13" s="285"/>
      <c r="R13" s="284"/>
      <c r="S13" s="284"/>
      <c r="T13" s="284"/>
      <c r="U13" s="284"/>
      <c r="V13" s="285">
        <v>52</v>
      </c>
      <c r="W13" s="285">
        <v>1</v>
      </c>
      <c r="X13" s="364"/>
      <c r="Y13" s="365"/>
      <c r="Z13" s="31"/>
    </row>
    <row r="14" spans="1:27" ht="15" customHeight="1" x14ac:dyDescent="0.25">
      <c r="A14" s="173">
        <v>7</v>
      </c>
      <c r="B14" s="796"/>
      <c r="C14" s="796" t="s">
        <v>650</v>
      </c>
      <c r="D14" s="216" t="s">
        <v>637</v>
      </c>
      <c r="E14" s="285"/>
      <c r="F14" s="284" t="s">
        <v>3</v>
      </c>
      <c r="G14" s="284"/>
      <c r="H14" s="284"/>
      <c r="I14" s="284"/>
      <c r="J14" s="284"/>
      <c r="K14" s="284"/>
      <c r="L14" s="284"/>
      <c r="M14" s="284"/>
      <c r="N14" s="284"/>
      <c r="O14" s="284"/>
      <c r="P14" s="285"/>
      <c r="Q14" s="285"/>
      <c r="R14" s="284"/>
      <c r="S14" s="284"/>
      <c r="T14" s="284"/>
      <c r="U14" s="284"/>
      <c r="V14" s="285">
        <v>52</v>
      </c>
      <c r="W14" s="302">
        <v>64</v>
      </c>
      <c r="X14" s="364"/>
      <c r="Y14" s="365"/>
      <c r="Z14" s="31"/>
    </row>
    <row r="15" spans="1:27" ht="15" customHeight="1" x14ac:dyDescent="0.25">
      <c r="A15" s="173">
        <v>8</v>
      </c>
      <c r="B15" s="796"/>
      <c r="C15" s="796"/>
      <c r="D15" s="216" t="s">
        <v>604</v>
      </c>
      <c r="E15" s="284"/>
      <c r="F15" s="284"/>
      <c r="G15" s="284"/>
      <c r="H15" s="284"/>
      <c r="I15" s="284"/>
      <c r="J15" s="284"/>
      <c r="K15" s="284"/>
      <c r="L15" s="284"/>
      <c r="M15" s="284"/>
      <c r="N15" s="284"/>
      <c r="O15" s="284"/>
      <c r="P15" s="285" t="s">
        <v>3</v>
      </c>
      <c r="Q15" s="285" t="s">
        <v>3</v>
      </c>
      <c r="R15" s="284"/>
      <c r="S15" s="284"/>
      <c r="T15" s="284"/>
      <c r="U15" s="284"/>
      <c r="V15" s="302">
        <v>2</v>
      </c>
      <c r="W15" s="302">
        <v>64</v>
      </c>
      <c r="X15" s="277"/>
      <c r="Y15" s="287">
        <f t="shared" ref="Y15" si="0">V15*W15*ROUND(X15,2)</f>
        <v>0</v>
      </c>
      <c r="Z15" s="31"/>
    </row>
    <row r="16" spans="1:27" ht="26.25" customHeight="1" x14ac:dyDescent="0.25">
      <c r="A16" s="173">
        <v>9</v>
      </c>
      <c r="B16" s="796"/>
      <c r="C16" s="796"/>
      <c r="D16" s="216" t="s">
        <v>655</v>
      </c>
      <c r="E16" s="284"/>
      <c r="F16" s="284"/>
      <c r="G16" s="284"/>
      <c r="H16" s="284"/>
      <c r="I16" s="284"/>
      <c r="J16" s="284"/>
      <c r="K16" s="284"/>
      <c r="L16" s="284"/>
      <c r="M16" s="284"/>
      <c r="N16" s="284"/>
      <c r="O16" s="284"/>
      <c r="P16" s="285" t="s">
        <v>3</v>
      </c>
      <c r="Q16" s="285" t="s">
        <v>3</v>
      </c>
      <c r="R16" s="284"/>
      <c r="S16" s="284"/>
      <c r="T16" s="284"/>
      <c r="U16" s="284"/>
      <c r="V16" s="302">
        <v>2</v>
      </c>
      <c r="W16" s="302">
        <v>64</v>
      </c>
      <c r="X16" s="277"/>
      <c r="Y16" s="287">
        <f>V16*W16*ROUND(X16,2)</f>
        <v>0</v>
      </c>
      <c r="Z16" s="31"/>
    </row>
    <row r="17" spans="1:26" ht="15" customHeight="1" x14ac:dyDescent="0.25">
      <c r="A17" s="173">
        <v>10</v>
      </c>
      <c r="B17" s="796"/>
      <c r="C17" s="796"/>
      <c r="D17" s="216" t="s">
        <v>638</v>
      </c>
      <c r="E17" s="284"/>
      <c r="F17" s="284"/>
      <c r="G17" s="284"/>
      <c r="H17" s="284"/>
      <c r="I17" s="284"/>
      <c r="J17" s="284"/>
      <c r="K17" s="284"/>
      <c r="L17" s="284"/>
      <c r="M17" s="284"/>
      <c r="N17" s="284"/>
      <c r="O17" s="284"/>
      <c r="P17" s="285" t="s">
        <v>3</v>
      </c>
      <c r="Q17" s="285" t="s">
        <v>3</v>
      </c>
      <c r="R17" s="284"/>
      <c r="S17" s="284"/>
      <c r="T17" s="284"/>
      <c r="U17" s="284"/>
      <c r="V17" s="302">
        <v>2</v>
      </c>
      <c r="W17" s="302">
        <v>64</v>
      </c>
      <c r="X17" s="277"/>
      <c r="Y17" s="287">
        <f>V17*W17*ROUND(X17,2)</f>
        <v>0</v>
      </c>
      <c r="Z17" s="31"/>
    </row>
    <row r="18" spans="1:26" ht="15" customHeight="1" x14ac:dyDescent="0.25">
      <c r="A18" s="173">
        <v>11</v>
      </c>
      <c r="B18" s="796"/>
      <c r="C18" s="796"/>
      <c r="D18" s="216" t="s">
        <v>639</v>
      </c>
      <c r="E18" s="284"/>
      <c r="F18" s="284"/>
      <c r="G18" s="284"/>
      <c r="H18" s="284"/>
      <c r="I18" s="284"/>
      <c r="J18" s="284"/>
      <c r="K18" s="284"/>
      <c r="L18" s="284"/>
      <c r="M18" s="284"/>
      <c r="N18" s="284"/>
      <c r="O18" s="284"/>
      <c r="P18" s="285" t="s">
        <v>3</v>
      </c>
      <c r="Q18" s="285" t="s">
        <v>3</v>
      </c>
      <c r="R18" s="284"/>
      <c r="S18" s="284"/>
      <c r="T18" s="284"/>
      <c r="U18" s="284"/>
      <c r="V18" s="302">
        <v>2</v>
      </c>
      <c r="W18" s="302">
        <v>64</v>
      </c>
      <c r="X18" s="277"/>
      <c r="Y18" s="287">
        <f t="shared" ref="Y18:Y21" si="1">V18*W18*ROUND(X18,2)</f>
        <v>0</v>
      </c>
      <c r="Z18" s="31"/>
    </row>
    <row r="19" spans="1:26" ht="15" customHeight="1" x14ac:dyDescent="0.25">
      <c r="A19" s="173">
        <v>12</v>
      </c>
      <c r="B19" s="796"/>
      <c r="C19" s="796"/>
      <c r="D19" s="216" t="s">
        <v>640</v>
      </c>
      <c r="E19" s="284"/>
      <c r="F19" s="284"/>
      <c r="G19" s="284"/>
      <c r="H19" s="284"/>
      <c r="I19" s="284"/>
      <c r="J19" s="284"/>
      <c r="K19" s="284"/>
      <c r="L19" s="284"/>
      <c r="M19" s="284"/>
      <c r="N19" s="284"/>
      <c r="O19" s="284"/>
      <c r="P19" s="285" t="s">
        <v>3</v>
      </c>
      <c r="Q19" s="285" t="s">
        <v>3</v>
      </c>
      <c r="R19" s="284"/>
      <c r="S19" s="284"/>
      <c r="T19" s="284"/>
      <c r="U19" s="284"/>
      <c r="V19" s="302">
        <v>2</v>
      </c>
      <c r="W19" s="302">
        <v>64</v>
      </c>
      <c r="X19" s="277"/>
      <c r="Y19" s="287">
        <f t="shared" si="1"/>
        <v>0</v>
      </c>
      <c r="Z19" s="31"/>
    </row>
    <row r="20" spans="1:26" ht="15" customHeight="1" x14ac:dyDescent="0.25">
      <c r="A20" s="173">
        <v>13</v>
      </c>
      <c r="B20" s="796"/>
      <c r="C20" s="796" t="s">
        <v>651</v>
      </c>
      <c r="D20" s="216" t="s">
        <v>637</v>
      </c>
      <c r="E20" s="285"/>
      <c r="F20" s="284" t="s">
        <v>3</v>
      </c>
      <c r="G20" s="284"/>
      <c r="H20" s="284"/>
      <c r="I20" s="284"/>
      <c r="J20" s="284"/>
      <c r="K20" s="284"/>
      <c r="L20" s="284"/>
      <c r="M20" s="284"/>
      <c r="N20" s="284"/>
      <c r="O20" s="284"/>
      <c r="P20" s="285"/>
      <c r="Q20" s="285"/>
      <c r="R20" s="284"/>
      <c r="S20" s="284"/>
      <c r="T20" s="284"/>
      <c r="U20" s="284"/>
      <c r="V20" s="285">
        <v>52</v>
      </c>
      <c r="W20" s="302">
        <v>2</v>
      </c>
      <c r="X20" s="364"/>
      <c r="Y20" s="365"/>
      <c r="Z20" s="31"/>
    </row>
    <row r="21" spans="1:26" ht="15" customHeight="1" x14ac:dyDescent="0.25">
      <c r="A21" s="173">
        <v>14</v>
      </c>
      <c r="B21" s="796"/>
      <c r="C21" s="799"/>
      <c r="D21" s="216" t="s">
        <v>641</v>
      </c>
      <c r="E21" s="284"/>
      <c r="F21" s="284"/>
      <c r="G21" s="284"/>
      <c r="H21" s="284"/>
      <c r="I21" s="284"/>
      <c r="J21" s="284"/>
      <c r="K21" s="284"/>
      <c r="L21" s="284"/>
      <c r="M21" s="284"/>
      <c r="N21" s="284"/>
      <c r="O21" s="284"/>
      <c r="P21" s="285" t="s">
        <v>3</v>
      </c>
      <c r="Q21" s="285" t="s">
        <v>3</v>
      </c>
      <c r="R21" s="284"/>
      <c r="S21" s="284"/>
      <c r="T21" s="284"/>
      <c r="U21" s="284"/>
      <c r="V21" s="302">
        <v>2</v>
      </c>
      <c r="W21" s="302">
        <v>2</v>
      </c>
      <c r="X21" s="277"/>
      <c r="Y21" s="287">
        <f t="shared" si="1"/>
        <v>0</v>
      </c>
      <c r="Z21" s="31"/>
    </row>
    <row r="22" spans="1:26" ht="15" customHeight="1" x14ac:dyDescent="0.25">
      <c r="A22" s="173">
        <v>15</v>
      </c>
      <c r="B22" s="796"/>
      <c r="C22" s="799"/>
      <c r="D22" s="216" t="s">
        <v>642</v>
      </c>
      <c r="E22" s="284"/>
      <c r="F22" s="284"/>
      <c r="G22" s="284"/>
      <c r="H22" s="284"/>
      <c r="I22" s="284"/>
      <c r="J22" s="284"/>
      <c r="K22" s="284"/>
      <c r="L22" s="284"/>
      <c r="M22" s="284"/>
      <c r="N22" s="284"/>
      <c r="O22" s="284"/>
      <c r="P22" s="285" t="s">
        <v>3</v>
      </c>
      <c r="Q22" s="285" t="s">
        <v>3</v>
      </c>
      <c r="R22" s="284"/>
      <c r="S22" s="284"/>
      <c r="T22" s="284"/>
      <c r="U22" s="284"/>
      <c r="V22" s="302">
        <v>2</v>
      </c>
      <c r="W22" s="302">
        <v>2</v>
      </c>
      <c r="X22" s="277"/>
      <c r="Y22" s="287">
        <f>V22*W22*ROUND(X22,2)</f>
        <v>0</v>
      </c>
      <c r="Z22" s="31"/>
    </row>
    <row r="23" spans="1:26" ht="15" customHeight="1" x14ac:dyDescent="0.25">
      <c r="A23" s="173">
        <v>16</v>
      </c>
      <c r="B23" s="796"/>
      <c r="C23" s="799"/>
      <c r="D23" s="216" t="s">
        <v>643</v>
      </c>
      <c r="E23" s="284"/>
      <c r="F23" s="284"/>
      <c r="G23" s="284"/>
      <c r="H23" s="284"/>
      <c r="I23" s="284"/>
      <c r="J23" s="284"/>
      <c r="K23" s="284"/>
      <c r="L23" s="284"/>
      <c r="M23" s="284"/>
      <c r="N23" s="284"/>
      <c r="O23" s="284"/>
      <c r="P23" s="285" t="s">
        <v>3</v>
      </c>
      <c r="Q23" s="285" t="s">
        <v>3</v>
      </c>
      <c r="R23" s="284"/>
      <c r="S23" s="284"/>
      <c r="T23" s="284"/>
      <c r="U23" s="284"/>
      <c r="V23" s="302">
        <v>2</v>
      </c>
      <c r="W23" s="302">
        <v>2</v>
      </c>
      <c r="X23" s="277"/>
      <c r="Y23" s="287">
        <f>V23*W23*ROUND(X23,2)</f>
        <v>0</v>
      </c>
      <c r="Z23" s="31"/>
    </row>
    <row r="24" spans="1:26" s="415" customFormat="1" ht="15" customHeight="1" x14ac:dyDescent="0.25">
      <c r="A24" s="173">
        <v>17</v>
      </c>
      <c r="B24" s="796"/>
      <c r="C24" s="799"/>
      <c r="D24" s="216" t="s">
        <v>644</v>
      </c>
      <c r="E24" s="284"/>
      <c r="F24" s="284"/>
      <c r="G24" s="284"/>
      <c r="H24" s="284"/>
      <c r="I24" s="284"/>
      <c r="J24" s="284"/>
      <c r="K24" s="284"/>
      <c r="L24" s="284"/>
      <c r="M24" s="284"/>
      <c r="N24" s="284"/>
      <c r="O24" s="284"/>
      <c r="P24" s="285" t="s">
        <v>3</v>
      </c>
      <c r="Q24" s="285" t="s">
        <v>3</v>
      </c>
      <c r="R24" s="284"/>
      <c r="S24" s="284"/>
      <c r="T24" s="284"/>
      <c r="U24" s="284"/>
      <c r="V24" s="302">
        <v>2</v>
      </c>
      <c r="W24" s="302">
        <v>2</v>
      </c>
      <c r="X24" s="277"/>
      <c r="Y24" s="287">
        <f t="shared" ref="Y24:Y27" si="2">V24*W24*ROUND(X24,2)</f>
        <v>0</v>
      </c>
      <c r="Z24" s="31"/>
    </row>
    <row r="25" spans="1:26" ht="15" customHeight="1" x14ac:dyDescent="0.25">
      <c r="A25" s="173">
        <v>18</v>
      </c>
      <c r="B25" s="796"/>
      <c r="C25" s="799"/>
      <c r="D25" s="216" t="s">
        <v>645</v>
      </c>
      <c r="E25" s="284"/>
      <c r="F25" s="284"/>
      <c r="G25" s="284"/>
      <c r="H25" s="284"/>
      <c r="I25" s="284"/>
      <c r="J25" s="284"/>
      <c r="K25" s="284"/>
      <c r="L25" s="284"/>
      <c r="M25" s="284"/>
      <c r="N25" s="284"/>
      <c r="O25" s="284"/>
      <c r="P25" s="285" t="s">
        <v>3</v>
      </c>
      <c r="Q25" s="285" t="s">
        <v>3</v>
      </c>
      <c r="R25" s="284"/>
      <c r="S25" s="284"/>
      <c r="T25" s="284"/>
      <c r="U25" s="284"/>
      <c r="V25" s="302">
        <v>2</v>
      </c>
      <c r="W25" s="302">
        <v>2</v>
      </c>
      <c r="X25" s="277"/>
      <c r="Y25" s="287">
        <f t="shared" si="2"/>
        <v>0</v>
      </c>
      <c r="Z25" s="31"/>
    </row>
    <row r="26" spans="1:26" ht="15" customHeight="1" x14ac:dyDescent="0.25">
      <c r="A26" s="173">
        <v>19</v>
      </c>
      <c r="B26" s="796"/>
      <c r="C26" s="799"/>
      <c r="D26" s="216" t="s">
        <v>398</v>
      </c>
      <c r="E26" s="284"/>
      <c r="F26" s="284"/>
      <c r="G26" s="284"/>
      <c r="H26" s="284"/>
      <c r="I26" s="284"/>
      <c r="J26" s="284"/>
      <c r="K26" s="284"/>
      <c r="L26" s="284"/>
      <c r="M26" s="284"/>
      <c r="N26" s="284"/>
      <c r="O26" s="284"/>
      <c r="P26" s="285" t="s">
        <v>3</v>
      </c>
      <c r="Q26" s="285" t="s">
        <v>3</v>
      </c>
      <c r="R26" s="284"/>
      <c r="S26" s="284"/>
      <c r="T26" s="284"/>
      <c r="U26" s="284"/>
      <c r="V26" s="302">
        <v>2</v>
      </c>
      <c r="W26" s="302">
        <v>2</v>
      </c>
      <c r="X26" s="277"/>
      <c r="Y26" s="287">
        <f t="shared" si="2"/>
        <v>0</v>
      </c>
      <c r="Z26" s="31"/>
    </row>
    <row r="27" spans="1:26" ht="15" customHeight="1" x14ac:dyDescent="0.25">
      <c r="A27" s="173">
        <v>20</v>
      </c>
      <c r="B27" s="796"/>
      <c r="C27" s="799"/>
      <c r="D27" s="216" t="s">
        <v>474</v>
      </c>
      <c r="E27" s="284"/>
      <c r="F27" s="284"/>
      <c r="G27" s="284"/>
      <c r="H27" s="284"/>
      <c r="I27" s="284"/>
      <c r="J27" s="284"/>
      <c r="K27" s="284"/>
      <c r="L27" s="284"/>
      <c r="M27" s="284"/>
      <c r="N27" s="284"/>
      <c r="O27" s="284"/>
      <c r="P27" s="285" t="s">
        <v>3</v>
      </c>
      <c r="Q27" s="285" t="s">
        <v>3</v>
      </c>
      <c r="R27" s="284"/>
      <c r="S27" s="284"/>
      <c r="T27" s="284"/>
      <c r="U27" s="284"/>
      <c r="V27" s="302">
        <v>2</v>
      </c>
      <c r="W27" s="302">
        <v>2</v>
      </c>
      <c r="X27" s="277"/>
      <c r="Y27" s="287">
        <f t="shared" si="2"/>
        <v>0</v>
      </c>
      <c r="Z27" s="31"/>
    </row>
    <row r="28" spans="1:26" ht="15" customHeight="1" x14ac:dyDescent="0.25">
      <c r="A28" s="173">
        <v>21</v>
      </c>
      <c r="B28" s="796"/>
      <c r="C28" s="799"/>
      <c r="D28" s="216" t="s">
        <v>646</v>
      </c>
      <c r="E28" s="284"/>
      <c r="F28" s="284"/>
      <c r="G28" s="284"/>
      <c r="H28" s="284"/>
      <c r="I28" s="284"/>
      <c r="J28" s="284"/>
      <c r="K28" s="284"/>
      <c r="L28" s="284"/>
      <c r="M28" s="284"/>
      <c r="N28" s="284"/>
      <c r="O28" s="284"/>
      <c r="P28" s="285" t="s">
        <v>3</v>
      </c>
      <c r="Q28" s="285" t="s">
        <v>3</v>
      </c>
      <c r="R28" s="284"/>
      <c r="S28" s="284"/>
      <c r="T28" s="284"/>
      <c r="U28" s="284"/>
      <c r="V28" s="302">
        <v>2</v>
      </c>
      <c r="W28" s="302">
        <v>2</v>
      </c>
      <c r="X28" s="277"/>
      <c r="Y28" s="287">
        <f>V28*W28*ROUND(X28,2)</f>
        <v>0</v>
      </c>
      <c r="Z28" s="31"/>
    </row>
    <row r="29" spans="1:26" ht="15" customHeight="1" x14ac:dyDescent="0.25">
      <c r="A29" s="173">
        <v>22</v>
      </c>
      <c r="B29" s="796"/>
      <c r="C29" s="799"/>
      <c r="D29" s="216" t="s">
        <v>647</v>
      </c>
      <c r="E29" s="284"/>
      <c r="F29" s="284"/>
      <c r="G29" s="284"/>
      <c r="H29" s="284"/>
      <c r="I29" s="284"/>
      <c r="J29" s="284"/>
      <c r="K29" s="284"/>
      <c r="L29" s="284"/>
      <c r="M29" s="284"/>
      <c r="N29" s="284"/>
      <c r="O29" s="284"/>
      <c r="P29" s="285" t="s">
        <v>3</v>
      </c>
      <c r="Q29" s="285" t="s">
        <v>3</v>
      </c>
      <c r="R29" s="284"/>
      <c r="S29" s="284"/>
      <c r="T29" s="284"/>
      <c r="U29" s="284"/>
      <c r="V29" s="302">
        <v>2</v>
      </c>
      <c r="W29" s="302">
        <v>2</v>
      </c>
      <c r="X29" s="277"/>
      <c r="Y29" s="287">
        <f>V29*W29*ROUND(X29,2)</f>
        <v>0</v>
      </c>
      <c r="Z29" s="31"/>
    </row>
    <row r="30" spans="1:26" ht="26.25" customHeight="1" x14ac:dyDescent="0.25">
      <c r="A30" s="173">
        <v>23</v>
      </c>
      <c r="B30" s="796" t="s">
        <v>52</v>
      </c>
      <c r="C30" s="796" t="s">
        <v>486</v>
      </c>
      <c r="D30" s="216" t="s">
        <v>551</v>
      </c>
      <c r="E30" s="284"/>
      <c r="F30" s="284"/>
      <c r="G30" s="284"/>
      <c r="H30" s="284"/>
      <c r="I30" s="284"/>
      <c r="J30" s="284"/>
      <c r="K30" s="284"/>
      <c r="L30" s="284"/>
      <c r="M30" s="284"/>
      <c r="N30" s="284"/>
      <c r="O30" s="284"/>
      <c r="P30" s="285" t="s">
        <v>3</v>
      </c>
      <c r="Q30" s="285" t="s">
        <v>3</v>
      </c>
      <c r="R30" s="284"/>
      <c r="S30" s="284"/>
      <c r="T30" s="284"/>
      <c r="U30" s="284"/>
      <c r="V30" s="302">
        <v>2</v>
      </c>
      <c r="W30" s="285">
        <v>1</v>
      </c>
      <c r="X30" s="277"/>
      <c r="Y30" s="287">
        <f t="shared" ref="Y30:Y32" si="3">V30*W30*ROUND(X30,2)</f>
        <v>0</v>
      </c>
      <c r="Z30" s="31"/>
    </row>
    <row r="31" spans="1:26" ht="15" customHeight="1" x14ac:dyDescent="0.25">
      <c r="A31" s="173">
        <v>24</v>
      </c>
      <c r="B31" s="796"/>
      <c r="C31" s="799"/>
      <c r="D31" s="216" t="s">
        <v>552</v>
      </c>
      <c r="E31" s="284"/>
      <c r="F31" s="284"/>
      <c r="G31" s="284"/>
      <c r="H31" s="284"/>
      <c r="I31" s="284"/>
      <c r="J31" s="284"/>
      <c r="K31" s="284"/>
      <c r="L31" s="284"/>
      <c r="M31" s="284"/>
      <c r="N31" s="284"/>
      <c r="O31" s="284"/>
      <c r="P31" s="285" t="s">
        <v>3</v>
      </c>
      <c r="Q31" s="285" t="s">
        <v>3</v>
      </c>
      <c r="R31" s="284"/>
      <c r="S31" s="284"/>
      <c r="T31" s="284"/>
      <c r="U31" s="284"/>
      <c r="V31" s="302">
        <v>2</v>
      </c>
      <c r="W31" s="285">
        <v>1</v>
      </c>
      <c r="X31" s="277"/>
      <c r="Y31" s="287">
        <f t="shared" si="3"/>
        <v>0</v>
      </c>
      <c r="Z31" s="31"/>
    </row>
    <row r="32" spans="1:26" ht="15" customHeight="1" thickBot="1" x14ac:dyDescent="0.3">
      <c r="A32" s="65">
        <v>25</v>
      </c>
      <c r="B32" s="797"/>
      <c r="C32" s="812"/>
      <c r="D32" s="304" t="s">
        <v>553</v>
      </c>
      <c r="E32" s="291"/>
      <c r="F32" s="291"/>
      <c r="G32" s="291"/>
      <c r="H32" s="291"/>
      <c r="I32" s="291"/>
      <c r="J32" s="291"/>
      <c r="K32" s="291"/>
      <c r="L32" s="291"/>
      <c r="M32" s="291"/>
      <c r="N32" s="291"/>
      <c r="O32" s="291"/>
      <c r="P32" s="292" t="s">
        <v>3</v>
      </c>
      <c r="Q32" s="292" t="s">
        <v>3</v>
      </c>
      <c r="R32" s="291"/>
      <c r="S32" s="291"/>
      <c r="T32" s="291"/>
      <c r="U32" s="291"/>
      <c r="V32" s="306">
        <v>2</v>
      </c>
      <c r="W32" s="292">
        <v>1</v>
      </c>
      <c r="X32" s="277"/>
      <c r="Y32" s="294">
        <f t="shared" si="3"/>
        <v>0</v>
      </c>
      <c r="Z32" s="31"/>
    </row>
    <row r="33" spans="1:27" ht="15" customHeight="1" thickTop="1" thickBot="1" x14ac:dyDescent="0.3">
      <c r="X33" s="16" t="s">
        <v>4</v>
      </c>
      <c r="Y33" s="17">
        <f>SUM(Y9,Y15:Y19,Y21:Y32)</f>
        <v>0</v>
      </c>
      <c r="AA33" s="31"/>
    </row>
    <row r="34" spans="1:27" ht="13.5" thickTop="1" x14ac:dyDescent="0.25"/>
    <row r="35" spans="1:27" x14ac:dyDescent="0.25">
      <c r="A35" s="432"/>
      <c r="B35" s="81"/>
    </row>
    <row r="36" spans="1:27" x14ac:dyDescent="0.25">
      <c r="A36" s="432"/>
      <c r="B36" s="81"/>
    </row>
  </sheetData>
  <sheetProtection algorithmName="SHA-512" hashValue="v64Y7h81hg3UQl4/CcnK3cq47nF9oX01f5sPwWy6Ov1i0kKYy4TKHSbKlbDGW3sOb3ROZ6dvYo2ibctnvwM/jg==" saltValue="I/S3G6p+vHl3jp2EyeTFLQ==" spinCount="100000" sheet="1" objects="1" scenarios="1"/>
  <mergeCells count="20">
    <mergeCell ref="C10:C13"/>
    <mergeCell ref="C14:C19"/>
    <mergeCell ref="C20:C29"/>
    <mergeCell ref="B30:B32"/>
    <mergeCell ref="C30:C32"/>
    <mergeCell ref="B8:B29"/>
    <mergeCell ref="K5:O6"/>
    <mergeCell ref="P5:W6"/>
    <mergeCell ref="X5:X7"/>
    <mergeCell ref="Y5:Y7"/>
    <mergeCell ref="A1:E1"/>
    <mergeCell ref="F1:Y1"/>
    <mergeCell ref="A2:Y2"/>
    <mergeCell ref="A3:Y3"/>
    <mergeCell ref="A4:Y4"/>
    <mergeCell ref="A5:A7"/>
    <mergeCell ref="B5:B7"/>
    <mergeCell ref="C5:C7"/>
    <mergeCell ref="D5:D7"/>
    <mergeCell ref="E5:J6"/>
  </mergeCells>
  <printOptions horizontalCentered="1"/>
  <pageMargins left="0.39370078740157483" right="0.39370078740157483" top="0.39370078740157483" bottom="0.39370078740157483" header="0.19685039370078741" footer="0.19685039370078741"/>
  <pageSetup paperSize="9" scale="53" fitToHeight="2"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2" tint="-0.499984740745262"/>
  </sheetPr>
  <dimension ref="A1:J12"/>
  <sheetViews>
    <sheetView view="pageLayout" zoomScaleNormal="90" workbookViewId="0">
      <selection activeCell="H7" sqref="H7:H8"/>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2301</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2316</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15" customHeight="1" thickTop="1" x14ac:dyDescent="0.25">
      <c r="A7" s="220">
        <v>1</v>
      </c>
      <c r="B7" s="383" t="s">
        <v>2376</v>
      </c>
      <c r="C7" s="384" t="s">
        <v>2375</v>
      </c>
      <c r="D7" s="383" t="s">
        <v>2374</v>
      </c>
      <c r="E7" s="703"/>
      <c r="F7" s="703"/>
      <c r="G7" s="389">
        <v>1</v>
      </c>
      <c r="H7" s="338"/>
      <c r="I7" s="252">
        <f>G7*ROUND(H7,2)</f>
        <v>0</v>
      </c>
      <c r="J7" s="30"/>
    </row>
    <row r="8" spans="1:10" ht="15" customHeight="1" thickBot="1" x14ac:dyDescent="0.3">
      <c r="A8" s="56">
        <v>2</v>
      </c>
      <c r="B8" s="200" t="s">
        <v>2355</v>
      </c>
      <c r="C8" s="393" t="s">
        <v>2356</v>
      </c>
      <c r="D8" s="200" t="s">
        <v>2351</v>
      </c>
      <c r="E8" s="705"/>
      <c r="F8" s="705"/>
      <c r="G8" s="394">
        <v>2</v>
      </c>
      <c r="H8" s="333"/>
      <c r="I8" s="72">
        <f>G8*ROUND(H8,2)</f>
        <v>0</v>
      </c>
      <c r="J8" s="30"/>
    </row>
    <row r="9" spans="1:10" ht="15" customHeight="1" thickTop="1" thickBot="1" x14ac:dyDescent="0.3">
      <c r="H9" s="16" t="s">
        <v>4</v>
      </c>
      <c r="I9" s="17">
        <f>SUM(I7:I8)</f>
        <v>0</v>
      </c>
      <c r="J9" s="30"/>
    </row>
    <row r="10" spans="1:10" ht="15.75" thickTop="1" x14ac:dyDescent="0.25"/>
    <row r="11" spans="1:10" ht="75" customHeight="1" x14ac:dyDescent="0.25">
      <c r="A11" s="997" t="s">
        <v>14</v>
      </c>
      <c r="B11" s="998"/>
      <c r="C11" s="998"/>
      <c r="D11" s="998"/>
      <c r="E11" s="998"/>
      <c r="F11" s="998"/>
      <c r="G11" s="998"/>
      <c r="H11" s="998"/>
      <c r="I11" s="998"/>
    </row>
    <row r="12" spans="1:10" x14ac:dyDescent="0.25">
      <c r="A12" s="697"/>
      <c r="B12" s="81"/>
    </row>
  </sheetData>
  <sheetProtection algorithmName="SHA-512" hashValue="KoCqWiASagdV0srpywA0TrwoPJFW4/7B9dWt1ALskNQC/VLRRofWSiSkRThE2EXjUy1ZBgZ4/52tb2Y4yu7q6Q==" saltValue="oIiN+0hMGUt9TEj16PhAkQ==" spinCount="100000" sheet="1" objects="1" scenarios="1"/>
  <mergeCells count="13">
    <mergeCell ref="H5:H6"/>
    <mergeCell ref="I5:I6"/>
    <mergeCell ref="A11:I11"/>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2" tint="-0.499984740745262"/>
  </sheetPr>
  <dimension ref="A1:J13"/>
  <sheetViews>
    <sheetView view="pageLayout" zoomScaleNormal="90" workbookViewId="0">
      <selection activeCell="H7" sqref="H7:H9"/>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2302</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2317</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15" customHeight="1" thickTop="1" x14ac:dyDescent="0.25">
      <c r="A7" s="220">
        <v>1</v>
      </c>
      <c r="B7" s="383" t="s">
        <v>2355</v>
      </c>
      <c r="C7" s="384" t="s">
        <v>2356</v>
      </c>
      <c r="D7" s="383" t="s">
        <v>2351</v>
      </c>
      <c r="E7" s="703"/>
      <c r="F7" s="703"/>
      <c r="G7" s="389">
        <v>1</v>
      </c>
      <c r="H7" s="338"/>
      <c r="I7" s="252">
        <f>G7*ROUND(H7,2)</f>
        <v>0</v>
      </c>
      <c r="J7" s="30"/>
    </row>
    <row r="8" spans="1:10" ht="15" customHeight="1" x14ac:dyDescent="0.25">
      <c r="A8" s="6">
        <v>2</v>
      </c>
      <c r="B8" s="68" t="s">
        <v>2358</v>
      </c>
      <c r="C8" s="269" t="s">
        <v>2357</v>
      </c>
      <c r="D8" s="68" t="s">
        <v>2351</v>
      </c>
      <c r="E8" s="704"/>
      <c r="F8" s="704"/>
      <c r="G8" s="270">
        <v>2</v>
      </c>
      <c r="H8" s="331"/>
      <c r="I8" s="18">
        <f>G8*ROUND(H8,2)</f>
        <v>0</v>
      </c>
      <c r="J8" s="30"/>
    </row>
    <row r="9" spans="1:10" ht="15.75" thickBot="1" x14ac:dyDescent="0.3">
      <c r="A9" s="56">
        <v>3</v>
      </c>
      <c r="B9" s="200" t="s">
        <v>2354</v>
      </c>
      <c r="C9" s="200" t="s">
        <v>2353</v>
      </c>
      <c r="D9" s="200" t="s">
        <v>2352</v>
      </c>
      <c r="E9" s="705"/>
      <c r="F9" s="705"/>
      <c r="G9" s="199">
        <v>1</v>
      </c>
      <c r="H9" s="333"/>
      <c r="I9" s="72">
        <f t="shared" ref="I9" si="0">G9*ROUND(H9,2)</f>
        <v>0</v>
      </c>
      <c r="J9" s="30"/>
    </row>
    <row r="10" spans="1:10" ht="15" customHeight="1" thickTop="1" thickBot="1" x14ac:dyDescent="0.3">
      <c r="H10" s="16" t="s">
        <v>4</v>
      </c>
      <c r="I10" s="17">
        <f>SUM(I7:I9)</f>
        <v>0</v>
      </c>
      <c r="J10" s="30"/>
    </row>
    <row r="11" spans="1:10" ht="15.75" thickTop="1" x14ac:dyDescent="0.25"/>
    <row r="12" spans="1:10" ht="75" customHeight="1" x14ac:dyDescent="0.25">
      <c r="A12" s="997" t="s">
        <v>14</v>
      </c>
      <c r="B12" s="998"/>
      <c r="C12" s="998"/>
      <c r="D12" s="998"/>
      <c r="E12" s="998"/>
      <c r="F12" s="998"/>
      <c r="G12" s="998"/>
      <c r="H12" s="998"/>
      <c r="I12" s="998"/>
    </row>
    <row r="13" spans="1:10" x14ac:dyDescent="0.25">
      <c r="A13" s="697"/>
      <c r="B13" s="81"/>
    </row>
  </sheetData>
  <sheetProtection algorithmName="SHA-512" hashValue="tdTzhEgDo0li20o1JmNMkT1Bgw3nXZNSHrTvwNoN196YUnCBrg+jtV7032huY/bTNtxt9u6xJ7+wJRgeQD2Njg==" saltValue="grNkc8T0Nv19QMgzcv7Q4A==" spinCount="100000" sheet="1" objects="1" scenarios="1"/>
  <mergeCells count="13">
    <mergeCell ref="H5:H6"/>
    <mergeCell ref="I5:I6"/>
    <mergeCell ref="A12:I12"/>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2" tint="-0.499984740745262"/>
  </sheetPr>
  <dimension ref="A1:J11"/>
  <sheetViews>
    <sheetView view="pageLayout" zoomScaleNormal="90" workbookViewId="0">
      <selection activeCell="H7" sqref="H7"/>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2303</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2319</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26.25" customHeight="1" thickTop="1" thickBot="1" x14ac:dyDescent="0.3">
      <c r="A7" s="225">
        <v>1</v>
      </c>
      <c r="B7" s="227" t="s">
        <v>2350</v>
      </c>
      <c r="C7" s="390" t="s">
        <v>2348</v>
      </c>
      <c r="D7" s="392" t="s">
        <v>2349</v>
      </c>
      <c r="E7" s="708"/>
      <c r="F7" s="708"/>
      <c r="G7" s="391">
        <v>1</v>
      </c>
      <c r="H7" s="342"/>
      <c r="I7" s="255">
        <f>G7*ROUND(H7,2)</f>
        <v>0</v>
      </c>
      <c r="J7" s="30"/>
    </row>
    <row r="8" spans="1:10" ht="15" customHeight="1" thickTop="1" thickBot="1" x14ac:dyDescent="0.3">
      <c r="H8" s="16" t="s">
        <v>4</v>
      </c>
      <c r="I8" s="17">
        <f>SUM(I7:I7)</f>
        <v>0</v>
      </c>
      <c r="J8" s="30"/>
    </row>
    <row r="9" spans="1:10" ht="15.75" thickTop="1" x14ac:dyDescent="0.25"/>
    <row r="10" spans="1:10" ht="75" customHeight="1" x14ac:dyDescent="0.25">
      <c r="A10" s="997" t="s">
        <v>14</v>
      </c>
      <c r="B10" s="998"/>
      <c r="C10" s="998"/>
      <c r="D10" s="998"/>
      <c r="E10" s="998"/>
      <c r="F10" s="998"/>
      <c r="G10" s="998"/>
      <c r="H10" s="998"/>
      <c r="I10" s="998"/>
    </row>
    <row r="11" spans="1:10" x14ac:dyDescent="0.25">
      <c r="A11" s="697"/>
      <c r="B11" s="81"/>
    </row>
  </sheetData>
  <sheetProtection algorithmName="SHA-512" hashValue="PgHBUe11uviqOW98+F/hkUU2Fftu3CCbGW4g6C4K71jjp+pd5GVL4yG7Cd4bExhtxpjib/LqsYzzZqeIYVMQ9g==" saltValue="UEkaKEBulXUsc/VMhYCN/Q==" spinCount="100000" sheet="1" objects="1" scenarios="1"/>
  <mergeCells count="13">
    <mergeCell ref="H5:H6"/>
    <mergeCell ref="I5:I6"/>
    <mergeCell ref="A10:I10"/>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2" tint="-0.499984740745262"/>
  </sheetPr>
  <dimension ref="A1:J12"/>
  <sheetViews>
    <sheetView view="pageLayout" zoomScaleNormal="90" workbookViewId="0">
      <selection activeCell="H7" sqref="H7:H8"/>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2304</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2320</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26.25" customHeight="1" thickTop="1" x14ac:dyDescent="0.25">
      <c r="A7" s="220">
        <v>1</v>
      </c>
      <c r="B7" s="383" t="s">
        <v>2343</v>
      </c>
      <c r="C7" s="384" t="s">
        <v>2346</v>
      </c>
      <c r="D7" s="383" t="s">
        <v>2347</v>
      </c>
      <c r="E7" s="703"/>
      <c r="F7" s="703"/>
      <c r="G7" s="389">
        <v>1</v>
      </c>
      <c r="H7" s="338"/>
      <c r="I7" s="252">
        <f>G7*ROUND(H7,2)</f>
        <v>0</v>
      </c>
      <c r="J7" s="30"/>
    </row>
    <row r="8" spans="1:10" ht="26.25" customHeight="1" thickBot="1" x14ac:dyDescent="0.3">
      <c r="A8" s="56">
        <v>2</v>
      </c>
      <c r="B8" s="200" t="s">
        <v>2343</v>
      </c>
      <c r="C8" s="393" t="s">
        <v>2344</v>
      </c>
      <c r="D8" s="200" t="s">
        <v>2345</v>
      </c>
      <c r="E8" s="705"/>
      <c r="F8" s="705"/>
      <c r="G8" s="394">
        <v>1</v>
      </c>
      <c r="H8" s="333"/>
      <c r="I8" s="72">
        <f>G8*ROUND(H8,2)</f>
        <v>0</v>
      </c>
      <c r="J8" s="30"/>
    </row>
    <row r="9" spans="1:10" ht="15" customHeight="1" thickTop="1" thickBot="1" x14ac:dyDescent="0.3">
      <c r="H9" s="16" t="s">
        <v>4</v>
      </c>
      <c r="I9" s="17">
        <f>SUM(I7:I8)</f>
        <v>0</v>
      </c>
      <c r="J9" s="30"/>
    </row>
    <row r="10" spans="1:10" ht="15.75" thickTop="1" x14ac:dyDescent="0.25"/>
    <row r="11" spans="1:10" ht="75" customHeight="1" x14ac:dyDescent="0.25">
      <c r="A11" s="997" t="s">
        <v>14</v>
      </c>
      <c r="B11" s="998"/>
      <c r="C11" s="998"/>
      <c r="D11" s="998"/>
      <c r="E11" s="998"/>
      <c r="F11" s="998"/>
      <c r="G11" s="998"/>
      <c r="H11" s="998"/>
      <c r="I11" s="998"/>
    </row>
    <row r="12" spans="1:10" x14ac:dyDescent="0.25">
      <c r="A12" s="697"/>
      <c r="B12" s="81"/>
    </row>
  </sheetData>
  <sheetProtection algorithmName="SHA-512" hashValue="5SXFVEU6Kc9rhOXhzwpc909sE2E95mtSfireRVPlaIoIt3tqywrvVHxHd/901H9wyqRqOjsw7c247WndpVhifA==" saltValue="hrlwQGyINIAv6uTmiQdOcA==" spinCount="100000" sheet="1" objects="1" scenarios="1"/>
  <mergeCells count="13">
    <mergeCell ref="H5:H6"/>
    <mergeCell ref="I5:I6"/>
    <mergeCell ref="A11:I11"/>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2" tint="-0.499984740745262"/>
  </sheetPr>
  <dimension ref="A1:J12"/>
  <sheetViews>
    <sheetView view="pageLayout" zoomScaleNormal="90" workbookViewId="0">
      <selection activeCell="H7" sqref="H7:H8"/>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2359</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2321</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26.25" customHeight="1" thickTop="1" x14ac:dyDescent="0.25">
      <c r="A7" s="220">
        <v>1</v>
      </c>
      <c r="B7" s="395" t="s">
        <v>2340</v>
      </c>
      <c r="C7" s="396" t="s">
        <v>2338</v>
      </c>
      <c r="D7" s="383" t="s">
        <v>2339</v>
      </c>
      <c r="E7" s="703"/>
      <c r="F7" s="703"/>
      <c r="G7" s="389">
        <v>1</v>
      </c>
      <c r="H7" s="338"/>
      <c r="I7" s="252">
        <f>G7*ROUND(H7,2)</f>
        <v>0</v>
      </c>
      <c r="J7" s="30"/>
    </row>
    <row r="8" spans="1:10" ht="15" customHeight="1" thickBot="1" x14ac:dyDescent="0.3">
      <c r="A8" s="56">
        <v>2</v>
      </c>
      <c r="B8" s="196" t="s">
        <v>2341</v>
      </c>
      <c r="C8" s="397" t="s">
        <v>2342</v>
      </c>
      <c r="D8" s="200" t="s">
        <v>2339</v>
      </c>
      <c r="E8" s="705"/>
      <c r="F8" s="705"/>
      <c r="G8" s="394">
        <v>1</v>
      </c>
      <c r="H8" s="333"/>
      <c r="I8" s="72">
        <f>G8*ROUND(H8,2)</f>
        <v>0</v>
      </c>
      <c r="J8" s="30"/>
    </row>
    <row r="9" spans="1:10" ht="15" customHeight="1" thickTop="1" thickBot="1" x14ac:dyDescent="0.3">
      <c r="H9" s="16" t="s">
        <v>4</v>
      </c>
      <c r="I9" s="17">
        <f>SUM(I7:I8)</f>
        <v>0</v>
      </c>
      <c r="J9" s="30"/>
    </row>
    <row r="10" spans="1:10" ht="15.75" thickTop="1" x14ac:dyDescent="0.25"/>
    <row r="11" spans="1:10" ht="75" customHeight="1" x14ac:dyDescent="0.25">
      <c r="A11" s="997" t="s">
        <v>14</v>
      </c>
      <c r="B11" s="998"/>
      <c r="C11" s="998"/>
      <c r="D11" s="998"/>
      <c r="E11" s="998"/>
      <c r="F11" s="998"/>
      <c r="G11" s="998"/>
      <c r="H11" s="998"/>
      <c r="I11" s="998"/>
    </row>
    <row r="12" spans="1:10" x14ac:dyDescent="0.25">
      <c r="A12" s="697"/>
      <c r="B12" s="81"/>
    </row>
  </sheetData>
  <sheetProtection algorithmName="SHA-512" hashValue="Tcffc1rMskcEm0cKTcPtvKWI8+ch7agPE6Wamv+3XIfB9G1a383tZHmGd0SnHUxG5hqpRSrVCnKwro/kESgDUQ==" saltValue="SfeYtJiwyXtfifdM8BTpNQ==" spinCount="100000" sheet="1" objects="1" scenarios="1"/>
  <mergeCells count="13">
    <mergeCell ref="H5:H6"/>
    <mergeCell ref="I5:I6"/>
    <mergeCell ref="A11:I11"/>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C7:C8" numberStoredAsText="1"/>
  </ignoredErrors>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2" tint="-0.499984740745262"/>
  </sheetPr>
  <dimension ref="A1:J17"/>
  <sheetViews>
    <sheetView view="pageLayout" topLeftCell="D1" zoomScaleNormal="90" workbookViewId="0">
      <selection activeCell="K22" sqref="K22"/>
    </sheetView>
  </sheetViews>
  <sheetFormatPr defaultColWidth="9.140625" defaultRowHeight="15" x14ac:dyDescent="0.25"/>
  <cols>
    <col min="1" max="1" width="5.7109375" style="695" customWidth="1"/>
    <col min="2" max="2" width="53.7109375" style="8" customWidth="1"/>
    <col min="3" max="3" width="25.7109375" style="8" customWidth="1"/>
    <col min="4" max="4" width="20.7109375" style="8" customWidth="1"/>
    <col min="5" max="5" width="25.7109375" style="8" customWidth="1"/>
    <col min="6" max="6" width="20.7109375" style="8" customWidth="1"/>
    <col min="7" max="7" width="12.7109375" style="695" customWidth="1"/>
    <col min="8" max="9" width="15.7109375" style="695" customWidth="1"/>
    <col min="10" max="16384" width="9.140625" style="8"/>
  </cols>
  <sheetData>
    <row r="1" spans="1:10" ht="54" customHeight="1" x14ac:dyDescent="0.25">
      <c r="A1" s="905"/>
      <c r="B1" s="905"/>
      <c r="C1" s="905"/>
      <c r="D1" s="905"/>
      <c r="E1" s="767" t="s">
        <v>2360</v>
      </c>
      <c r="F1" s="767"/>
      <c r="G1" s="767"/>
      <c r="H1" s="767"/>
      <c r="I1" s="767"/>
    </row>
    <row r="2" spans="1:10" ht="15.75" customHeight="1" x14ac:dyDescent="0.25">
      <c r="A2" s="1010" t="s">
        <v>2097</v>
      </c>
      <c r="B2" s="1010"/>
      <c r="C2" s="1010"/>
      <c r="D2" s="1010"/>
      <c r="E2" s="1010"/>
      <c r="F2" s="1010"/>
      <c r="G2" s="1010"/>
      <c r="H2" s="1010"/>
      <c r="I2" s="1010"/>
    </row>
    <row r="3" spans="1:10" ht="15.75" customHeight="1" x14ac:dyDescent="0.25">
      <c r="A3" s="1010" t="s">
        <v>2323</v>
      </c>
      <c r="B3" s="1010"/>
      <c r="C3" s="1010"/>
      <c r="D3" s="1010"/>
      <c r="E3" s="1010"/>
      <c r="F3" s="1010"/>
      <c r="G3" s="1010"/>
      <c r="H3" s="1010"/>
      <c r="I3" s="1010"/>
    </row>
    <row r="4" spans="1:10" ht="15.75" customHeight="1" thickBot="1" x14ac:dyDescent="0.3">
      <c r="A4" s="1009"/>
      <c r="B4" s="1009"/>
      <c r="C4" s="1009"/>
      <c r="D4" s="1009"/>
      <c r="E4" s="1009"/>
      <c r="F4" s="1009"/>
      <c r="G4" s="1009"/>
      <c r="H4" s="1009"/>
      <c r="I4" s="1009"/>
    </row>
    <row r="5" spans="1:10" ht="30" customHeight="1" thickTop="1" thickBot="1" x14ac:dyDescent="0.3">
      <c r="A5" s="999" t="s">
        <v>8</v>
      </c>
      <c r="B5" s="1001" t="s">
        <v>0</v>
      </c>
      <c r="C5" s="1003" t="s">
        <v>10</v>
      </c>
      <c r="D5" s="1004"/>
      <c r="E5" s="1005" t="s">
        <v>11</v>
      </c>
      <c r="F5" s="1006"/>
      <c r="G5" s="1007" t="s">
        <v>212</v>
      </c>
      <c r="H5" s="993" t="s">
        <v>28</v>
      </c>
      <c r="I5" s="995" t="s">
        <v>211</v>
      </c>
    </row>
    <row r="6" spans="1:10" ht="30" customHeight="1" thickBot="1" x14ac:dyDescent="0.3">
      <c r="A6" s="1000"/>
      <c r="B6" s="1002"/>
      <c r="C6" s="696" t="s">
        <v>13</v>
      </c>
      <c r="D6" s="696" t="s">
        <v>12</v>
      </c>
      <c r="E6" s="246" t="s">
        <v>13</v>
      </c>
      <c r="F6" s="246" t="s">
        <v>12</v>
      </c>
      <c r="G6" s="1008"/>
      <c r="H6" s="994"/>
      <c r="I6" s="996"/>
    </row>
    <row r="7" spans="1:10" ht="15" customHeight="1" thickTop="1" x14ac:dyDescent="0.25">
      <c r="A7" s="220">
        <v>1</v>
      </c>
      <c r="B7" s="383" t="s">
        <v>2324</v>
      </c>
      <c r="C7" s="384" t="s">
        <v>2325</v>
      </c>
      <c r="D7" s="383" t="s">
        <v>2326</v>
      </c>
      <c r="E7" s="703"/>
      <c r="F7" s="703"/>
      <c r="G7" s="389">
        <v>1</v>
      </c>
      <c r="H7" s="338"/>
      <c r="I7" s="252">
        <f>G7*ROUND(H7,2)</f>
        <v>0</v>
      </c>
      <c r="J7" s="30"/>
    </row>
    <row r="8" spans="1:10" ht="15" customHeight="1" x14ac:dyDescent="0.25">
      <c r="A8" s="6">
        <v>2</v>
      </c>
      <c r="B8" s="68" t="s">
        <v>2327</v>
      </c>
      <c r="C8" s="269" t="s">
        <v>2328</v>
      </c>
      <c r="D8" s="68" t="s">
        <v>2326</v>
      </c>
      <c r="E8" s="704"/>
      <c r="F8" s="704"/>
      <c r="G8" s="270">
        <v>1</v>
      </c>
      <c r="H8" s="331"/>
      <c r="I8" s="18">
        <f>G8*ROUND(H8,2)</f>
        <v>0</v>
      </c>
      <c r="J8" s="30"/>
    </row>
    <row r="9" spans="1:10" x14ac:dyDescent="0.25">
      <c r="A9" s="6">
        <v>3</v>
      </c>
      <c r="B9" s="68" t="s">
        <v>2330</v>
      </c>
      <c r="C9" s="269" t="s">
        <v>2331</v>
      </c>
      <c r="D9" s="68" t="s">
        <v>2329</v>
      </c>
      <c r="E9" s="704"/>
      <c r="F9" s="704"/>
      <c r="G9" s="270">
        <v>1</v>
      </c>
      <c r="H9" s="331"/>
      <c r="I9" s="18">
        <f t="shared" ref="I9:I13" si="0">G9*ROUND(H9,2)</f>
        <v>0</v>
      </c>
      <c r="J9" s="30"/>
    </row>
    <row r="10" spans="1:10" x14ac:dyDescent="0.25">
      <c r="A10" s="6">
        <v>4</v>
      </c>
      <c r="B10" s="68" t="s">
        <v>2330</v>
      </c>
      <c r="C10" s="68" t="s">
        <v>2332</v>
      </c>
      <c r="D10" s="68" t="s">
        <v>2329</v>
      </c>
      <c r="E10" s="704"/>
      <c r="F10" s="704"/>
      <c r="G10" s="694">
        <v>1</v>
      </c>
      <c r="H10" s="331"/>
      <c r="I10" s="18">
        <f t="shared" si="0"/>
        <v>0</v>
      </c>
      <c r="J10" s="30"/>
    </row>
    <row r="11" spans="1:10" x14ac:dyDescent="0.25">
      <c r="A11" s="6">
        <v>5</v>
      </c>
      <c r="B11" s="68" t="s">
        <v>19</v>
      </c>
      <c r="C11" s="68" t="s">
        <v>2333</v>
      </c>
      <c r="D11" s="68" t="s">
        <v>2329</v>
      </c>
      <c r="E11" s="704"/>
      <c r="F11" s="704"/>
      <c r="G11" s="694">
        <v>1</v>
      </c>
      <c r="H11" s="331"/>
      <c r="I11" s="18">
        <f t="shared" si="0"/>
        <v>0</v>
      </c>
      <c r="J11" s="30"/>
    </row>
    <row r="12" spans="1:10" x14ac:dyDescent="0.25">
      <c r="A12" s="6">
        <v>6</v>
      </c>
      <c r="B12" s="68" t="s">
        <v>2334</v>
      </c>
      <c r="C12" s="68" t="s">
        <v>2335</v>
      </c>
      <c r="D12" s="68" t="s">
        <v>2337</v>
      </c>
      <c r="E12" s="704"/>
      <c r="F12" s="704"/>
      <c r="G12" s="694">
        <v>1</v>
      </c>
      <c r="H12" s="331"/>
      <c r="I12" s="18">
        <f t="shared" si="0"/>
        <v>0</v>
      </c>
      <c r="J12" s="30"/>
    </row>
    <row r="13" spans="1:10" ht="15.75" thickBot="1" x14ac:dyDescent="0.3">
      <c r="A13" s="56">
        <v>7</v>
      </c>
      <c r="B13" s="200" t="s">
        <v>2334</v>
      </c>
      <c r="C13" s="200" t="s">
        <v>2336</v>
      </c>
      <c r="D13" s="200" t="s">
        <v>2337</v>
      </c>
      <c r="E13" s="705"/>
      <c r="F13" s="705"/>
      <c r="G13" s="199">
        <v>1</v>
      </c>
      <c r="H13" s="331"/>
      <c r="I13" s="72">
        <f t="shared" si="0"/>
        <v>0</v>
      </c>
      <c r="J13" s="30"/>
    </row>
    <row r="14" spans="1:10" ht="15" customHeight="1" thickTop="1" thickBot="1" x14ac:dyDescent="0.3">
      <c r="H14" s="16" t="s">
        <v>4</v>
      </c>
      <c r="I14" s="17">
        <f>SUM(I7:I13)</f>
        <v>0</v>
      </c>
      <c r="J14" s="30"/>
    </row>
    <row r="15" spans="1:10" ht="15.75" thickTop="1" x14ac:dyDescent="0.25"/>
    <row r="16" spans="1:10" ht="75" customHeight="1" x14ac:dyDescent="0.25">
      <c r="A16" s="997" t="s">
        <v>14</v>
      </c>
      <c r="B16" s="998"/>
      <c r="C16" s="998"/>
      <c r="D16" s="998"/>
      <c r="E16" s="998"/>
      <c r="F16" s="998"/>
      <c r="G16" s="998"/>
      <c r="H16" s="998"/>
      <c r="I16" s="998"/>
    </row>
    <row r="17" spans="1:2" x14ac:dyDescent="0.25">
      <c r="A17" s="697"/>
      <c r="B17" s="81"/>
    </row>
  </sheetData>
  <sheetProtection algorithmName="SHA-512" hashValue="tDDiV4Qa6k/JzJJfRNnl5m0PdKjq0n8OYM/51MSo5BlPowDTIelXI7KhJgzhrGsUd6BMO8yHWCNpZztAlKEcew==" saltValue="7oNShSZ23ks3U5jRpr9dIw==" spinCount="100000" sheet="1" objects="1" scenarios="1"/>
  <mergeCells count="13">
    <mergeCell ref="H5:H6"/>
    <mergeCell ref="I5:I6"/>
    <mergeCell ref="A16:I16"/>
    <mergeCell ref="A1:D1"/>
    <mergeCell ref="E1:I1"/>
    <mergeCell ref="A2:I2"/>
    <mergeCell ref="A3:I3"/>
    <mergeCell ref="A4:I4"/>
    <mergeCell ref="A5:A6"/>
    <mergeCell ref="B5:B6"/>
    <mergeCell ref="C5:D5"/>
    <mergeCell ref="E5:F5"/>
    <mergeCell ref="G5:G6"/>
  </mergeCells>
  <printOptions horizontalCentered="1"/>
  <pageMargins left="0.39370078740157483" right="0.39370078740157483" top="0.39370078740157483" bottom="0.39370078740157483" header="0.19685039370078741" footer="0.19685039370078741"/>
  <pageSetup paperSize="9" scale="53" fitToHeight="6" orientation="landscape" horizontalDpi="4294967295" verticalDpi="4294967295" r:id="rId1"/>
  <headerFooter>
    <oddFooter xml:space="preserve">&amp;LV........................................dňa...........................................&amp;CStrana &amp;P z &amp;N&amp;R_________________________________________________
meno a priezvisko oprávnenej osoby uchádzača             .    </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árok91">
    <tabColor theme="2" tint="-0.749992370372631"/>
  </sheetPr>
  <dimension ref="A1:O47"/>
  <sheetViews>
    <sheetView view="pageLayout" topLeftCell="A31" zoomScaleNormal="90" workbookViewId="0">
      <selection activeCell="B58" sqref="B58"/>
    </sheetView>
  </sheetViews>
  <sheetFormatPr defaultColWidth="9.140625" defaultRowHeight="15" x14ac:dyDescent="0.25"/>
  <cols>
    <col min="1" max="1" width="8.7109375" style="8" customWidth="1"/>
    <col min="2" max="2" width="75.7109375" style="8" customWidth="1"/>
    <col min="3" max="3" width="20.7109375" style="8" customWidth="1"/>
    <col min="4" max="4" width="9.140625" style="8"/>
    <col min="5" max="7" width="10.85546875" style="8" bestFit="1" customWidth="1"/>
    <col min="8" max="8" width="9.42578125" style="8" bestFit="1" customWidth="1"/>
    <col min="9" max="9" width="10.85546875" style="8" bestFit="1" customWidth="1"/>
    <col min="10" max="16384" width="9.140625" style="8"/>
  </cols>
  <sheetData>
    <row r="1" spans="1:15" ht="54" customHeight="1" x14ac:dyDescent="0.25"/>
    <row r="2" spans="1:15" ht="15.75" customHeight="1" x14ac:dyDescent="0.25">
      <c r="A2" s="774" t="s">
        <v>331</v>
      </c>
      <c r="B2" s="774"/>
      <c r="C2" s="774"/>
      <c r="D2" s="73"/>
      <c r="E2" s="73"/>
      <c r="F2" s="73"/>
      <c r="G2" s="73"/>
      <c r="H2" s="73"/>
      <c r="I2" s="73"/>
      <c r="J2" s="73"/>
      <c r="K2" s="73"/>
      <c r="L2" s="73"/>
      <c r="M2" s="73"/>
      <c r="N2" s="73"/>
      <c r="O2" s="73"/>
    </row>
    <row r="3" spans="1:15" ht="15.75" customHeight="1" x14ac:dyDescent="0.25">
      <c r="A3" s="774" t="s">
        <v>1736</v>
      </c>
      <c r="B3" s="774"/>
      <c r="C3" s="774"/>
      <c r="D3" s="73"/>
      <c r="E3" s="73"/>
      <c r="F3" s="73"/>
      <c r="G3" s="73"/>
      <c r="H3" s="73"/>
      <c r="I3" s="73"/>
      <c r="J3" s="73"/>
      <c r="K3" s="73"/>
      <c r="L3" s="73"/>
      <c r="M3" s="73"/>
      <c r="N3" s="73"/>
      <c r="O3" s="73"/>
    </row>
    <row r="4" spans="1:15" ht="15.75" customHeight="1" x14ac:dyDescent="0.25">
      <c r="A4" s="774" t="s">
        <v>2299</v>
      </c>
      <c r="B4" s="774"/>
      <c r="C4" s="774"/>
      <c r="D4" s="73"/>
      <c r="E4" s="73"/>
      <c r="F4" s="73"/>
      <c r="G4" s="73"/>
      <c r="H4" s="73"/>
      <c r="I4" s="73"/>
      <c r="J4" s="73"/>
      <c r="K4" s="73"/>
      <c r="L4" s="73"/>
      <c r="M4" s="73"/>
      <c r="N4" s="73"/>
      <c r="O4" s="73"/>
    </row>
    <row r="5" spans="1:15" ht="15.75" customHeight="1" x14ac:dyDescent="0.25">
      <c r="A5" s="9"/>
      <c r="B5" s="9"/>
      <c r="C5" s="9"/>
    </row>
    <row r="6" spans="1:15" ht="15.75" customHeight="1" x14ac:dyDescent="0.25">
      <c r="A6" s="774" t="s">
        <v>1691</v>
      </c>
      <c r="B6" s="774"/>
      <c r="C6" s="9"/>
    </row>
    <row r="7" spans="1:15" ht="15.75" customHeight="1" thickBot="1" x14ac:dyDescent="0.3"/>
    <row r="8" spans="1:15" ht="15" customHeight="1" thickTop="1" thickBot="1" x14ac:dyDescent="0.3">
      <c r="A8" s="74"/>
      <c r="B8" s="74"/>
      <c r="C8" s="74"/>
    </row>
    <row r="9" spans="1:15" ht="58.9" customHeight="1" thickTop="1" thickBot="1" x14ac:dyDescent="0.3">
      <c r="C9" s="75" t="s">
        <v>209</v>
      </c>
    </row>
    <row r="10" spans="1:15" ht="39.950000000000003" customHeight="1" thickTop="1" thickBot="1" x14ac:dyDescent="0.3">
      <c r="A10" s="45" t="s">
        <v>27</v>
      </c>
      <c r="B10" s="44" t="s">
        <v>1708</v>
      </c>
      <c r="C10" s="19">
        <f>SUM(C11:C26)</f>
        <v>0</v>
      </c>
    </row>
    <row r="11" spans="1:15" ht="30" customHeight="1" thickTop="1" x14ac:dyDescent="0.25">
      <c r="A11" s="117" t="s">
        <v>1693</v>
      </c>
      <c r="B11" s="259" t="s">
        <v>1721</v>
      </c>
      <c r="C11" s="46">
        <f>'Príloha č.11.1 - Osvetlenie '!I39</f>
        <v>0</v>
      </c>
    </row>
    <row r="12" spans="1:15" ht="30" customHeight="1" x14ac:dyDescent="0.25">
      <c r="A12" s="118" t="s">
        <v>1694</v>
      </c>
      <c r="B12" s="257" t="s">
        <v>1723</v>
      </c>
      <c r="C12" s="20">
        <f>'Príloha č.11.2 - VZT'!I16</f>
        <v>0</v>
      </c>
    </row>
    <row r="13" spans="1:15" ht="30" customHeight="1" x14ac:dyDescent="0.25">
      <c r="A13" s="118" t="s">
        <v>1695</v>
      </c>
      <c r="B13" s="257" t="s">
        <v>1722</v>
      </c>
      <c r="C13" s="20">
        <f>'Príloha č.11.3 - MFV'!I14</f>
        <v>0</v>
      </c>
    </row>
    <row r="14" spans="1:15" ht="30" customHeight="1" x14ac:dyDescent="0.25">
      <c r="A14" s="1011" t="s">
        <v>1696</v>
      </c>
      <c r="B14" s="257" t="s">
        <v>1724</v>
      </c>
      <c r="C14" s="1013">
        <f>'Príloha č.11.4 - CRS'!I47</f>
        <v>0</v>
      </c>
    </row>
    <row r="15" spans="1:15" ht="30" customHeight="1" x14ac:dyDescent="0.25">
      <c r="A15" s="1012"/>
      <c r="B15" s="257" t="s">
        <v>1725</v>
      </c>
      <c r="C15" s="1014"/>
    </row>
    <row r="16" spans="1:15" ht="30" customHeight="1" x14ac:dyDescent="0.25">
      <c r="A16" s="118" t="s">
        <v>1697</v>
      </c>
      <c r="B16" s="257" t="s">
        <v>1719</v>
      </c>
      <c r="C16" s="20">
        <f>'Príloha č.11.5 - EPS'!I27</f>
        <v>0</v>
      </c>
    </row>
    <row r="17" spans="1:9" ht="30" customHeight="1" x14ac:dyDescent="0.25">
      <c r="A17" s="118" t="s">
        <v>1698</v>
      </c>
      <c r="B17" s="257" t="s">
        <v>1720</v>
      </c>
      <c r="C17" s="20">
        <f>'Príloha č.11.6 - SOS'!I15</f>
        <v>0</v>
      </c>
    </row>
    <row r="18" spans="1:9" ht="30" customHeight="1" x14ac:dyDescent="0.25">
      <c r="A18" s="118" t="s">
        <v>1699</v>
      </c>
      <c r="B18" s="258" t="s">
        <v>1718</v>
      </c>
      <c r="C18" s="32">
        <f>'Príloha č.11.7 - UTO'!I10</f>
        <v>0</v>
      </c>
    </row>
    <row r="19" spans="1:9" ht="30" customHeight="1" x14ac:dyDescent="0.25">
      <c r="A19" s="118" t="s">
        <v>1700</v>
      </c>
      <c r="B19" s="257" t="s">
        <v>1717</v>
      </c>
      <c r="C19" s="20">
        <f>'Príloha č.11.8 - Rádio'!I47</f>
        <v>0</v>
      </c>
    </row>
    <row r="20" spans="1:9" ht="30" customHeight="1" x14ac:dyDescent="0.25">
      <c r="A20" s="118" t="s">
        <v>1701</v>
      </c>
      <c r="B20" s="257" t="s">
        <v>1716</v>
      </c>
      <c r="C20" s="20">
        <f>'Príloha č.11.9 - TR'!I9</f>
        <v>0</v>
      </c>
    </row>
    <row r="21" spans="1:9" ht="30" customHeight="1" x14ac:dyDescent="0.25">
      <c r="A21" s="118" t="s">
        <v>1702</v>
      </c>
      <c r="B21" s="257" t="s">
        <v>1715</v>
      </c>
      <c r="C21" s="20">
        <f>'Príloha č.11.10 - DT'!I13</f>
        <v>0</v>
      </c>
    </row>
    <row r="22" spans="1:9" ht="45" customHeight="1" x14ac:dyDescent="0.25">
      <c r="A22" s="118" t="s">
        <v>1703</v>
      </c>
      <c r="B22" s="257" t="s">
        <v>2379</v>
      </c>
      <c r="C22" s="20">
        <f>'Príloha č.11.11 - Silnoprúd+DA'!I105</f>
        <v>0</v>
      </c>
    </row>
    <row r="23" spans="1:9" ht="30" customHeight="1" x14ac:dyDescent="0.25">
      <c r="A23" s="118" t="s">
        <v>1704</v>
      </c>
      <c r="B23" s="257" t="s">
        <v>1714</v>
      </c>
      <c r="C23" s="20">
        <f>'Príloha č.11.12 - Uzemnenie'!I11</f>
        <v>0</v>
      </c>
    </row>
    <row r="24" spans="1:9" ht="30" customHeight="1" x14ac:dyDescent="0.25">
      <c r="A24" s="118" t="s">
        <v>1705</v>
      </c>
      <c r="B24" s="257" t="s">
        <v>1713</v>
      </c>
      <c r="C24" s="20">
        <f>'Príloha č.11.13 - Značenie'!I14</f>
        <v>0</v>
      </c>
      <c r="G24" s="30"/>
      <c r="H24" s="30"/>
      <c r="I24" s="30"/>
    </row>
    <row r="25" spans="1:9" ht="30" customHeight="1" x14ac:dyDescent="0.25">
      <c r="A25" s="118" t="s">
        <v>1706</v>
      </c>
      <c r="B25" s="257" t="s">
        <v>1712</v>
      </c>
      <c r="C25" s="20">
        <f>'Príloha č.11.14 - VZT PP'!I17</f>
        <v>0</v>
      </c>
    </row>
    <row r="26" spans="1:9" ht="30" customHeight="1" thickBot="1" x14ac:dyDescent="0.3">
      <c r="A26" s="119" t="s">
        <v>1707</v>
      </c>
      <c r="B26" s="256" t="s">
        <v>1711</v>
      </c>
      <c r="C26" s="21">
        <f>'Príloha č.11.15 - PN,ČS - tech'!I15</f>
        <v>0</v>
      </c>
    </row>
    <row r="27" spans="1:9" ht="15" customHeight="1" thickTop="1" thickBot="1" x14ac:dyDescent="0.3"/>
    <row r="28" spans="1:9" ht="46.15" customHeight="1" thickTop="1" thickBot="1" x14ac:dyDescent="0.3">
      <c r="C28" s="75" t="s">
        <v>209</v>
      </c>
      <c r="F28" s="30"/>
    </row>
    <row r="29" spans="1:9" ht="39.950000000000003" customHeight="1" thickTop="1" thickBot="1" x14ac:dyDescent="0.3">
      <c r="A29" s="45" t="s">
        <v>27</v>
      </c>
      <c r="B29" s="553" t="s">
        <v>2025</v>
      </c>
      <c r="C29" s="19">
        <f>SUM(C30:C30)</f>
        <v>0</v>
      </c>
    </row>
    <row r="30" spans="1:9" ht="30" customHeight="1" thickTop="1" thickBot="1" x14ac:dyDescent="0.3">
      <c r="A30" s="120" t="s">
        <v>1709</v>
      </c>
      <c r="B30" s="256" t="s">
        <v>2028</v>
      </c>
      <c r="C30" s="21">
        <f>'Príloha č.11.16 - IS'!I160</f>
        <v>0</v>
      </c>
    </row>
    <row r="31" spans="1:9" ht="15" customHeight="1" thickTop="1" thickBot="1" x14ac:dyDescent="0.3"/>
    <row r="32" spans="1:9" ht="51" customHeight="1" thickTop="1" thickBot="1" x14ac:dyDescent="0.3">
      <c r="C32" s="75" t="s">
        <v>209</v>
      </c>
      <c r="F32" s="30"/>
    </row>
    <row r="33" spans="1:5" ht="39.950000000000003" customHeight="1" thickTop="1" thickBot="1" x14ac:dyDescent="0.3">
      <c r="A33" s="45" t="s">
        <v>27</v>
      </c>
      <c r="B33" s="553" t="s">
        <v>2299</v>
      </c>
      <c r="C33" s="19">
        <f>SUM(C34:C41)</f>
        <v>0</v>
      </c>
    </row>
    <row r="34" spans="1:5" ht="15" customHeight="1" thickTop="1" x14ac:dyDescent="0.25">
      <c r="A34" s="117" t="s">
        <v>2298</v>
      </c>
      <c r="B34" s="259" t="s">
        <v>2313</v>
      </c>
      <c r="C34" s="46">
        <f>'Príloha č.11.17 - SO 461-04.1'!I8</f>
        <v>0</v>
      </c>
    </row>
    <row r="35" spans="1:5" ht="15" customHeight="1" x14ac:dyDescent="0.25">
      <c r="A35" s="118" t="s">
        <v>2305</v>
      </c>
      <c r="B35" s="257" t="s">
        <v>2314</v>
      </c>
      <c r="C35" s="20">
        <f>'Príloha č.11.18 - SO 461-05.1'!I15</f>
        <v>0</v>
      </c>
    </row>
    <row r="36" spans="1:5" ht="15" customHeight="1" x14ac:dyDescent="0.25">
      <c r="A36" s="118" t="s">
        <v>2306</v>
      </c>
      <c r="B36" s="257" t="s">
        <v>2316</v>
      </c>
      <c r="C36" s="20">
        <f>'Príloha č.11.19 - SO 461-05.2_2'!I9</f>
        <v>0</v>
      </c>
    </row>
    <row r="37" spans="1:5" ht="15" customHeight="1" x14ac:dyDescent="0.25">
      <c r="A37" s="118" t="s">
        <v>2307</v>
      </c>
      <c r="B37" s="257" t="s">
        <v>2317</v>
      </c>
      <c r="C37" s="20">
        <f>'Príloha č.11.20 - SO 461-05.2_3'!I10</f>
        <v>0</v>
      </c>
    </row>
    <row r="38" spans="1:5" ht="15" customHeight="1" x14ac:dyDescent="0.25">
      <c r="A38" s="118" t="s">
        <v>2308</v>
      </c>
      <c r="B38" s="257" t="s">
        <v>2319</v>
      </c>
      <c r="C38" s="20">
        <f>'Príloha č.11.21 - SO 461-07.1'!I8</f>
        <v>0</v>
      </c>
    </row>
    <row r="39" spans="1:5" ht="15" customHeight="1" x14ac:dyDescent="0.25">
      <c r="A39" s="118" t="s">
        <v>2309</v>
      </c>
      <c r="B39" s="257" t="s">
        <v>2320</v>
      </c>
      <c r="C39" s="20">
        <f>'Príloha č.11.22 - SO 461-08.1'!I9</f>
        <v>0</v>
      </c>
    </row>
    <row r="40" spans="1:5" ht="15" customHeight="1" x14ac:dyDescent="0.25">
      <c r="A40" s="118" t="s">
        <v>2310</v>
      </c>
      <c r="B40" s="257" t="s">
        <v>2321</v>
      </c>
      <c r="C40" s="20">
        <f>'Príloha č.11.23 - SO 461-09.1'!I9</f>
        <v>0</v>
      </c>
    </row>
    <row r="41" spans="1:5" ht="15" customHeight="1" thickBot="1" x14ac:dyDescent="0.3">
      <c r="A41" s="119" t="s">
        <v>2311</v>
      </c>
      <c r="B41" s="256" t="s">
        <v>2323</v>
      </c>
      <c r="C41" s="21">
        <f>'Príloha č.11.24 - SO 461-11.1'!I14</f>
        <v>0</v>
      </c>
    </row>
    <row r="42" spans="1:5" ht="15" customHeight="1" thickTop="1" thickBot="1" x14ac:dyDescent="0.3"/>
    <row r="43" spans="1:5" ht="15" customHeight="1" thickTop="1" thickBot="1" x14ac:dyDescent="0.3">
      <c r="A43" s="47"/>
      <c r="B43" s="47"/>
      <c r="C43" s="47"/>
    </row>
    <row r="44" spans="1:5" ht="30" customHeight="1" thickTop="1" thickBot="1" x14ac:dyDescent="0.3">
      <c r="A44" s="874" t="s">
        <v>206</v>
      </c>
      <c r="B44" s="875"/>
      <c r="C44" s="78">
        <f>C10+C29+C33</f>
        <v>0</v>
      </c>
      <c r="E44" s="30"/>
    </row>
    <row r="45" spans="1:5" ht="15" customHeight="1" thickTop="1" thickBot="1" x14ac:dyDescent="0.3">
      <c r="A45" s="876" t="s">
        <v>2422</v>
      </c>
      <c r="B45" s="877"/>
      <c r="C45" s="22">
        <f>ROUND(C44*0.23,2)</f>
        <v>0</v>
      </c>
    </row>
    <row r="46" spans="1:5" ht="15" customHeight="1" thickTop="1" thickBot="1" x14ac:dyDescent="0.3">
      <c r="A46" s="878" t="s">
        <v>210</v>
      </c>
      <c r="B46" s="879"/>
      <c r="C46" s="22">
        <f>SUM(C44:C45)</f>
        <v>0</v>
      </c>
    </row>
    <row r="47" spans="1:5" ht="15.75" thickTop="1" x14ac:dyDescent="0.25"/>
  </sheetData>
  <sheetProtection algorithmName="SHA-512" hashValue="e7h8Jpw+npL1FzMlZPWe6e9UAk96p1pnjOjHXfTA9j+Vx7pKieH7OgrkqoN/J8SdkjlWLiAYuZPlFz+fY1ePjQ==" saltValue="F/o56rbUfunA/qch+TzlaQ==" spinCount="100000" sheet="1" objects="1" scenarios="1"/>
  <mergeCells count="9">
    <mergeCell ref="A2:C2"/>
    <mergeCell ref="A44:B44"/>
    <mergeCell ref="A45:B45"/>
    <mergeCell ref="A46:B46"/>
    <mergeCell ref="A6:B6"/>
    <mergeCell ref="A14:A15"/>
    <mergeCell ref="C14:C15"/>
    <mergeCell ref="A3:C3"/>
    <mergeCell ref="A4:C4"/>
  </mergeCells>
  <printOptions horizontalCentered="1"/>
  <pageMargins left="0.39370078740157483" right="0.39370078740157483" top="0.39370078740157483" bottom="0.39370078740157483" header="0.19685039370078741" footer="0.19685039370078741"/>
  <pageSetup paperSize="9" scale="53" orientation="portrait" horizontalDpi="4294967295" verticalDpi="4294967295" r:id="rId1"/>
  <headerFooter>
    <oddFooter xml:space="preserve">&amp;LV........................................dňa...........................................&amp;CStrana &amp;P z &amp;N&amp;R_________________________________________________
meno a priezvisko oprávnenej osoby uchádzača             .    </oddFooter>
  </headerFooter>
  <ignoredErrors>
    <ignoredError sqref="A24:A26 A30 A34:A41" twoDigitTextYear="1"/>
  </ignoredErrors>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árok92">
    <tabColor theme="5" tint="0.59999389629810485"/>
  </sheetPr>
  <dimension ref="A1:P28"/>
  <sheetViews>
    <sheetView view="pageLayout" zoomScaleNormal="90" workbookViewId="0">
      <selection activeCell="B12" sqref="B12:B17"/>
    </sheetView>
  </sheetViews>
  <sheetFormatPr defaultColWidth="9.140625" defaultRowHeight="15" x14ac:dyDescent="0.25"/>
  <cols>
    <col min="1" max="1" width="32.7109375" style="8" customWidth="1"/>
    <col min="2" max="4" width="20.7109375" style="8" customWidth="1"/>
    <col min="5" max="5" width="9.140625" style="8"/>
    <col min="6" max="6" width="12.85546875" style="8" bestFit="1" customWidth="1"/>
    <col min="7" max="7" width="11.85546875" style="8" bestFit="1" customWidth="1"/>
    <col min="8" max="16384" width="9.140625" style="8"/>
  </cols>
  <sheetData>
    <row r="1" spans="1:16" ht="54" customHeight="1" x14ac:dyDescent="0.25">
      <c r="A1" s="905"/>
      <c r="B1" s="905"/>
      <c r="C1" s="905"/>
      <c r="D1" s="905"/>
    </row>
    <row r="2" spans="1:16" ht="15.75" customHeight="1" x14ac:dyDescent="0.25">
      <c r="A2" s="774" t="s">
        <v>331</v>
      </c>
      <c r="B2" s="774"/>
      <c r="C2" s="774"/>
      <c r="D2" s="774"/>
      <c r="E2" s="73"/>
      <c r="F2" s="73"/>
      <c r="G2" s="73"/>
      <c r="H2" s="73"/>
      <c r="I2" s="73"/>
      <c r="J2" s="73"/>
      <c r="K2" s="73"/>
      <c r="L2" s="73"/>
      <c r="M2" s="73"/>
      <c r="N2" s="73"/>
      <c r="O2" s="73"/>
      <c r="P2" s="73"/>
    </row>
    <row r="3" spans="1:16" ht="15.75" customHeight="1" x14ac:dyDescent="0.25">
      <c r="A3" s="774" t="s">
        <v>1736</v>
      </c>
      <c r="B3" s="774"/>
      <c r="C3" s="774"/>
      <c r="D3" s="774"/>
      <c r="E3" s="73"/>
      <c r="F3" s="73"/>
      <c r="G3" s="73"/>
      <c r="H3" s="73"/>
      <c r="I3" s="73"/>
      <c r="J3" s="73"/>
      <c r="K3" s="73"/>
      <c r="L3" s="73"/>
      <c r="M3" s="73"/>
      <c r="N3" s="73"/>
      <c r="O3" s="73"/>
      <c r="P3" s="73"/>
    </row>
    <row r="4" spans="1:16" ht="15.75" customHeight="1" x14ac:dyDescent="0.25">
      <c r="A4" s="774" t="s">
        <v>2299</v>
      </c>
      <c r="B4" s="774"/>
      <c r="C4" s="774"/>
      <c r="D4" s="774"/>
      <c r="E4" s="73"/>
      <c r="F4" s="73"/>
      <c r="G4" s="73"/>
      <c r="H4" s="73"/>
      <c r="I4" s="73"/>
      <c r="J4" s="73"/>
      <c r="K4" s="73"/>
      <c r="L4" s="73"/>
      <c r="M4" s="73"/>
      <c r="N4" s="73"/>
      <c r="O4" s="73"/>
      <c r="P4" s="73"/>
    </row>
    <row r="5" spans="1:16" ht="15.75" customHeight="1" x14ac:dyDescent="0.25">
      <c r="A5" s="1019"/>
      <c r="B5" s="1019"/>
      <c r="C5" s="1019"/>
      <c r="D5" s="1019"/>
      <c r="E5" s="73"/>
      <c r="F5" s="73"/>
      <c r="G5" s="73"/>
      <c r="H5" s="73"/>
      <c r="I5" s="73"/>
      <c r="J5" s="73"/>
      <c r="K5" s="73"/>
      <c r="L5" s="73"/>
      <c r="M5" s="73"/>
      <c r="N5" s="73"/>
      <c r="O5" s="73"/>
      <c r="P5" s="73"/>
    </row>
    <row r="6" spans="1:16" ht="15.75" customHeight="1" x14ac:dyDescent="0.25">
      <c r="A6" s="1019" t="s">
        <v>1726</v>
      </c>
      <c r="B6" s="1019"/>
      <c r="C6" s="1019"/>
      <c r="D6" s="1019"/>
    </row>
    <row r="7" spans="1:16" ht="15.75" customHeight="1" thickBot="1" x14ac:dyDescent="0.3"/>
    <row r="8" spans="1:16" ht="15" customHeight="1" thickTop="1" thickBot="1" x14ac:dyDescent="0.3">
      <c r="A8" s="74"/>
      <c r="B8" s="74"/>
      <c r="C8" s="74"/>
      <c r="D8" s="74"/>
    </row>
    <row r="9" spans="1:16" ht="15" customHeight="1" thickTop="1" thickBot="1" x14ac:dyDescent="0.3">
      <c r="D9" s="75" t="s">
        <v>25</v>
      </c>
    </row>
    <row r="10" spans="1:16" ht="60" customHeight="1" thickTop="1" thickBot="1" x14ac:dyDescent="0.3">
      <c r="A10" s="1020" t="s">
        <v>2380</v>
      </c>
      <c r="B10" s="1021"/>
      <c r="C10" s="1022"/>
      <c r="D10" s="48">
        <f>SUM(D12:D17)</f>
        <v>0</v>
      </c>
    </row>
    <row r="11" spans="1:16" ht="60" customHeight="1" thickTop="1" thickBot="1" x14ac:dyDescent="0.3">
      <c r="A11" s="49" t="s">
        <v>33</v>
      </c>
      <c r="B11" s="50" t="s">
        <v>35</v>
      </c>
      <c r="C11" s="50" t="s">
        <v>205</v>
      </c>
      <c r="D11" s="348" t="s">
        <v>34</v>
      </c>
      <c r="F11" s="30"/>
    </row>
    <row r="12" spans="1:16" ht="30" customHeight="1" thickTop="1" x14ac:dyDescent="0.25">
      <c r="A12" s="243" t="s">
        <v>320</v>
      </c>
      <c r="B12" s="352"/>
      <c r="C12" s="244">
        <v>3000</v>
      </c>
      <c r="D12" s="349">
        <f>ROUND(B12,2)*C12</f>
        <v>0</v>
      </c>
      <c r="F12" s="30"/>
    </row>
    <row r="13" spans="1:16" ht="30" customHeight="1" x14ac:dyDescent="0.25">
      <c r="A13" s="51" t="s">
        <v>321</v>
      </c>
      <c r="B13" s="353"/>
      <c r="C13" s="52">
        <v>1000</v>
      </c>
      <c r="D13" s="350">
        <f t="shared" ref="D13:D15" si="0">ROUND(B13,2)*C13</f>
        <v>0</v>
      </c>
      <c r="F13" s="30"/>
    </row>
    <row r="14" spans="1:16" ht="30" customHeight="1" x14ac:dyDescent="0.25">
      <c r="A14" s="51" t="s">
        <v>322</v>
      </c>
      <c r="B14" s="353"/>
      <c r="C14" s="52">
        <v>100</v>
      </c>
      <c r="D14" s="350">
        <f t="shared" si="0"/>
        <v>0</v>
      </c>
      <c r="F14" s="30"/>
    </row>
    <row r="15" spans="1:16" ht="30" customHeight="1" x14ac:dyDescent="0.25">
      <c r="A15" s="51" t="s">
        <v>323</v>
      </c>
      <c r="B15" s="353"/>
      <c r="C15" s="52">
        <v>300</v>
      </c>
      <c r="D15" s="350">
        <f t="shared" si="0"/>
        <v>0</v>
      </c>
      <c r="F15" s="30"/>
    </row>
    <row r="16" spans="1:16" ht="30" customHeight="1" x14ac:dyDescent="0.25">
      <c r="A16" s="51" t="s">
        <v>325</v>
      </c>
      <c r="B16" s="353"/>
      <c r="C16" s="52">
        <v>200</v>
      </c>
      <c r="D16" s="350">
        <f t="shared" ref="D16:D17" si="1">ROUND(B16,2)*C16</f>
        <v>0</v>
      </c>
      <c r="F16" s="30"/>
    </row>
    <row r="17" spans="1:7" ht="30" customHeight="1" thickBot="1" x14ac:dyDescent="0.3">
      <c r="A17" s="245" t="s">
        <v>324</v>
      </c>
      <c r="B17" s="353"/>
      <c r="C17" s="54">
        <v>500</v>
      </c>
      <c r="D17" s="351">
        <f t="shared" si="1"/>
        <v>0</v>
      </c>
      <c r="F17" s="30"/>
    </row>
    <row r="18" spans="1:7" ht="15" customHeight="1" collapsed="1" thickTop="1" thickBot="1" x14ac:dyDescent="0.3"/>
    <row r="19" spans="1:7" ht="15" customHeight="1" thickTop="1" thickBot="1" x14ac:dyDescent="0.3">
      <c r="A19" s="126"/>
      <c r="B19" s="126"/>
      <c r="C19" s="126"/>
      <c r="D19" s="163" t="s">
        <v>25</v>
      </c>
    </row>
    <row r="20" spans="1:7" ht="60" customHeight="1" thickTop="1" thickBot="1" x14ac:dyDescent="0.3">
      <c r="A20" s="1020" t="s">
        <v>2381</v>
      </c>
      <c r="B20" s="1021"/>
      <c r="C20" s="1022"/>
      <c r="D20" s="19">
        <f>SUM(D22)</f>
        <v>0</v>
      </c>
    </row>
    <row r="21" spans="1:7" ht="60" customHeight="1" thickTop="1" thickBot="1" x14ac:dyDescent="0.3">
      <c r="A21" s="164" t="s">
        <v>326</v>
      </c>
      <c r="B21" s="165" t="s">
        <v>327</v>
      </c>
      <c r="C21" s="165" t="s">
        <v>330</v>
      </c>
      <c r="D21" s="166" t="s">
        <v>328</v>
      </c>
    </row>
    <row r="22" spans="1:7" ht="30" customHeight="1" thickTop="1" thickBot="1" x14ac:dyDescent="0.3">
      <c r="A22" s="53" t="s">
        <v>329</v>
      </c>
      <c r="B22" s="354"/>
      <c r="C22" s="161">
        <v>250</v>
      </c>
      <c r="D22" s="162">
        <f>ROUND(B22,2)*C22</f>
        <v>0</v>
      </c>
    </row>
    <row r="23" spans="1:7" ht="15" customHeight="1" thickTop="1" thickBot="1" x14ac:dyDescent="0.3"/>
    <row r="24" spans="1:7" ht="15" customHeight="1" thickTop="1" thickBot="1" x14ac:dyDescent="0.3">
      <c r="A24" s="74"/>
      <c r="B24" s="74"/>
      <c r="C24" s="74"/>
      <c r="D24" s="74"/>
    </row>
    <row r="25" spans="1:7" ht="30" customHeight="1" thickTop="1" thickBot="1" x14ac:dyDescent="0.3">
      <c r="A25" s="874" t="s">
        <v>206</v>
      </c>
      <c r="B25" s="1023"/>
      <c r="C25" s="875"/>
      <c r="D25" s="78">
        <f>D10+D20</f>
        <v>0</v>
      </c>
    </row>
    <row r="26" spans="1:7" ht="15" customHeight="1" thickTop="1" thickBot="1" x14ac:dyDescent="0.3">
      <c r="A26" s="876" t="s">
        <v>2422</v>
      </c>
      <c r="B26" s="1015"/>
      <c r="C26" s="877"/>
      <c r="D26" s="22">
        <f>ROUND(D25*0.23,2)</f>
        <v>0</v>
      </c>
      <c r="F26" s="30"/>
      <c r="G26" s="30"/>
    </row>
    <row r="27" spans="1:7" ht="15" customHeight="1" thickTop="1" thickBot="1" x14ac:dyDescent="0.3">
      <c r="A27" s="1016" t="s">
        <v>207</v>
      </c>
      <c r="B27" s="1017"/>
      <c r="C27" s="1018"/>
      <c r="D27" s="22">
        <f>SUM(D10+D26)</f>
        <v>0</v>
      </c>
    </row>
    <row r="28" spans="1:7" ht="15" customHeight="1" thickTop="1" x14ac:dyDescent="0.25"/>
  </sheetData>
  <sheetProtection algorithmName="SHA-512" hashValue="iNN1sEOsikP/sfY8dpvb9szBHXT0i/uU9GYJGDEPYW/zgxy48GezvdS2qtJIkV5gyeO2s2BlKotOJKzBeAf3Hw==" saltValue="BDymx+NiErgOBbM019lYYQ==" spinCount="100000" sheet="1" objects="1" scenarios="1"/>
  <mergeCells count="11">
    <mergeCell ref="A26:C26"/>
    <mergeCell ref="A27:C27"/>
    <mergeCell ref="A1:D1"/>
    <mergeCell ref="A2:D2"/>
    <mergeCell ref="A5:D5"/>
    <mergeCell ref="A10:C10"/>
    <mergeCell ref="A25:C25"/>
    <mergeCell ref="A20:C20"/>
    <mergeCell ref="A3:D3"/>
    <mergeCell ref="A6:D6"/>
    <mergeCell ref="A4:D4"/>
  </mergeCells>
  <printOptions horizontalCentered="1"/>
  <pageMargins left="0.39370078740157483" right="0.39370078740157483" top="0.39370078740157483" bottom="0.39370078740157483" header="0.19685039370078741" footer="0.19685039370078741"/>
  <pageSetup paperSize="9" scale="53" orientation="portrait" r:id="rId1"/>
  <headerFooter>
    <oddFooter xml:space="preserve">&amp;LV........................................dňa...........................................&amp;CStrana &amp;P z &amp;N&amp;R_________________________________________________
meno a priezvisko oprávnenej osoby uchádzača             .    </oddFooter>
  </headerFooter>
  <ignoredErrors>
    <ignoredError sqref="D15:D17 D12:D14" unlockedFormula="1"/>
  </ignoredErrors>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5" tint="0.39997558519241921"/>
  </sheetPr>
  <dimension ref="A1:L31"/>
  <sheetViews>
    <sheetView view="pageLayout" topLeftCell="B7" zoomScaleNormal="90" workbookViewId="0">
      <selection activeCell="K22" sqref="K22"/>
    </sheetView>
  </sheetViews>
  <sheetFormatPr defaultColWidth="9.140625" defaultRowHeight="15" x14ac:dyDescent="0.25"/>
  <cols>
    <col min="1" max="1" width="5.7109375" style="554" customWidth="1"/>
    <col min="2" max="2" width="45.7109375" style="86" customWidth="1"/>
    <col min="3" max="3" width="60.7109375" style="86" customWidth="1"/>
    <col min="4" max="7" width="7.7109375" style="554" customWidth="1"/>
    <col min="8" max="9" width="15.7109375" style="554" customWidth="1"/>
    <col min="10" max="16384" width="9.140625" style="86"/>
  </cols>
  <sheetData>
    <row r="1" spans="1:12" ht="54" customHeight="1" x14ac:dyDescent="0.25">
      <c r="A1" s="1048"/>
      <c r="B1" s="1048"/>
      <c r="C1" s="1048"/>
      <c r="D1" s="1048"/>
      <c r="E1" s="1049" t="s">
        <v>1727</v>
      </c>
      <c r="F1" s="1049"/>
      <c r="G1" s="1050"/>
      <c r="H1" s="1050"/>
      <c r="I1" s="1050"/>
    </row>
    <row r="2" spans="1:12" ht="15.75" customHeight="1" x14ac:dyDescent="0.25">
      <c r="A2" s="1051" t="s">
        <v>331</v>
      </c>
      <c r="B2" s="1051"/>
      <c r="C2" s="1051"/>
      <c r="D2" s="1051"/>
      <c r="E2" s="1051"/>
      <c r="F2" s="1051"/>
      <c r="G2" s="1051"/>
      <c r="H2" s="1051"/>
      <c r="I2" s="1051"/>
    </row>
    <row r="3" spans="1:12" ht="15.75" customHeight="1" x14ac:dyDescent="0.25">
      <c r="A3" s="1051" t="s">
        <v>1736</v>
      </c>
      <c r="B3" s="1051"/>
      <c r="C3" s="1051"/>
      <c r="D3" s="1051"/>
      <c r="E3" s="1051"/>
      <c r="F3" s="1051"/>
      <c r="G3" s="1051"/>
      <c r="H3" s="1051"/>
      <c r="I3" s="1051"/>
    </row>
    <row r="4" spans="1:12" ht="15.75" customHeight="1" x14ac:dyDescent="0.25">
      <c r="A4" s="1051" t="s">
        <v>2299</v>
      </c>
      <c r="B4" s="1051"/>
      <c r="C4" s="1051"/>
      <c r="D4" s="1051"/>
      <c r="E4" s="1051"/>
      <c r="F4" s="1051"/>
      <c r="G4" s="1051"/>
      <c r="H4" s="1051"/>
      <c r="I4" s="1051"/>
    </row>
    <row r="5" spans="1:12" ht="15.75" customHeight="1" thickBot="1" x14ac:dyDescent="0.3">
      <c r="A5" s="1046"/>
      <c r="B5" s="1046"/>
      <c r="C5" s="1046"/>
      <c r="D5" s="1046"/>
      <c r="E5" s="1046"/>
      <c r="F5" s="1046"/>
      <c r="G5" s="1046"/>
      <c r="H5" s="1046"/>
      <c r="I5" s="1046"/>
    </row>
    <row r="6" spans="1:12" ht="15.75" customHeight="1" thickTop="1" x14ac:dyDescent="0.25">
      <c r="A6" s="1047"/>
      <c r="B6" s="1047"/>
      <c r="C6" s="1047"/>
      <c r="D6" s="1047"/>
      <c r="E6" s="1047"/>
      <c r="F6" s="1047"/>
      <c r="G6" s="1047"/>
      <c r="H6" s="1047"/>
      <c r="I6" s="1047"/>
    </row>
    <row r="7" spans="1:12" ht="15.75" customHeight="1" x14ac:dyDescent="0.25">
      <c r="A7" s="1027" t="s">
        <v>215</v>
      </c>
      <c r="B7" s="1027"/>
      <c r="C7" s="1027"/>
      <c r="D7" s="1027"/>
      <c r="E7" s="1027"/>
      <c r="F7" s="1027"/>
      <c r="G7" s="1027"/>
      <c r="H7" s="1027"/>
      <c r="I7" s="1027"/>
    </row>
    <row r="8" spans="1:12" ht="15.75" customHeight="1" thickBot="1" x14ac:dyDescent="0.3">
      <c r="A8" s="1028"/>
      <c r="B8" s="1028"/>
      <c r="C8" s="1028"/>
      <c r="D8" s="1028"/>
      <c r="E8" s="1028"/>
      <c r="F8" s="1028"/>
      <c r="G8" s="1028"/>
      <c r="H8" s="1028"/>
      <c r="I8" s="1028"/>
    </row>
    <row r="9" spans="1:12" ht="15" customHeight="1" x14ac:dyDescent="0.25">
      <c r="A9" s="1029" t="s">
        <v>8</v>
      </c>
      <c r="B9" s="1031" t="s">
        <v>0</v>
      </c>
      <c r="C9" s="1031" t="s">
        <v>1</v>
      </c>
      <c r="D9" s="1029" t="s">
        <v>2</v>
      </c>
      <c r="E9" s="1033" t="s">
        <v>216</v>
      </c>
      <c r="F9" s="1035" t="s">
        <v>217</v>
      </c>
      <c r="G9" s="1036"/>
      <c r="H9" s="1039" t="s">
        <v>218</v>
      </c>
      <c r="I9" s="1029" t="s">
        <v>219</v>
      </c>
    </row>
    <row r="10" spans="1:12" ht="15" customHeight="1" x14ac:dyDescent="0.25">
      <c r="A10" s="1030"/>
      <c r="B10" s="1030"/>
      <c r="C10" s="1030"/>
      <c r="D10" s="1032"/>
      <c r="E10" s="1034"/>
      <c r="F10" s="1037"/>
      <c r="G10" s="1038"/>
      <c r="H10" s="1040"/>
      <c r="I10" s="1032"/>
    </row>
    <row r="11" spans="1:12" ht="65.099999999999994" customHeight="1" thickBot="1" x14ac:dyDescent="0.3">
      <c r="A11" s="1030"/>
      <c r="B11" s="1030"/>
      <c r="C11" s="1030"/>
      <c r="D11" s="1032"/>
      <c r="E11" s="1034"/>
      <c r="F11" s="87" t="s">
        <v>220</v>
      </c>
      <c r="G11" s="88" t="s">
        <v>221</v>
      </c>
      <c r="H11" s="1040"/>
      <c r="I11" s="1032"/>
    </row>
    <row r="12" spans="1:12" s="90" customFormat="1" x14ac:dyDescent="0.25">
      <c r="A12" s="89"/>
      <c r="B12" s="1041" t="s">
        <v>222</v>
      </c>
      <c r="C12" s="1041"/>
      <c r="D12" s="1041"/>
      <c r="E12" s="1041"/>
      <c r="F12" s="1041"/>
      <c r="G12" s="1041"/>
      <c r="H12" s="1041"/>
      <c r="I12" s="1042"/>
    </row>
    <row r="13" spans="1:12" s="90" customFormat="1" ht="30" customHeight="1" x14ac:dyDescent="0.25">
      <c r="A13" s="121">
        <v>1</v>
      </c>
      <c r="B13" s="91" t="s">
        <v>1323</v>
      </c>
      <c r="C13" s="92" t="s">
        <v>223</v>
      </c>
      <c r="D13" s="93">
        <v>12</v>
      </c>
      <c r="E13" s="93">
        <v>1</v>
      </c>
      <c r="F13" s="93" t="s">
        <v>3</v>
      </c>
      <c r="G13" s="94"/>
      <c r="H13" s="355"/>
      <c r="I13" s="95">
        <f t="shared" ref="I13:I19" si="0">D13*E13*ROUND(H13, 2)</f>
        <v>0</v>
      </c>
      <c r="L13" s="96"/>
    </row>
    <row r="14" spans="1:12" s="90" customFormat="1" ht="25.5" x14ac:dyDescent="0.25">
      <c r="A14" s="121" t="s">
        <v>55</v>
      </c>
      <c r="B14" s="91" t="s">
        <v>1324</v>
      </c>
      <c r="C14" s="92" t="s">
        <v>223</v>
      </c>
      <c r="D14" s="98">
        <v>12</v>
      </c>
      <c r="E14" s="98">
        <v>1</v>
      </c>
      <c r="F14" s="98" t="s">
        <v>3</v>
      </c>
      <c r="G14" s="99"/>
      <c r="H14" s="355"/>
      <c r="I14" s="95">
        <f t="shared" si="0"/>
        <v>0</v>
      </c>
      <c r="L14" s="96"/>
    </row>
    <row r="15" spans="1:12" s="90" customFormat="1" ht="25.5" x14ac:dyDescent="0.25">
      <c r="A15" s="121" t="s">
        <v>56</v>
      </c>
      <c r="B15" s="97" t="s">
        <v>203</v>
      </c>
      <c r="C15" s="92" t="s">
        <v>223</v>
      </c>
      <c r="D15" s="98">
        <v>12</v>
      </c>
      <c r="E15" s="98">
        <v>1</v>
      </c>
      <c r="F15" s="98" t="s">
        <v>3</v>
      </c>
      <c r="G15" s="99"/>
      <c r="H15" s="355"/>
      <c r="I15" s="95">
        <f t="shared" si="0"/>
        <v>0</v>
      </c>
      <c r="L15" s="96"/>
    </row>
    <row r="16" spans="1:12" s="90" customFormat="1" ht="25.5" x14ac:dyDescent="0.25">
      <c r="A16" s="121" t="s">
        <v>57</v>
      </c>
      <c r="B16" s="97" t="s">
        <v>1930</v>
      </c>
      <c r="C16" s="92" t="s">
        <v>223</v>
      </c>
      <c r="D16" s="98">
        <v>12</v>
      </c>
      <c r="E16" s="98">
        <v>1</v>
      </c>
      <c r="F16" s="98" t="s">
        <v>3</v>
      </c>
      <c r="G16" s="99"/>
      <c r="H16" s="355"/>
      <c r="I16" s="95">
        <f t="shared" ref="I16" si="1">D16*E16*ROUND(H16, 2)</f>
        <v>0</v>
      </c>
      <c r="L16" s="96"/>
    </row>
    <row r="17" spans="1:12" s="90" customFormat="1" ht="30.75" customHeight="1" x14ac:dyDescent="0.25">
      <c r="A17" s="121" t="s">
        <v>58</v>
      </c>
      <c r="B17" s="91" t="s">
        <v>1323</v>
      </c>
      <c r="C17" s="100" t="s">
        <v>1325</v>
      </c>
      <c r="D17" s="98">
        <v>1</v>
      </c>
      <c r="E17" s="98">
        <v>1</v>
      </c>
      <c r="F17" s="98"/>
      <c r="G17" s="99" t="s">
        <v>3</v>
      </c>
      <c r="H17" s="355"/>
      <c r="I17" s="95">
        <f t="shared" si="0"/>
        <v>0</v>
      </c>
      <c r="L17" s="96"/>
    </row>
    <row r="18" spans="1:12" s="90" customFormat="1" ht="25.5" x14ac:dyDescent="0.25">
      <c r="A18" s="121" t="s">
        <v>59</v>
      </c>
      <c r="B18" s="91" t="s">
        <v>1324</v>
      </c>
      <c r="C18" s="100" t="s">
        <v>1326</v>
      </c>
      <c r="D18" s="98">
        <v>1</v>
      </c>
      <c r="E18" s="98">
        <v>1</v>
      </c>
      <c r="F18" s="98"/>
      <c r="G18" s="99" t="s">
        <v>3</v>
      </c>
      <c r="H18" s="355"/>
      <c r="I18" s="95">
        <f t="shared" si="0"/>
        <v>0</v>
      </c>
      <c r="L18" s="96"/>
    </row>
    <row r="19" spans="1:12" s="90" customFormat="1" ht="25.5" x14ac:dyDescent="0.25">
      <c r="A19" s="121" t="s">
        <v>60</v>
      </c>
      <c r="B19" s="97" t="s">
        <v>203</v>
      </c>
      <c r="C19" s="100" t="s">
        <v>224</v>
      </c>
      <c r="D19" s="98">
        <v>1</v>
      </c>
      <c r="E19" s="98">
        <v>1</v>
      </c>
      <c r="F19" s="98"/>
      <c r="G19" s="99" t="s">
        <v>3</v>
      </c>
      <c r="H19" s="355"/>
      <c r="I19" s="116">
        <f t="shared" si="0"/>
        <v>0</v>
      </c>
      <c r="L19" s="96"/>
    </row>
    <row r="20" spans="1:12" s="90" customFormat="1" ht="25.5" x14ac:dyDescent="0.25">
      <c r="A20" s="121" t="s">
        <v>1928</v>
      </c>
      <c r="B20" s="97" t="s">
        <v>1930</v>
      </c>
      <c r="C20" s="100" t="s">
        <v>1931</v>
      </c>
      <c r="D20" s="98">
        <v>1</v>
      </c>
      <c r="E20" s="98">
        <v>1</v>
      </c>
      <c r="F20" s="98"/>
      <c r="G20" s="99" t="s">
        <v>3</v>
      </c>
      <c r="H20" s="355"/>
      <c r="I20" s="116">
        <f t="shared" ref="I20" si="2">D20*E20*ROUND(H20, 2)</f>
        <v>0</v>
      </c>
      <c r="L20" s="96"/>
    </row>
    <row r="21" spans="1:12" s="90" customFormat="1" ht="15.75" thickBot="1" x14ac:dyDescent="0.3">
      <c r="A21" s="122" t="s">
        <v>1929</v>
      </c>
      <c r="B21" s="101" t="s">
        <v>225</v>
      </c>
      <c r="C21" s="102" t="s">
        <v>226</v>
      </c>
      <c r="D21" s="103">
        <v>1</v>
      </c>
      <c r="E21" s="103">
        <v>1</v>
      </c>
      <c r="F21" s="103"/>
      <c r="G21" s="104" t="s">
        <v>3</v>
      </c>
      <c r="H21" s="355"/>
      <c r="I21" s="116">
        <f t="shared" ref="I21" si="3">D21*E21*ROUND(H21, 2)</f>
        <v>0</v>
      </c>
      <c r="J21" s="105"/>
    </row>
    <row r="22" spans="1:12" ht="15.75" thickBot="1" x14ac:dyDescent="0.3">
      <c r="A22" s="106"/>
      <c r="B22" s="1043"/>
      <c r="C22" s="1043"/>
      <c r="H22" s="629" t="s">
        <v>4</v>
      </c>
      <c r="I22" s="630">
        <f>SUM(I13:I21)</f>
        <v>0</v>
      </c>
    </row>
    <row r="23" spans="1:12" ht="15.75" thickBot="1" x14ac:dyDescent="0.3"/>
    <row r="24" spans="1:12" ht="15.75" thickBot="1" x14ac:dyDescent="0.3">
      <c r="A24" s="555"/>
      <c r="B24" s="107"/>
      <c r="E24" s="108"/>
      <c r="F24" s="108"/>
      <c r="G24" s="108"/>
      <c r="H24" s="1044" t="s">
        <v>227</v>
      </c>
      <c r="I24" s="1045"/>
    </row>
    <row r="25" spans="1:12" ht="15.75" thickBot="1" x14ac:dyDescent="0.3">
      <c r="A25" s="555"/>
      <c r="B25" s="107"/>
      <c r="D25" s="1024" t="s">
        <v>79</v>
      </c>
      <c r="E25" s="1025"/>
      <c r="F25" s="1025"/>
      <c r="G25" s="1025"/>
      <c r="H25" s="1026"/>
      <c r="I25" s="167">
        <f>SUM(I22)</f>
        <v>0</v>
      </c>
    </row>
    <row r="26" spans="1:12" ht="15.75" thickBot="1" x14ac:dyDescent="0.3">
      <c r="E26" s="110"/>
      <c r="F26" s="110"/>
      <c r="G26" s="110"/>
      <c r="H26" s="111"/>
      <c r="I26" s="112"/>
    </row>
    <row r="27" spans="1:12" ht="15.75" thickBot="1" x14ac:dyDescent="0.3">
      <c r="D27" s="1024" t="s">
        <v>228</v>
      </c>
      <c r="E27" s="1025"/>
      <c r="F27" s="1025"/>
      <c r="G27" s="1025"/>
      <c r="H27" s="1026"/>
      <c r="I27" s="436">
        <f>I25*4</f>
        <v>0</v>
      </c>
    </row>
    <row r="28" spans="1:12" ht="15.75" thickBot="1" x14ac:dyDescent="0.3">
      <c r="E28" s="110"/>
      <c r="F28" s="110"/>
      <c r="G28" s="110"/>
      <c r="H28" s="113"/>
      <c r="I28" s="112"/>
    </row>
    <row r="29" spans="1:12" ht="15.75" thickBot="1" x14ac:dyDescent="0.3">
      <c r="E29" s="114"/>
      <c r="F29" s="114"/>
      <c r="G29" s="114"/>
      <c r="H29" s="115" t="s">
        <v>2422</v>
      </c>
      <c r="I29" s="109">
        <f>0.23*I27</f>
        <v>0</v>
      </c>
    </row>
    <row r="30" spans="1:12" ht="15.75" thickBot="1" x14ac:dyDescent="0.3">
      <c r="E30" s="110"/>
      <c r="F30" s="110"/>
      <c r="G30" s="110"/>
      <c r="H30" s="111"/>
      <c r="I30" s="112"/>
    </row>
    <row r="31" spans="1:12" ht="15.75" thickBot="1" x14ac:dyDescent="0.3">
      <c r="D31" s="1024" t="s">
        <v>210</v>
      </c>
      <c r="E31" s="1025"/>
      <c r="F31" s="1025"/>
      <c r="G31" s="1025"/>
      <c r="H31" s="1026"/>
      <c r="I31" s="167">
        <f>I27+I29</f>
        <v>0</v>
      </c>
    </row>
  </sheetData>
  <sheetProtection algorithmName="SHA-512" hashValue="qdcsdQKidfkFjS+I932q2ODLmw83Qo3thOACTw8PX35dGB/7WkjPzcGk7KiL/oyOZTw0sn4fX8+MvCHVh1hnrg==" saltValue="6QMdqwMNN3baRhzJ80Cq0Q==" spinCount="100000" sheet="1" objects="1" scenarios="1"/>
  <mergeCells count="23">
    <mergeCell ref="A5:I5"/>
    <mergeCell ref="A6:I6"/>
    <mergeCell ref="A1:D1"/>
    <mergeCell ref="E1:I1"/>
    <mergeCell ref="A2:I2"/>
    <mergeCell ref="A3:I3"/>
    <mergeCell ref="A4:I4"/>
    <mergeCell ref="D25:H25"/>
    <mergeCell ref="D27:H27"/>
    <mergeCell ref="D31:H31"/>
    <mergeCell ref="A7:I7"/>
    <mergeCell ref="A8:I8"/>
    <mergeCell ref="A9:A11"/>
    <mergeCell ref="B9:B11"/>
    <mergeCell ref="C9:C11"/>
    <mergeCell ref="D9:D11"/>
    <mergeCell ref="E9:E11"/>
    <mergeCell ref="F9:G10"/>
    <mergeCell ref="H9:H11"/>
    <mergeCell ref="I9:I11"/>
    <mergeCell ref="B12:I12"/>
    <mergeCell ref="B22:C22"/>
    <mergeCell ref="H24:I24"/>
  </mergeCells>
  <printOptions horizontalCentered="1"/>
  <pageMargins left="0.39370078740157483" right="0.39370078740157483" top="0.39370078740157483" bottom="0.39370078740157483" header="0.19685039370078741" footer="0.19685039370078741"/>
  <pageSetup scale="53" orientation="landscape" r:id="rId1"/>
  <headerFooter>
    <oddFooter xml:space="preserve">&amp;LV........................................dňa...........................................&amp;CStrana &amp;P z &amp;N&amp;R_________________________________________________
meno a priezvisko oprávnenej osoby uchádzača             .    </oddFooter>
  </headerFooter>
  <ignoredErrors>
    <ignoredError sqref="A14:A15 A16:A21" numberStoredAsText="1"/>
  </ignoredErrors>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5" tint="-0.249977111117893"/>
  </sheetPr>
  <dimension ref="A1:M56"/>
  <sheetViews>
    <sheetView zoomScale="90" zoomScaleNormal="90" workbookViewId="0">
      <selection activeCell="E37" sqref="E37:E46"/>
    </sheetView>
  </sheetViews>
  <sheetFormatPr defaultColWidth="8.7109375" defaultRowHeight="15" x14ac:dyDescent="0.25"/>
  <cols>
    <col min="1" max="1" width="6.85546875" style="129" bestFit="1" customWidth="1"/>
    <col min="2" max="2" width="88" style="126" bestFit="1" customWidth="1"/>
    <col min="3" max="3" width="9.5703125" style="632" customWidth="1"/>
    <col min="4" max="4" width="12.7109375" style="632" customWidth="1"/>
    <col min="5" max="6" width="15.7109375" style="632" customWidth="1"/>
    <col min="7" max="10" width="10" style="126" customWidth="1"/>
    <col min="11" max="11" width="14.140625" style="126" customWidth="1"/>
    <col min="12" max="12" width="14.5703125" style="126" customWidth="1"/>
    <col min="13" max="13" width="31.5703125" style="128" bestFit="1" customWidth="1"/>
    <col min="14" max="16384" width="8.7109375" style="126"/>
  </cols>
  <sheetData>
    <row r="1" spans="1:13" ht="54" customHeight="1" x14ac:dyDescent="0.25">
      <c r="A1" s="1052"/>
      <c r="B1" s="1052"/>
      <c r="C1" s="1052"/>
      <c r="D1" s="1052"/>
      <c r="E1" s="125"/>
      <c r="F1" s="125"/>
      <c r="G1" s="125"/>
      <c r="H1" s="125"/>
      <c r="I1" s="125"/>
      <c r="J1" s="125"/>
      <c r="K1" s="766" t="s">
        <v>1728</v>
      </c>
      <c r="L1" s="766"/>
      <c r="M1" s="766"/>
    </row>
    <row r="2" spans="1:13" ht="15.75" customHeight="1" x14ac:dyDescent="0.25">
      <c r="A2" s="1053" t="s">
        <v>230</v>
      </c>
      <c r="B2" s="1053"/>
      <c r="C2" s="1053"/>
      <c r="D2" s="1053"/>
      <c r="E2" s="1053"/>
      <c r="F2" s="127"/>
    </row>
    <row r="3" spans="1:13" ht="15.75" customHeight="1" thickBot="1" x14ac:dyDescent="0.3"/>
    <row r="4" spans="1:13" ht="15" customHeight="1" thickBot="1" x14ac:dyDescent="0.3">
      <c r="E4" s="130"/>
      <c r="F4" s="126"/>
      <c r="G4" s="1054" t="s">
        <v>319</v>
      </c>
      <c r="H4" s="1055"/>
      <c r="I4" s="1055"/>
      <c r="J4" s="1055"/>
      <c r="K4" s="1055"/>
      <c r="L4" s="1056"/>
    </row>
    <row r="5" spans="1:13" x14ac:dyDescent="0.25">
      <c r="A5" s="1057" t="s">
        <v>231</v>
      </c>
      <c r="B5" s="1060" t="s">
        <v>1</v>
      </c>
      <c r="C5" s="1061" t="s">
        <v>232</v>
      </c>
      <c r="D5" s="1064" t="s">
        <v>233</v>
      </c>
      <c r="E5" s="1061" t="s">
        <v>234</v>
      </c>
      <c r="F5" s="1061" t="s">
        <v>235</v>
      </c>
      <c r="G5" s="1061" t="s">
        <v>236</v>
      </c>
      <c r="H5" s="1061" t="s">
        <v>39</v>
      </c>
      <c r="I5" s="1061" t="s">
        <v>40</v>
      </c>
      <c r="J5" s="1061" t="s">
        <v>237</v>
      </c>
      <c r="K5" s="1061" t="s">
        <v>238</v>
      </c>
      <c r="L5" s="1061" t="s">
        <v>239</v>
      </c>
      <c r="M5" s="1067" t="s">
        <v>240</v>
      </c>
    </row>
    <row r="6" spans="1:13" x14ac:dyDescent="0.25">
      <c r="A6" s="1058"/>
      <c r="B6" s="1058"/>
      <c r="C6" s="1062"/>
      <c r="D6" s="1065"/>
      <c r="E6" s="1062"/>
      <c r="F6" s="1062"/>
      <c r="G6" s="1062"/>
      <c r="H6" s="1062"/>
      <c r="I6" s="1062"/>
      <c r="J6" s="1062"/>
      <c r="K6" s="1062"/>
      <c r="L6" s="1062"/>
      <c r="M6" s="1068"/>
    </row>
    <row r="7" spans="1:13" ht="15.75" thickBot="1" x14ac:dyDescent="0.3">
      <c r="A7" s="1059"/>
      <c r="B7" s="1059"/>
      <c r="C7" s="1063"/>
      <c r="D7" s="1066"/>
      <c r="E7" s="1063"/>
      <c r="F7" s="1063"/>
      <c r="G7" s="1063"/>
      <c r="H7" s="1063"/>
      <c r="I7" s="1063"/>
      <c r="J7" s="1063"/>
      <c r="K7" s="1063"/>
      <c r="L7" s="1063"/>
      <c r="M7" s="1069"/>
    </row>
    <row r="8" spans="1:13" x14ac:dyDescent="0.25">
      <c r="A8" s="131">
        <v>1</v>
      </c>
      <c r="B8" s="643" t="s">
        <v>241</v>
      </c>
      <c r="C8" s="643"/>
      <c r="D8" s="665"/>
      <c r="E8" s="665"/>
      <c r="F8" s="665"/>
      <c r="G8" s="665"/>
      <c r="H8" s="665"/>
      <c r="I8" s="665"/>
      <c r="J8" s="665"/>
      <c r="K8" s="665"/>
      <c r="L8" s="666"/>
      <c r="M8" s="644"/>
    </row>
    <row r="9" spans="1:13" x14ac:dyDescent="0.25">
      <c r="A9" s="121" t="s">
        <v>242</v>
      </c>
      <c r="B9" s="132" t="s">
        <v>243</v>
      </c>
      <c r="C9" s="636" t="s">
        <v>244</v>
      </c>
      <c r="D9" s="637">
        <v>8</v>
      </c>
      <c r="E9" s="638"/>
      <c r="F9" s="639">
        <f>D9*ROUND(E9, 2)</f>
        <v>0</v>
      </c>
      <c r="G9" s="640"/>
      <c r="H9" s="641"/>
      <c r="I9" s="641"/>
      <c r="J9" s="641"/>
      <c r="K9" s="641"/>
      <c r="L9" s="642" t="s">
        <v>3</v>
      </c>
      <c r="M9" s="138"/>
    </row>
    <row r="10" spans="1:13" x14ac:dyDescent="0.25">
      <c r="A10" s="121" t="s">
        <v>245</v>
      </c>
      <c r="B10" s="132" t="s">
        <v>246</v>
      </c>
      <c r="C10" s="633" t="s">
        <v>244</v>
      </c>
      <c r="D10" s="133">
        <v>12</v>
      </c>
      <c r="E10" s="356"/>
      <c r="F10" s="134">
        <f t="shared" ref="F10:F15" si="0">D10*ROUND(E10, 2)</f>
        <v>0</v>
      </c>
      <c r="G10" s="135"/>
      <c r="H10" s="136"/>
      <c r="I10" s="136" t="s">
        <v>3</v>
      </c>
      <c r="J10" s="136"/>
      <c r="K10" s="136"/>
      <c r="L10" s="137"/>
      <c r="M10" s="138"/>
    </row>
    <row r="11" spans="1:13" x14ac:dyDescent="0.25">
      <c r="A11" s="121" t="s">
        <v>247</v>
      </c>
      <c r="B11" s="132" t="s">
        <v>248</v>
      </c>
      <c r="C11" s="633" t="s">
        <v>244</v>
      </c>
      <c r="D11" s="133">
        <v>12</v>
      </c>
      <c r="E11" s="356"/>
      <c r="F11" s="134">
        <f t="shared" si="0"/>
        <v>0</v>
      </c>
      <c r="G11" s="135"/>
      <c r="H11" s="136"/>
      <c r="I11" s="136" t="s">
        <v>3</v>
      </c>
      <c r="J11" s="136"/>
      <c r="K11" s="136"/>
      <c r="L11" s="137"/>
      <c r="M11" s="138"/>
    </row>
    <row r="12" spans="1:13" x14ac:dyDescent="0.25">
      <c r="A12" s="121" t="s">
        <v>249</v>
      </c>
      <c r="B12" s="132" t="s">
        <v>250</v>
      </c>
      <c r="C12" s="633" t="s">
        <v>244</v>
      </c>
      <c r="D12" s="133">
        <v>16</v>
      </c>
      <c r="E12" s="356"/>
      <c r="F12" s="134">
        <f t="shared" si="0"/>
        <v>0</v>
      </c>
      <c r="G12" s="135"/>
      <c r="H12" s="136"/>
      <c r="I12" s="136"/>
      <c r="J12" s="136"/>
      <c r="K12" s="136" t="s">
        <v>3</v>
      </c>
      <c r="L12" s="137" t="s">
        <v>3</v>
      </c>
      <c r="M12" s="138"/>
    </row>
    <row r="13" spans="1:13" x14ac:dyDescent="0.25">
      <c r="A13" s="121" t="s">
        <v>251</v>
      </c>
      <c r="B13" s="132" t="s">
        <v>252</v>
      </c>
      <c r="C13" s="633" t="s">
        <v>244</v>
      </c>
      <c r="D13" s="133">
        <v>48</v>
      </c>
      <c r="E13" s="356"/>
      <c r="F13" s="134">
        <f t="shared" si="0"/>
        <v>0</v>
      </c>
      <c r="G13" s="135"/>
      <c r="H13" s="136"/>
      <c r="I13" s="136" t="s">
        <v>3</v>
      </c>
      <c r="J13" s="136"/>
      <c r="K13" s="136"/>
      <c r="L13" s="137"/>
      <c r="M13" s="138" t="s">
        <v>253</v>
      </c>
    </row>
    <row r="14" spans="1:13" x14ac:dyDescent="0.25">
      <c r="A14" s="121" t="s">
        <v>254</v>
      </c>
      <c r="B14" s="132" t="s">
        <v>255</v>
      </c>
      <c r="C14" s="633" t="s">
        <v>244</v>
      </c>
      <c r="D14" s="133">
        <v>12</v>
      </c>
      <c r="E14" s="356"/>
      <c r="F14" s="134">
        <f t="shared" si="0"/>
        <v>0</v>
      </c>
      <c r="G14" s="135"/>
      <c r="H14" s="136"/>
      <c r="I14" s="136" t="s">
        <v>3</v>
      </c>
      <c r="J14" s="136"/>
      <c r="K14" s="136"/>
      <c r="L14" s="137"/>
      <c r="M14" s="138" t="s">
        <v>256</v>
      </c>
    </row>
    <row r="15" spans="1:13" ht="26.25" thickBot="1" x14ac:dyDescent="0.3">
      <c r="A15" s="122" t="s">
        <v>257</v>
      </c>
      <c r="B15" s="139" t="s">
        <v>258</v>
      </c>
      <c r="C15" s="146" t="s">
        <v>244</v>
      </c>
      <c r="D15" s="147">
        <v>16</v>
      </c>
      <c r="E15" s="357"/>
      <c r="F15" s="140">
        <f t="shared" si="0"/>
        <v>0</v>
      </c>
      <c r="G15" s="141"/>
      <c r="H15" s="142"/>
      <c r="I15" s="142"/>
      <c r="J15" s="142"/>
      <c r="K15" s="142" t="s">
        <v>3</v>
      </c>
      <c r="L15" s="143" t="s">
        <v>3</v>
      </c>
      <c r="M15" s="144"/>
    </row>
    <row r="16" spans="1:13" x14ac:dyDescent="0.25">
      <c r="A16" s="131">
        <v>2</v>
      </c>
      <c r="B16" s="645" t="s">
        <v>259</v>
      </c>
      <c r="C16" s="645"/>
      <c r="D16" s="670"/>
      <c r="E16" s="670"/>
      <c r="F16" s="670"/>
      <c r="G16" s="670"/>
      <c r="H16" s="670"/>
      <c r="I16" s="670"/>
      <c r="J16" s="670"/>
      <c r="K16" s="670"/>
      <c r="L16" s="671"/>
      <c r="M16" s="646"/>
    </row>
    <row r="17" spans="1:13" ht="26.25" thickBot="1" x14ac:dyDescent="0.3">
      <c r="A17" s="122" t="s">
        <v>260</v>
      </c>
      <c r="B17" s="145" t="s">
        <v>261</v>
      </c>
      <c r="C17" s="653" t="s">
        <v>244</v>
      </c>
      <c r="D17" s="654">
        <v>8</v>
      </c>
      <c r="E17" s="655"/>
      <c r="F17" s="656">
        <f>D17*ROUND(E17, 2)</f>
        <v>0</v>
      </c>
      <c r="G17" s="657"/>
      <c r="H17" s="658"/>
      <c r="I17" s="658"/>
      <c r="J17" s="658"/>
      <c r="K17" s="658"/>
      <c r="L17" s="659" t="s">
        <v>3</v>
      </c>
      <c r="M17" s="144"/>
    </row>
    <row r="18" spans="1:13" x14ac:dyDescent="0.25">
      <c r="A18" s="660">
        <v>3</v>
      </c>
      <c r="B18" s="661" t="s">
        <v>262</v>
      </c>
      <c r="C18" s="661"/>
      <c r="D18" s="662"/>
      <c r="E18" s="662"/>
      <c r="F18" s="662"/>
      <c r="G18" s="662"/>
      <c r="H18" s="662"/>
      <c r="I18" s="662"/>
      <c r="J18" s="662"/>
      <c r="K18" s="662"/>
      <c r="L18" s="663"/>
      <c r="M18" s="664"/>
    </row>
    <row r="19" spans="1:13" ht="51" x14ac:dyDescent="0.25">
      <c r="A19" s="121"/>
      <c r="B19" s="634" t="s">
        <v>263</v>
      </c>
      <c r="C19" s="667"/>
      <c r="D19" s="668"/>
      <c r="E19" s="668"/>
      <c r="F19" s="668"/>
      <c r="G19" s="668"/>
      <c r="H19" s="668"/>
      <c r="I19" s="668"/>
      <c r="J19" s="668"/>
      <c r="K19" s="668"/>
      <c r="L19" s="669"/>
      <c r="M19" s="635"/>
    </row>
    <row r="20" spans="1:13" ht="38.25" x14ac:dyDescent="0.25">
      <c r="A20" s="121" t="s">
        <v>264</v>
      </c>
      <c r="B20" s="148" t="s">
        <v>265</v>
      </c>
      <c r="C20" s="636" t="s">
        <v>244</v>
      </c>
      <c r="D20" s="637">
        <v>4</v>
      </c>
      <c r="E20" s="638"/>
      <c r="F20" s="639">
        <f>D20*ROUND(E20, 2)</f>
        <v>0</v>
      </c>
      <c r="G20" s="640"/>
      <c r="H20" s="641"/>
      <c r="I20" s="641"/>
      <c r="J20" s="641"/>
      <c r="K20" s="641"/>
      <c r="L20" s="642" t="s">
        <v>3</v>
      </c>
      <c r="M20" s="138"/>
    </row>
    <row r="21" spans="1:13" ht="25.5" x14ac:dyDescent="0.25">
      <c r="A21" s="121" t="s">
        <v>266</v>
      </c>
      <c r="B21" s="148" t="s">
        <v>267</v>
      </c>
      <c r="C21" s="633" t="s">
        <v>244</v>
      </c>
      <c r="D21" s="133">
        <v>8</v>
      </c>
      <c r="E21" s="356"/>
      <c r="F21" s="134">
        <f t="shared" ref="F21:F46" si="1">D21*ROUND(E21, 2)</f>
        <v>0</v>
      </c>
      <c r="G21" s="135"/>
      <c r="H21" s="136"/>
      <c r="I21" s="136"/>
      <c r="J21" s="136"/>
      <c r="K21" s="136"/>
      <c r="L21" s="137" t="s">
        <v>3</v>
      </c>
      <c r="M21" s="138"/>
    </row>
    <row r="22" spans="1:13" x14ac:dyDescent="0.25">
      <c r="A22" s="121" t="s">
        <v>268</v>
      </c>
      <c r="B22" s="148" t="s">
        <v>269</v>
      </c>
      <c r="C22" s="633" t="s">
        <v>244</v>
      </c>
      <c r="D22" s="133">
        <v>32</v>
      </c>
      <c r="E22" s="356"/>
      <c r="F22" s="134">
        <f t="shared" si="1"/>
        <v>0</v>
      </c>
      <c r="G22" s="135"/>
      <c r="H22" s="136"/>
      <c r="I22" s="136"/>
      <c r="J22" s="136"/>
      <c r="K22" s="136" t="s">
        <v>3</v>
      </c>
      <c r="L22" s="137" t="s">
        <v>3</v>
      </c>
      <c r="M22" s="138"/>
    </row>
    <row r="23" spans="1:13" x14ac:dyDescent="0.25">
      <c r="A23" s="121" t="s">
        <v>270</v>
      </c>
      <c r="B23" s="148" t="s">
        <v>271</v>
      </c>
      <c r="C23" s="633" t="s">
        <v>244</v>
      </c>
      <c r="D23" s="133">
        <v>8</v>
      </c>
      <c r="E23" s="356"/>
      <c r="F23" s="134">
        <f t="shared" si="1"/>
        <v>0</v>
      </c>
      <c r="G23" s="135"/>
      <c r="H23" s="136"/>
      <c r="I23" s="136"/>
      <c r="J23" s="136" t="s">
        <v>3</v>
      </c>
      <c r="K23" s="136"/>
      <c r="L23" s="137"/>
      <c r="M23" s="138"/>
    </row>
    <row r="24" spans="1:13" ht="38.25" x14ac:dyDescent="0.25">
      <c r="A24" s="121" t="s">
        <v>272</v>
      </c>
      <c r="B24" s="148" t="s">
        <v>273</v>
      </c>
      <c r="C24" s="633" t="s">
        <v>244</v>
      </c>
      <c r="D24" s="133">
        <v>16</v>
      </c>
      <c r="E24" s="356"/>
      <c r="F24" s="134">
        <f t="shared" si="1"/>
        <v>0</v>
      </c>
      <c r="G24" s="135"/>
      <c r="H24" s="136"/>
      <c r="I24" s="136"/>
      <c r="J24" s="136" t="s">
        <v>3</v>
      </c>
      <c r="K24" s="136"/>
      <c r="L24" s="137"/>
      <c r="M24" s="138"/>
    </row>
    <row r="25" spans="1:13" ht="25.5" x14ac:dyDescent="0.25">
      <c r="A25" s="121" t="s">
        <v>274</v>
      </c>
      <c r="B25" s="148" t="s">
        <v>275</v>
      </c>
      <c r="C25" s="633" t="s">
        <v>244</v>
      </c>
      <c r="D25" s="133">
        <v>8</v>
      </c>
      <c r="E25" s="356"/>
      <c r="F25" s="134">
        <f t="shared" si="1"/>
        <v>0</v>
      </c>
      <c r="G25" s="135"/>
      <c r="H25" s="136"/>
      <c r="I25" s="136"/>
      <c r="J25" s="136" t="s">
        <v>3</v>
      </c>
      <c r="K25" s="136"/>
      <c r="L25" s="137"/>
      <c r="M25" s="138"/>
    </row>
    <row r="26" spans="1:13" x14ac:dyDescent="0.25">
      <c r="A26" s="121" t="s">
        <v>276</v>
      </c>
      <c r="B26" s="148" t="s">
        <v>277</v>
      </c>
      <c r="C26" s="633" t="s">
        <v>244</v>
      </c>
      <c r="D26" s="133">
        <v>52</v>
      </c>
      <c r="E26" s="356"/>
      <c r="F26" s="134">
        <f t="shared" si="1"/>
        <v>0</v>
      </c>
      <c r="G26" s="135"/>
      <c r="H26" s="136" t="s">
        <v>3</v>
      </c>
      <c r="I26" s="136"/>
      <c r="J26" s="136"/>
      <c r="K26" s="136"/>
      <c r="L26" s="137"/>
      <c r="M26" s="138"/>
    </row>
    <row r="27" spans="1:13" x14ac:dyDescent="0.25">
      <c r="A27" s="121" t="s">
        <v>278</v>
      </c>
      <c r="B27" s="148" t="s">
        <v>279</v>
      </c>
      <c r="C27" s="633" t="s">
        <v>244</v>
      </c>
      <c r="D27" s="133">
        <v>52</v>
      </c>
      <c r="E27" s="356"/>
      <c r="F27" s="134">
        <f t="shared" si="1"/>
        <v>0</v>
      </c>
      <c r="G27" s="135"/>
      <c r="H27" s="136" t="s">
        <v>3</v>
      </c>
      <c r="I27" s="136"/>
      <c r="J27" s="136"/>
      <c r="K27" s="136"/>
      <c r="L27" s="137"/>
      <c r="M27" s="138"/>
    </row>
    <row r="28" spans="1:13" ht="51" x14ac:dyDescent="0.25">
      <c r="A28" s="121" t="s">
        <v>280</v>
      </c>
      <c r="B28" s="148" t="s">
        <v>281</v>
      </c>
      <c r="C28" s="633" t="s">
        <v>244</v>
      </c>
      <c r="D28" s="149">
        <f>24*365</f>
        <v>8760</v>
      </c>
      <c r="E28" s="356"/>
      <c r="F28" s="134">
        <f t="shared" si="1"/>
        <v>0</v>
      </c>
      <c r="G28" s="135" t="s">
        <v>3</v>
      </c>
      <c r="H28" s="136"/>
      <c r="I28" s="136"/>
      <c r="J28" s="136"/>
      <c r="K28" s="136"/>
      <c r="L28" s="137"/>
      <c r="M28" s="138" t="s">
        <v>282</v>
      </c>
    </row>
    <row r="29" spans="1:13" ht="25.5" x14ac:dyDescent="0.25">
      <c r="A29" s="121" t="s">
        <v>283</v>
      </c>
      <c r="B29" s="148" t="s">
        <v>284</v>
      </c>
      <c r="C29" s="633" t="s">
        <v>244</v>
      </c>
      <c r="D29" s="149">
        <f t="shared" ref="D29:D30" si="2">24*365</f>
        <v>8760</v>
      </c>
      <c r="E29" s="356"/>
      <c r="F29" s="134">
        <f t="shared" si="1"/>
        <v>0</v>
      </c>
      <c r="G29" s="135" t="s">
        <v>3</v>
      </c>
      <c r="H29" s="136"/>
      <c r="I29" s="136"/>
      <c r="J29" s="136"/>
      <c r="K29" s="136"/>
      <c r="L29" s="137"/>
      <c r="M29" s="138" t="s">
        <v>282</v>
      </c>
    </row>
    <row r="30" spans="1:13" ht="38.25" x14ac:dyDescent="0.25">
      <c r="A30" s="121" t="s">
        <v>285</v>
      </c>
      <c r="B30" s="148" t="s">
        <v>287</v>
      </c>
      <c r="C30" s="633" t="s">
        <v>244</v>
      </c>
      <c r="D30" s="149">
        <f t="shared" si="2"/>
        <v>8760</v>
      </c>
      <c r="E30" s="356"/>
      <c r="F30" s="134">
        <f t="shared" si="1"/>
        <v>0</v>
      </c>
      <c r="G30" s="135" t="s">
        <v>3</v>
      </c>
      <c r="H30" s="136"/>
      <c r="I30" s="136"/>
      <c r="J30" s="136"/>
      <c r="K30" s="136"/>
      <c r="L30" s="137"/>
      <c r="M30" s="138" t="s">
        <v>282</v>
      </c>
    </row>
    <row r="31" spans="1:13" ht="25.5" x14ac:dyDescent="0.25">
      <c r="A31" s="121" t="s">
        <v>286</v>
      </c>
      <c r="B31" s="148" t="s">
        <v>289</v>
      </c>
      <c r="C31" s="633" t="s">
        <v>244</v>
      </c>
      <c r="D31" s="133">
        <v>16</v>
      </c>
      <c r="E31" s="356"/>
      <c r="F31" s="134">
        <f t="shared" si="1"/>
        <v>0</v>
      </c>
      <c r="G31" s="135"/>
      <c r="H31" s="136" t="s">
        <v>3</v>
      </c>
      <c r="I31" s="136"/>
      <c r="J31" s="136"/>
      <c r="K31" s="136"/>
      <c r="L31" s="137"/>
      <c r="M31" s="138"/>
    </row>
    <row r="32" spans="1:13" ht="38.25" x14ac:dyDescent="0.25">
      <c r="A32" s="121" t="s">
        <v>288</v>
      </c>
      <c r="B32" s="148" t="s">
        <v>291</v>
      </c>
      <c r="C32" s="633" t="s">
        <v>244</v>
      </c>
      <c r="D32" s="133">
        <v>24</v>
      </c>
      <c r="E32" s="356"/>
      <c r="F32" s="134">
        <f t="shared" si="1"/>
        <v>0</v>
      </c>
      <c r="G32" s="135"/>
      <c r="H32" s="136"/>
      <c r="I32" s="136"/>
      <c r="J32" s="136"/>
      <c r="K32" s="136" t="s">
        <v>3</v>
      </c>
      <c r="L32" s="137" t="s">
        <v>3</v>
      </c>
      <c r="M32" s="138"/>
    </row>
    <row r="33" spans="1:13" ht="51.75" thickBot="1" x14ac:dyDescent="0.3">
      <c r="A33" s="674" t="s">
        <v>290</v>
      </c>
      <c r="B33" s="675" t="s">
        <v>293</v>
      </c>
      <c r="C33" s="647" t="s">
        <v>244</v>
      </c>
      <c r="D33" s="648">
        <v>12</v>
      </c>
      <c r="E33" s="356"/>
      <c r="F33" s="649">
        <f t="shared" si="1"/>
        <v>0</v>
      </c>
      <c r="G33" s="650"/>
      <c r="H33" s="651"/>
      <c r="I33" s="651" t="s">
        <v>3</v>
      </c>
      <c r="J33" s="651"/>
      <c r="K33" s="651"/>
      <c r="L33" s="652"/>
      <c r="M33" s="676"/>
    </row>
    <row r="34" spans="1:13" x14ac:dyDescent="0.25">
      <c r="A34" s="150">
        <v>4</v>
      </c>
      <c r="B34" s="645" t="s">
        <v>294</v>
      </c>
      <c r="C34" s="645"/>
      <c r="D34" s="670"/>
      <c r="E34" s="670"/>
      <c r="F34" s="670"/>
      <c r="G34" s="670"/>
      <c r="H34" s="670"/>
      <c r="I34" s="670"/>
      <c r="J34" s="670"/>
      <c r="K34" s="670"/>
      <c r="L34" s="671"/>
      <c r="M34" s="646"/>
    </row>
    <row r="35" spans="1:13" ht="26.25" thickBot="1" x14ac:dyDescent="0.3">
      <c r="A35" s="122" t="s">
        <v>295</v>
      </c>
      <c r="B35" s="151" t="s">
        <v>296</v>
      </c>
      <c r="C35" s="653" t="s">
        <v>244</v>
      </c>
      <c r="D35" s="672">
        <v>100</v>
      </c>
      <c r="E35" s="673"/>
      <c r="F35" s="656">
        <f t="shared" si="1"/>
        <v>0</v>
      </c>
      <c r="G35" s="657" t="s">
        <v>3</v>
      </c>
      <c r="H35" s="658"/>
      <c r="I35" s="658"/>
      <c r="J35" s="658"/>
      <c r="K35" s="658"/>
      <c r="L35" s="659"/>
      <c r="M35" s="144"/>
    </row>
    <row r="36" spans="1:13" x14ac:dyDescent="0.25">
      <c r="A36" s="678">
        <v>5</v>
      </c>
      <c r="B36" s="679" t="s">
        <v>297</v>
      </c>
      <c r="C36" s="679"/>
      <c r="D36" s="677"/>
      <c r="E36" s="677"/>
      <c r="F36" s="677"/>
      <c r="G36" s="677"/>
      <c r="H36" s="677"/>
      <c r="I36" s="677"/>
      <c r="J36" s="677"/>
      <c r="K36" s="677"/>
      <c r="L36" s="680"/>
      <c r="M36" s="681"/>
    </row>
    <row r="37" spans="1:13" ht="25.5" x14ac:dyDescent="0.25">
      <c r="A37" s="121" t="s">
        <v>298</v>
      </c>
      <c r="B37" s="152" t="s">
        <v>299</v>
      </c>
      <c r="C37" s="633" t="s">
        <v>244</v>
      </c>
      <c r="D37" s="149">
        <f t="shared" ref="D37" si="3">24*365</f>
        <v>8760</v>
      </c>
      <c r="E37" s="358"/>
      <c r="F37" s="134">
        <f>D37*ROUND(E37, 2)</f>
        <v>0</v>
      </c>
      <c r="G37" s="135" t="s">
        <v>3</v>
      </c>
      <c r="H37" s="136"/>
      <c r="I37" s="136"/>
      <c r="J37" s="136"/>
      <c r="K37" s="136"/>
      <c r="L37" s="137"/>
      <c r="M37" s="138" t="s">
        <v>282</v>
      </c>
    </row>
    <row r="38" spans="1:13" ht="25.5" x14ac:dyDescent="0.25">
      <c r="A38" s="121" t="s">
        <v>300</v>
      </c>
      <c r="B38" s="152" t="s">
        <v>301</v>
      </c>
      <c r="C38" s="633" t="s">
        <v>244</v>
      </c>
      <c r="D38" s="149">
        <v>100</v>
      </c>
      <c r="E38" s="358"/>
      <c r="F38" s="134">
        <f t="shared" si="1"/>
        <v>0</v>
      </c>
      <c r="G38" s="135" t="s">
        <v>3</v>
      </c>
      <c r="H38" s="136"/>
      <c r="I38" s="136"/>
      <c r="J38" s="136"/>
      <c r="K38" s="136"/>
      <c r="L38" s="137"/>
      <c r="M38" s="138"/>
    </row>
    <row r="39" spans="1:13" ht="25.5" x14ac:dyDescent="0.25">
      <c r="A39" s="121" t="s">
        <v>302</v>
      </c>
      <c r="B39" s="152" t="s">
        <v>303</v>
      </c>
      <c r="C39" s="633" t="s">
        <v>244</v>
      </c>
      <c r="D39" s="133">
        <v>8</v>
      </c>
      <c r="E39" s="358"/>
      <c r="F39" s="134">
        <f t="shared" si="1"/>
        <v>0</v>
      </c>
      <c r="G39" s="135"/>
      <c r="H39" s="136"/>
      <c r="I39" s="136"/>
      <c r="J39" s="136"/>
      <c r="K39" s="136"/>
      <c r="L39" s="137" t="s">
        <v>3</v>
      </c>
      <c r="M39" s="138"/>
    </row>
    <row r="40" spans="1:13" ht="25.5" x14ac:dyDescent="0.25">
      <c r="A40" s="121" t="s">
        <v>304</v>
      </c>
      <c r="B40" s="152" t="s">
        <v>305</v>
      </c>
      <c r="C40" s="633" t="s">
        <v>244</v>
      </c>
      <c r="D40" s="133">
        <v>8</v>
      </c>
      <c r="E40" s="358"/>
      <c r="F40" s="134">
        <f t="shared" si="1"/>
        <v>0</v>
      </c>
      <c r="G40" s="135"/>
      <c r="H40" s="136"/>
      <c r="I40" s="136"/>
      <c r="J40" s="136"/>
      <c r="K40" s="136" t="s">
        <v>3</v>
      </c>
      <c r="L40" s="137" t="s">
        <v>3</v>
      </c>
      <c r="M40" s="138"/>
    </row>
    <row r="41" spans="1:13" x14ac:dyDescent="0.25">
      <c r="A41" s="121" t="s">
        <v>306</v>
      </c>
      <c r="B41" s="152" t="s">
        <v>307</v>
      </c>
      <c r="C41" s="633" t="s">
        <v>244</v>
      </c>
      <c r="D41" s="133">
        <v>52</v>
      </c>
      <c r="E41" s="358"/>
      <c r="F41" s="134">
        <f t="shared" si="1"/>
        <v>0</v>
      </c>
      <c r="G41" s="135"/>
      <c r="H41" s="136" t="s">
        <v>3</v>
      </c>
      <c r="I41" s="136"/>
      <c r="J41" s="136"/>
      <c r="K41" s="136"/>
      <c r="L41" s="137"/>
      <c r="M41" s="138"/>
    </row>
    <row r="42" spans="1:13" x14ac:dyDescent="0.25">
      <c r="A42" s="121" t="s">
        <v>308</v>
      </c>
      <c r="B42" s="152" t="s">
        <v>309</v>
      </c>
      <c r="C42" s="633" t="s">
        <v>244</v>
      </c>
      <c r="D42" s="133">
        <v>32</v>
      </c>
      <c r="E42" s="358"/>
      <c r="F42" s="134">
        <f t="shared" si="1"/>
        <v>0</v>
      </c>
      <c r="G42" s="135"/>
      <c r="H42" s="136"/>
      <c r="I42" s="136"/>
      <c r="J42" s="136"/>
      <c r="K42" s="136" t="s">
        <v>3</v>
      </c>
      <c r="L42" s="137" t="s">
        <v>3</v>
      </c>
      <c r="M42" s="138"/>
    </row>
    <row r="43" spans="1:13" x14ac:dyDescent="0.25">
      <c r="A43" s="121" t="s">
        <v>310</v>
      </c>
      <c r="B43" s="153" t="s">
        <v>311</v>
      </c>
      <c r="C43" s="633" t="s">
        <v>244</v>
      </c>
      <c r="D43" s="133">
        <v>120</v>
      </c>
      <c r="E43" s="358"/>
      <c r="F43" s="134">
        <f t="shared" si="1"/>
        <v>0</v>
      </c>
      <c r="G43" s="135"/>
      <c r="H43" s="136"/>
      <c r="I43" s="136"/>
      <c r="J43" s="136"/>
      <c r="K43" s="136" t="s">
        <v>3</v>
      </c>
      <c r="L43" s="137" t="s">
        <v>3</v>
      </c>
      <c r="M43" s="138"/>
    </row>
    <row r="44" spans="1:13" x14ac:dyDescent="0.25">
      <c r="A44" s="121" t="s">
        <v>312</v>
      </c>
      <c r="B44" s="153" t="s">
        <v>313</v>
      </c>
      <c r="C44" s="633" t="s">
        <v>244</v>
      </c>
      <c r="D44" s="133">
        <v>48</v>
      </c>
      <c r="E44" s="358"/>
      <c r="F44" s="134">
        <f t="shared" si="1"/>
        <v>0</v>
      </c>
      <c r="G44" s="135"/>
      <c r="H44" s="136"/>
      <c r="I44" s="136"/>
      <c r="J44" s="136"/>
      <c r="K44" s="136"/>
      <c r="L44" s="137" t="s">
        <v>3</v>
      </c>
      <c r="M44" s="138"/>
    </row>
    <row r="45" spans="1:13" x14ac:dyDescent="0.25">
      <c r="A45" s="121" t="s">
        <v>314</v>
      </c>
      <c r="B45" s="153" t="s">
        <v>315</v>
      </c>
      <c r="C45" s="633" t="s">
        <v>244</v>
      </c>
      <c r="D45" s="133">
        <v>160</v>
      </c>
      <c r="E45" s="358"/>
      <c r="F45" s="134">
        <f t="shared" si="1"/>
        <v>0</v>
      </c>
      <c r="G45" s="135"/>
      <c r="H45" s="136"/>
      <c r="I45" s="136"/>
      <c r="J45" s="136"/>
      <c r="K45" s="136"/>
      <c r="L45" s="137" t="s">
        <v>3</v>
      </c>
      <c r="M45" s="138"/>
    </row>
    <row r="46" spans="1:13" ht="26.25" thickBot="1" x14ac:dyDescent="0.3">
      <c r="A46" s="122" t="s">
        <v>316</v>
      </c>
      <c r="B46" s="154" t="s">
        <v>317</v>
      </c>
      <c r="C46" s="146" t="s">
        <v>244</v>
      </c>
      <c r="D46" s="147">
        <v>48</v>
      </c>
      <c r="E46" s="358"/>
      <c r="F46" s="140">
        <f t="shared" si="1"/>
        <v>0</v>
      </c>
      <c r="G46" s="155"/>
      <c r="H46" s="156"/>
      <c r="I46" s="156"/>
      <c r="J46" s="156"/>
      <c r="K46" s="156" t="s">
        <v>3</v>
      </c>
      <c r="L46" s="157" t="s">
        <v>3</v>
      </c>
      <c r="M46" s="144"/>
    </row>
    <row r="47" spans="1:13" ht="15.75" thickBot="1" x14ac:dyDescent="0.3">
      <c r="E47" s="130"/>
      <c r="F47" s="128"/>
      <c r="M47" s="126"/>
    </row>
    <row r="48" spans="1:13" ht="15.75" thickBot="1" x14ac:dyDescent="0.3">
      <c r="B48" s="108"/>
      <c r="C48" s="108"/>
      <c r="D48" s="108"/>
      <c r="E48" s="1044" t="s">
        <v>227</v>
      </c>
      <c r="F48" s="1045"/>
      <c r="M48" s="126"/>
    </row>
    <row r="49" spans="2:13" ht="15.75" thickBot="1" x14ac:dyDescent="0.3">
      <c r="B49" s="1070" t="s">
        <v>79</v>
      </c>
      <c r="C49" s="1071"/>
      <c r="D49" s="1071"/>
      <c r="E49" s="1072"/>
      <c r="F49" s="109">
        <f>SUM(F9:F46)</f>
        <v>0</v>
      </c>
      <c r="M49" s="126"/>
    </row>
    <row r="50" spans="2:13" ht="15.75" thickBot="1" x14ac:dyDescent="0.3">
      <c r="B50" s="110"/>
      <c r="C50" s="110"/>
      <c r="D50" s="110"/>
      <c r="E50" s="111"/>
      <c r="F50" s="112"/>
      <c r="M50" s="126"/>
    </row>
    <row r="51" spans="2:13" ht="15.75" thickBot="1" x14ac:dyDescent="0.3">
      <c r="B51" s="1073" t="s">
        <v>318</v>
      </c>
      <c r="C51" s="1074"/>
      <c r="D51" s="1074"/>
      <c r="E51" s="1075"/>
      <c r="F51" s="437">
        <f>F49*4</f>
        <v>0</v>
      </c>
      <c r="M51" s="126"/>
    </row>
    <row r="52" spans="2:13" ht="15.75" thickBot="1" x14ac:dyDescent="0.3">
      <c r="B52" s="110"/>
      <c r="C52" s="110"/>
      <c r="D52" s="110"/>
      <c r="E52" s="113"/>
      <c r="F52" s="112"/>
      <c r="M52" s="126"/>
    </row>
    <row r="53" spans="2:13" ht="15.75" thickBot="1" x14ac:dyDescent="0.3">
      <c r="B53" s="114"/>
      <c r="C53" s="114"/>
      <c r="D53" s="114"/>
      <c r="E53" s="158" t="s">
        <v>2422</v>
      </c>
      <c r="F53" s="109">
        <f>0.23*F51</f>
        <v>0</v>
      </c>
      <c r="M53" s="126"/>
    </row>
    <row r="54" spans="2:13" ht="15.75" thickBot="1" x14ac:dyDescent="0.3">
      <c r="B54" s="110"/>
      <c r="C54" s="110"/>
      <c r="D54" s="110"/>
      <c r="E54" s="111"/>
      <c r="F54" s="112"/>
      <c r="G54" s="632"/>
      <c r="H54" s="632"/>
      <c r="I54" s="159"/>
      <c r="J54" s="159"/>
      <c r="K54" s="159"/>
      <c r="L54" s="159"/>
      <c r="M54" s="160"/>
    </row>
    <row r="55" spans="2:13" ht="15.75" thickBot="1" x14ac:dyDescent="0.3">
      <c r="B55" s="1073" t="s">
        <v>207</v>
      </c>
      <c r="C55" s="1074"/>
      <c r="D55" s="1074"/>
      <c r="E55" s="1075"/>
      <c r="F55" s="109">
        <f>F51+F53</f>
        <v>0</v>
      </c>
      <c r="G55" s="632"/>
      <c r="H55" s="632"/>
    </row>
    <row r="56" spans="2:13" x14ac:dyDescent="0.25">
      <c r="G56" s="159"/>
      <c r="H56" s="159"/>
      <c r="I56" s="159"/>
      <c r="J56" s="159"/>
      <c r="K56" s="159"/>
      <c r="L56" s="159"/>
      <c r="M56" s="160"/>
    </row>
  </sheetData>
  <sheetProtection algorithmName="SHA-512" hashValue="aJPn0jos597ggOO7s2NMqOR6/lKuNhziAYC3kHFLjZUZQsTGiO/FyCPpCT25mVI3JjzLrDuk3XE0qu0/spA7Hg==" saltValue="49innPbXp8bIJIeS1RWlLg==" spinCount="100000" sheet="1" objects="1" scenarios="1"/>
  <mergeCells count="21">
    <mergeCell ref="B49:E49"/>
    <mergeCell ref="B51:E51"/>
    <mergeCell ref="B55:E55"/>
    <mergeCell ref="E48:F48"/>
    <mergeCell ref="K5:K7"/>
    <mergeCell ref="A1:D1"/>
    <mergeCell ref="K1:M1"/>
    <mergeCell ref="A2:E2"/>
    <mergeCell ref="G4:L4"/>
    <mergeCell ref="A5:A7"/>
    <mergeCell ref="B5:B7"/>
    <mergeCell ref="C5:C7"/>
    <mergeCell ref="D5:D7"/>
    <mergeCell ref="E5:E7"/>
    <mergeCell ref="L5:L7"/>
    <mergeCell ref="M5:M7"/>
    <mergeCell ref="F5:F7"/>
    <mergeCell ref="G5:G7"/>
    <mergeCell ref="H5:H7"/>
    <mergeCell ref="I5:I7"/>
    <mergeCell ref="J5:J7"/>
  </mergeCells>
  <printOptions horizontalCentered="1"/>
  <pageMargins left="0.39370078740157483" right="0.39370078740157483" top="0.39370078740157483" bottom="0.39370078740157483" header="0.19685039370078741" footer="0.19685039370078741"/>
  <pageSetup scale="53" fitToHeight="0" orientation="landscape" r:id="rId1"/>
  <headerFooter>
    <oddFooter xml:space="preserve">&amp;LV........................................dňa...........................................&amp;CStrana &amp;P z &amp;N&amp;R_________________________________________________
meno a priezvisko oprávnenej osoby uchádzača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100</vt:i4>
      </vt:variant>
      <vt:variant>
        <vt:lpstr>Pomenované rozsahy</vt:lpstr>
      </vt:variant>
      <vt:variant>
        <vt:i4>187</vt:i4>
      </vt:variant>
    </vt:vector>
  </HeadingPairs>
  <TitlesOfParts>
    <vt:vector size="287" baseType="lpstr">
      <vt:lpstr>Príloha č.1.1 - SO 420-01</vt:lpstr>
      <vt:lpstr>Príloha č.1.2 - SO 420-02</vt:lpstr>
      <vt:lpstr>Príloha č.1.3 - SO 420-03</vt:lpstr>
      <vt:lpstr>Príloha č.1.4 - SO 420-04 a 05</vt:lpstr>
      <vt:lpstr>Príloha č.1.5 - SO 420-06</vt:lpstr>
      <vt:lpstr>Príloha č.1.6 - SO 420-07</vt:lpstr>
      <vt:lpstr>Príloha č.1.7 - SO 420-08</vt:lpstr>
      <vt:lpstr>Príloha č.1.8 - SO 420-09</vt:lpstr>
      <vt:lpstr>Príloha č.1.9 - SO 420-10</vt:lpstr>
      <vt:lpstr>Príloha č.1.10 - SO 420-11</vt:lpstr>
      <vt:lpstr>Príloha č.1.11 - SO 420-12</vt:lpstr>
      <vt:lpstr>Príloha č.1.12 - SO 420-13</vt:lpstr>
      <vt:lpstr>Príloha č.1.13 - SO 420-14</vt:lpstr>
      <vt:lpstr>Príloha č.1.14 - SO 420-15</vt:lpstr>
      <vt:lpstr>Príloha č.1.15 - SO 404-00</vt:lpstr>
      <vt:lpstr>Príloha č.1.16 - SO 413-00</vt:lpstr>
      <vt:lpstr>Príloha č.1.17 - SO 418-00</vt:lpstr>
      <vt:lpstr>Príloha č.1.18 - SO 418-11</vt:lpstr>
      <vt:lpstr>Príloha č.1.19 - Stav. revízie</vt:lpstr>
      <vt:lpstr>Príloha č.1.20 - SO 638 a 639</vt:lpstr>
      <vt:lpstr>Príloha č.2 - Sumár tunel OVC</vt:lpstr>
      <vt:lpstr>Príloha č.3.1 - SO 461-01</vt:lpstr>
      <vt:lpstr>Príloha č.3.2 - SO 461-02</vt:lpstr>
      <vt:lpstr>Príloha č.3.3 - SO 461-03</vt:lpstr>
      <vt:lpstr>Príloha č.3.4 - SO 461-04 a 05</vt:lpstr>
      <vt:lpstr>Príloha č.3.5 - SO 461-06</vt:lpstr>
      <vt:lpstr>Príloha č.3.6 - SO 461-07</vt:lpstr>
      <vt:lpstr>Príloha č.3.7 - SO 461-08</vt:lpstr>
      <vt:lpstr>Príloha č.3.8 - SO 461-09</vt:lpstr>
      <vt:lpstr>Príloha č.3.9 - SO 461-10</vt:lpstr>
      <vt:lpstr>Príloha č.3.10 - SO 461-11</vt:lpstr>
      <vt:lpstr>Príloha č.3.11 - SO 461-12</vt:lpstr>
      <vt:lpstr>Príloha č.3.12 - SO 461-13</vt:lpstr>
      <vt:lpstr>Príloha č.3.13 - SO 461-14</vt:lpstr>
      <vt:lpstr>Príloha č.3.14 - SO 461-15</vt:lpstr>
      <vt:lpstr>Príloha č.3.15 - SO 461-16</vt:lpstr>
      <vt:lpstr>Príloha č.3.16 - SO 444-00</vt:lpstr>
      <vt:lpstr>Príloha č.3.17 - SO 453-00</vt:lpstr>
      <vt:lpstr>Príloha č.3.18 - SO 458-00</vt:lpstr>
      <vt:lpstr>Príloha č.3.19 - SO 458-11</vt:lpstr>
      <vt:lpstr>Príloha č.3.20 - Stav. revízie</vt:lpstr>
      <vt:lpstr>Príloha č.3.21 - SO 641-00</vt:lpstr>
      <vt:lpstr>Príloha č.4 - Sumár tunel ZIL</vt:lpstr>
      <vt:lpstr>Príloha č.5.1 - SO 655-00_1</vt:lpstr>
      <vt:lpstr>Príloha č.5.2 - SO 655-00_2</vt:lpstr>
      <vt:lpstr>Príloha č.5.3 - SO 655-00_3</vt:lpstr>
      <vt:lpstr>Príloha č.5.4 - SO 655-11_1</vt:lpstr>
      <vt:lpstr>Príloha č.5.5 - SO 655-11_2</vt:lpstr>
      <vt:lpstr>Príloha č.5.6 - SO 655-11_3</vt:lpstr>
      <vt:lpstr>Príloha č.5.7 - SO 655-11_4</vt:lpstr>
      <vt:lpstr>Príloha č.5.8 - SO 655-11_5</vt:lpstr>
      <vt:lpstr>Príloha č.5.9 - SO 655-11_6</vt:lpstr>
      <vt:lpstr>Príloha č.5.10 - SO 655-11_7</vt:lpstr>
      <vt:lpstr>Príloha č.5.11 - SO 655-11_8</vt:lpstr>
      <vt:lpstr>Príloha č.5.12 - SO 655-11</vt:lpstr>
      <vt:lpstr>Príloha č.6 - Sumár ISD</vt:lpstr>
      <vt:lpstr>Príloha č.7.1 - SO 671-00</vt:lpstr>
      <vt:lpstr>Príloha č.7.2 - SO 671-11</vt:lpstr>
      <vt:lpstr>Príloha č.8 - Sumár ISprivádzač</vt:lpstr>
      <vt:lpstr>Príloha č.9.1 - SO 461-04.1</vt:lpstr>
      <vt:lpstr>Príloha č.9.2 - SO 461-05.1</vt:lpstr>
      <vt:lpstr>Príloha č.9.3 - SO 461-05.2_1</vt:lpstr>
      <vt:lpstr>Príloha č.9.4 - SO 461-05.2_2</vt:lpstr>
      <vt:lpstr>Príloha č.9.5 - SO 461-05.2_3</vt:lpstr>
      <vt:lpstr>Príloha č.9.6 - SO 461-06.1</vt:lpstr>
      <vt:lpstr>Príloha č.9.7 - SO 461-07.1</vt:lpstr>
      <vt:lpstr>Príloha č.9.8 - SO 461-08.1</vt:lpstr>
      <vt:lpstr>Príloha č.9.9 - SO 461-09.1</vt:lpstr>
      <vt:lpstr>Príloha č.9.10 - SO 461-10.1</vt:lpstr>
      <vt:lpstr>Príloha č.9.11 - SO 461-11.1</vt:lpstr>
      <vt:lpstr>Príloha č.10 - Sumár IOP PB</vt:lpstr>
      <vt:lpstr>Príloha č.11.1 - Osvetlenie </vt:lpstr>
      <vt:lpstr>Príloha č.11.2 - VZT</vt:lpstr>
      <vt:lpstr>Príloha č.11.3 - MFV</vt:lpstr>
      <vt:lpstr>Príloha č.11.4 - CRS</vt:lpstr>
      <vt:lpstr>Príloha č.11.5 - EPS</vt:lpstr>
      <vt:lpstr>Príloha č.11.6 - SOS</vt:lpstr>
      <vt:lpstr>Príloha č.11.7 - UTO</vt:lpstr>
      <vt:lpstr>Príloha č.11.8 - Rádio</vt:lpstr>
      <vt:lpstr>Príloha č.11.9 - TR</vt:lpstr>
      <vt:lpstr>Príloha č.11.10 - DT</vt:lpstr>
      <vt:lpstr>Príloha č.11.11 - Silnoprúd+DA</vt:lpstr>
      <vt:lpstr>Príloha č.11.12 - Uzemnenie</vt:lpstr>
      <vt:lpstr>Príloha č.11.13 - Značenie</vt:lpstr>
      <vt:lpstr>Príloha č.11.14 - VZT PP</vt:lpstr>
      <vt:lpstr>Príloha č.11.15 - PN,ČS - tech</vt:lpstr>
      <vt:lpstr>Príloha č.11.16 - IS</vt:lpstr>
      <vt:lpstr>Príloha č.11.17 - SO 461-04.1</vt:lpstr>
      <vt:lpstr>Príloha č.11.18 - SO 461-05.1</vt:lpstr>
      <vt:lpstr>Príloha č.11.19 - SO 461-05.2_2</vt:lpstr>
      <vt:lpstr>Príloha č.11.20 - SO 461-05.2_3</vt:lpstr>
      <vt:lpstr>Príloha č.11.21 - SO 461-07.1</vt:lpstr>
      <vt:lpstr>Príloha č.11.22 - SO 461-08.1</vt:lpstr>
      <vt:lpstr>Príloha č.11.23 - SO 461-09.1</vt:lpstr>
      <vt:lpstr>Príloha č.11.24 - SO 461-11.1</vt:lpstr>
      <vt:lpstr>Príloha č.12 - Sumár ND</vt:lpstr>
      <vt:lpstr>Príloha č.13 - Opravy</vt:lpstr>
      <vt:lpstr>Príloha č.14 - Správy</vt:lpstr>
      <vt:lpstr>Príloha č.15 - KB</vt:lpstr>
      <vt:lpstr>Príloha č.1 k A.2 </vt:lpstr>
      <vt:lpstr>'Príloha č.1.1 - SO 420-01'!Názvy_tlače</vt:lpstr>
      <vt:lpstr>'Príloha č.1.10 - SO 420-11'!Názvy_tlače</vt:lpstr>
      <vt:lpstr>'Príloha č.1.11 - SO 420-12'!Názvy_tlače</vt:lpstr>
      <vt:lpstr>'Príloha č.1.12 - SO 420-13'!Názvy_tlače</vt:lpstr>
      <vt:lpstr>'Príloha č.1.13 - SO 420-14'!Názvy_tlače</vt:lpstr>
      <vt:lpstr>'Príloha č.1.14 - SO 420-15'!Názvy_tlače</vt:lpstr>
      <vt:lpstr>'Príloha č.1.15 - SO 404-00'!Názvy_tlače</vt:lpstr>
      <vt:lpstr>'Príloha č.1.16 - SO 413-00'!Názvy_tlače</vt:lpstr>
      <vt:lpstr>'Príloha č.1.17 - SO 418-00'!Názvy_tlače</vt:lpstr>
      <vt:lpstr>'Príloha č.1.18 - SO 418-11'!Názvy_tlače</vt:lpstr>
      <vt:lpstr>'Príloha č.1.19 - Stav. revízie'!Názvy_tlače</vt:lpstr>
      <vt:lpstr>'Príloha č.1.2 - SO 420-02'!Názvy_tlače</vt:lpstr>
      <vt:lpstr>'Príloha č.1.20 - SO 638 a 639'!Názvy_tlače</vt:lpstr>
      <vt:lpstr>'Príloha č.1.3 - SO 420-03'!Názvy_tlače</vt:lpstr>
      <vt:lpstr>'Príloha č.1.4 - SO 420-04 a 05'!Názvy_tlače</vt:lpstr>
      <vt:lpstr>'Príloha č.1.5 - SO 420-06'!Názvy_tlače</vt:lpstr>
      <vt:lpstr>'Príloha č.1.6 - SO 420-07'!Názvy_tlače</vt:lpstr>
      <vt:lpstr>'Príloha č.1.7 - SO 420-08'!Názvy_tlače</vt:lpstr>
      <vt:lpstr>'Príloha č.1.8 - SO 420-09'!Názvy_tlače</vt:lpstr>
      <vt:lpstr>'Príloha č.1.9 - SO 420-10'!Názvy_tlače</vt:lpstr>
      <vt:lpstr>'Príloha č.11.1 - Osvetlenie '!Názvy_tlače</vt:lpstr>
      <vt:lpstr>'Príloha č.11.10 - DT'!Názvy_tlače</vt:lpstr>
      <vt:lpstr>'Príloha č.11.11 - Silnoprúd+DA'!Názvy_tlače</vt:lpstr>
      <vt:lpstr>'Príloha č.11.12 - Uzemnenie'!Názvy_tlače</vt:lpstr>
      <vt:lpstr>'Príloha č.11.13 - Značenie'!Názvy_tlače</vt:lpstr>
      <vt:lpstr>'Príloha č.11.14 - VZT PP'!Názvy_tlače</vt:lpstr>
      <vt:lpstr>'Príloha č.11.15 - PN,ČS - tech'!Názvy_tlače</vt:lpstr>
      <vt:lpstr>'Príloha č.11.16 - IS'!Názvy_tlače</vt:lpstr>
      <vt:lpstr>'Príloha č.11.17 - SO 461-04.1'!Názvy_tlače</vt:lpstr>
      <vt:lpstr>'Príloha č.11.18 - SO 461-05.1'!Názvy_tlače</vt:lpstr>
      <vt:lpstr>'Príloha č.11.19 - SO 461-05.2_2'!Názvy_tlače</vt:lpstr>
      <vt:lpstr>'Príloha č.11.2 - VZT'!Názvy_tlače</vt:lpstr>
      <vt:lpstr>'Príloha č.11.20 - SO 461-05.2_3'!Názvy_tlače</vt:lpstr>
      <vt:lpstr>'Príloha č.11.21 - SO 461-07.1'!Názvy_tlače</vt:lpstr>
      <vt:lpstr>'Príloha č.11.22 - SO 461-08.1'!Názvy_tlače</vt:lpstr>
      <vt:lpstr>'Príloha č.11.23 - SO 461-09.1'!Názvy_tlače</vt:lpstr>
      <vt:lpstr>'Príloha č.11.24 - SO 461-11.1'!Názvy_tlače</vt:lpstr>
      <vt:lpstr>'Príloha č.11.3 - MFV'!Názvy_tlače</vt:lpstr>
      <vt:lpstr>'Príloha č.11.4 - CRS'!Názvy_tlače</vt:lpstr>
      <vt:lpstr>'Príloha č.11.5 - EPS'!Názvy_tlače</vt:lpstr>
      <vt:lpstr>'Príloha č.11.6 - SOS'!Názvy_tlače</vt:lpstr>
      <vt:lpstr>'Príloha č.11.7 - UTO'!Názvy_tlače</vt:lpstr>
      <vt:lpstr>'Príloha č.11.8 - Rádio'!Názvy_tlače</vt:lpstr>
      <vt:lpstr>'Príloha č.11.9 - TR'!Názvy_tlače</vt:lpstr>
      <vt:lpstr>'Príloha č.15 - KB'!Názvy_tlače</vt:lpstr>
      <vt:lpstr>'Príloha č.3.1 - SO 461-01'!Názvy_tlače</vt:lpstr>
      <vt:lpstr>'Príloha č.3.10 - SO 461-11'!Názvy_tlače</vt:lpstr>
      <vt:lpstr>'Príloha č.3.11 - SO 461-12'!Názvy_tlače</vt:lpstr>
      <vt:lpstr>'Príloha č.3.12 - SO 461-13'!Názvy_tlače</vt:lpstr>
      <vt:lpstr>'Príloha č.3.13 - SO 461-14'!Názvy_tlače</vt:lpstr>
      <vt:lpstr>'Príloha č.3.14 - SO 461-15'!Názvy_tlače</vt:lpstr>
      <vt:lpstr>'Príloha č.3.15 - SO 461-16'!Názvy_tlače</vt:lpstr>
      <vt:lpstr>'Príloha č.3.16 - SO 444-00'!Názvy_tlače</vt:lpstr>
      <vt:lpstr>'Príloha č.3.17 - SO 453-00'!Názvy_tlače</vt:lpstr>
      <vt:lpstr>'Príloha č.3.18 - SO 458-00'!Názvy_tlače</vt:lpstr>
      <vt:lpstr>'Príloha č.3.19 - SO 458-11'!Názvy_tlače</vt:lpstr>
      <vt:lpstr>'Príloha č.3.2 - SO 461-02'!Názvy_tlače</vt:lpstr>
      <vt:lpstr>'Príloha č.3.20 - Stav. revízie'!Názvy_tlače</vt:lpstr>
      <vt:lpstr>'Príloha č.3.21 - SO 641-00'!Názvy_tlače</vt:lpstr>
      <vt:lpstr>'Príloha č.3.3 - SO 461-03'!Názvy_tlače</vt:lpstr>
      <vt:lpstr>'Príloha č.3.4 - SO 461-04 a 05'!Názvy_tlače</vt:lpstr>
      <vt:lpstr>'Príloha č.3.5 - SO 461-06'!Názvy_tlače</vt:lpstr>
      <vt:lpstr>'Príloha č.3.6 - SO 461-07'!Názvy_tlače</vt:lpstr>
      <vt:lpstr>'Príloha č.3.7 - SO 461-08'!Názvy_tlače</vt:lpstr>
      <vt:lpstr>'Príloha č.3.8 - SO 461-09'!Názvy_tlače</vt:lpstr>
      <vt:lpstr>'Príloha č.3.9 - SO 461-10'!Názvy_tlače</vt:lpstr>
      <vt:lpstr>'Príloha č.5.1 - SO 655-00_1'!Názvy_tlače</vt:lpstr>
      <vt:lpstr>'Príloha č.5.10 - SO 655-11_7'!Názvy_tlače</vt:lpstr>
      <vt:lpstr>'Príloha č.5.11 - SO 655-11_8'!Názvy_tlače</vt:lpstr>
      <vt:lpstr>'Príloha č.5.12 - SO 655-11'!Názvy_tlače</vt:lpstr>
      <vt:lpstr>'Príloha č.5.2 - SO 655-00_2'!Názvy_tlače</vt:lpstr>
      <vt:lpstr>'Príloha č.5.3 - SO 655-00_3'!Názvy_tlače</vt:lpstr>
      <vt:lpstr>'Príloha č.5.4 - SO 655-11_1'!Názvy_tlače</vt:lpstr>
      <vt:lpstr>'Príloha č.5.5 - SO 655-11_2'!Názvy_tlače</vt:lpstr>
      <vt:lpstr>'Príloha č.5.6 - SO 655-11_3'!Názvy_tlače</vt:lpstr>
      <vt:lpstr>'Príloha č.5.7 - SO 655-11_4'!Názvy_tlače</vt:lpstr>
      <vt:lpstr>'Príloha č.5.8 - SO 655-11_5'!Názvy_tlače</vt:lpstr>
      <vt:lpstr>'Príloha č.5.9 - SO 655-11_6'!Názvy_tlače</vt:lpstr>
      <vt:lpstr>'Príloha č.7.1 - SO 671-00'!Názvy_tlače</vt:lpstr>
      <vt:lpstr>'Príloha č.7.2 - SO 671-11'!Názvy_tlače</vt:lpstr>
      <vt:lpstr>'Príloha č.9.1 - SO 461-04.1'!Názvy_tlače</vt:lpstr>
      <vt:lpstr>'Príloha č.9.10 - SO 461-10.1'!Názvy_tlače</vt:lpstr>
      <vt:lpstr>'Príloha č.9.11 - SO 461-11.1'!Názvy_tlače</vt:lpstr>
      <vt:lpstr>'Príloha č.9.2 - SO 461-05.1'!Názvy_tlače</vt:lpstr>
      <vt:lpstr>'Príloha č.9.3 - SO 461-05.2_1'!Názvy_tlače</vt:lpstr>
      <vt:lpstr>'Príloha č.9.4 - SO 461-05.2_2'!Názvy_tlače</vt:lpstr>
      <vt:lpstr>'Príloha č.9.5 - SO 461-05.2_3'!Názvy_tlače</vt:lpstr>
      <vt:lpstr>'Príloha č.9.6 - SO 461-06.1'!Názvy_tlače</vt:lpstr>
      <vt:lpstr>'Príloha č.9.7 - SO 461-07.1'!Názvy_tlače</vt:lpstr>
      <vt:lpstr>'Príloha č.9.8 - SO 461-08.1'!Názvy_tlače</vt:lpstr>
      <vt:lpstr>'Príloha č.9.9 - SO 461-09.1'!Názvy_tlače</vt:lpstr>
      <vt:lpstr>'Príloha č.1 k A.2 '!Oblasť_tlače</vt:lpstr>
      <vt:lpstr>'Príloha č.1.1 - SO 420-01'!Oblasť_tlače</vt:lpstr>
      <vt:lpstr>'Príloha č.1.10 - SO 420-11'!Oblasť_tlače</vt:lpstr>
      <vt:lpstr>'Príloha č.1.11 - SO 420-12'!Oblasť_tlače</vt:lpstr>
      <vt:lpstr>'Príloha č.1.12 - SO 420-13'!Oblasť_tlače</vt:lpstr>
      <vt:lpstr>'Príloha č.1.13 - SO 420-14'!Oblasť_tlače</vt:lpstr>
      <vt:lpstr>'Príloha č.1.14 - SO 420-15'!Oblasť_tlače</vt:lpstr>
      <vt:lpstr>'Príloha č.1.15 - SO 404-00'!Oblasť_tlače</vt:lpstr>
      <vt:lpstr>'Príloha č.1.16 - SO 413-00'!Oblasť_tlače</vt:lpstr>
      <vt:lpstr>'Príloha č.1.17 - SO 418-00'!Oblasť_tlače</vt:lpstr>
      <vt:lpstr>'Príloha č.1.18 - SO 418-11'!Oblasť_tlače</vt:lpstr>
      <vt:lpstr>'Príloha č.1.19 - Stav. revízie'!Oblasť_tlače</vt:lpstr>
      <vt:lpstr>'Príloha č.1.2 - SO 420-02'!Oblasť_tlače</vt:lpstr>
      <vt:lpstr>'Príloha č.1.20 - SO 638 a 639'!Oblasť_tlače</vt:lpstr>
      <vt:lpstr>'Príloha č.1.3 - SO 420-03'!Oblasť_tlače</vt:lpstr>
      <vt:lpstr>'Príloha č.1.4 - SO 420-04 a 05'!Oblasť_tlače</vt:lpstr>
      <vt:lpstr>'Príloha č.1.5 - SO 420-06'!Oblasť_tlače</vt:lpstr>
      <vt:lpstr>'Príloha č.1.6 - SO 420-07'!Oblasť_tlače</vt:lpstr>
      <vt:lpstr>'Príloha č.1.7 - SO 420-08'!Oblasť_tlače</vt:lpstr>
      <vt:lpstr>'Príloha č.1.8 - SO 420-09'!Oblasť_tlače</vt:lpstr>
      <vt:lpstr>'Príloha č.1.9 - SO 420-10'!Oblasť_tlače</vt:lpstr>
      <vt:lpstr>'Príloha č.11.1 - Osvetlenie '!Oblasť_tlače</vt:lpstr>
      <vt:lpstr>'Príloha č.11.10 - DT'!Oblasť_tlače</vt:lpstr>
      <vt:lpstr>'Príloha č.11.11 - Silnoprúd+DA'!Oblasť_tlače</vt:lpstr>
      <vt:lpstr>'Príloha č.11.12 - Uzemnenie'!Oblasť_tlače</vt:lpstr>
      <vt:lpstr>'Príloha č.11.13 - Značenie'!Oblasť_tlače</vt:lpstr>
      <vt:lpstr>'Príloha č.11.14 - VZT PP'!Oblasť_tlače</vt:lpstr>
      <vt:lpstr>'Príloha č.11.15 - PN,ČS - tech'!Oblasť_tlače</vt:lpstr>
      <vt:lpstr>'Príloha č.11.16 - IS'!Oblasť_tlače</vt:lpstr>
      <vt:lpstr>'Príloha č.11.17 - SO 461-04.1'!Oblasť_tlače</vt:lpstr>
      <vt:lpstr>'Príloha č.11.18 - SO 461-05.1'!Oblasť_tlače</vt:lpstr>
      <vt:lpstr>'Príloha č.11.19 - SO 461-05.2_2'!Oblasť_tlače</vt:lpstr>
      <vt:lpstr>'Príloha č.11.2 - VZT'!Oblasť_tlače</vt:lpstr>
      <vt:lpstr>'Príloha č.11.20 - SO 461-05.2_3'!Oblasť_tlače</vt:lpstr>
      <vt:lpstr>'Príloha č.11.21 - SO 461-07.1'!Oblasť_tlače</vt:lpstr>
      <vt:lpstr>'Príloha č.11.22 - SO 461-08.1'!Oblasť_tlače</vt:lpstr>
      <vt:lpstr>'Príloha č.11.23 - SO 461-09.1'!Oblasť_tlače</vt:lpstr>
      <vt:lpstr>'Príloha č.11.24 - SO 461-11.1'!Oblasť_tlače</vt:lpstr>
      <vt:lpstr>'Príloha č.11.3 - MFV'!Oblasť_tlače</vt:lpstr>
      <vt:lpstr>'Príloha č.11.4 - CRS'!Oblasť_tlače</vt:lpstr>
      <vt:lpstr>'Príloha č.11.5 - EPS'!Oblasť_tlače</vt:lpstr>
      <vt:lpstr>'Príloha č.11.6 - SOS'!Oblasť_tlače</vt:lpstr>
      <vt:lpstr>'Príloha č.11.7 - UTO'!Oblasť_tlače</vt:lpstr>
      <vt:lpstr>'Príloha č.11.8 - Rádio'!Oblasť_tlače</vt:lpstr>
      <vt:lpstr>'Príloha č.11.9 - TR'!Oblasť_tlače</vt:lpstr>
      <vt:lpstr>'Príloha č.12 - Sumár ND'!Oblasť_tlače</vt:lpstr>
      <vt:lpstr>'Príloha č.13 - Opravy'!Oblasť_tlače</vt:lpstr>
      <vt:lpstr>'Príloha č.15 - KB'!Oblasť_tlače</vt:lpstr>
      <vt:lpstr>'Príloha č.2 - Sumár tunel OVC'!Oblasť_tlače</vt:lpstr>
      <vt:lpstr>'Príloha č.3.1 - SO 461-01'!Oblasť_tlače</vt:lpstr>
      <vt:lpstr>'Príloha č.3.10 - SO 461-11'!Oblasť_tlače</vt:lpstr>
      <vt:lpstr>'Príloha č.3.11 - SO 461-12'!Oblasť_tlače</vt:lpstr>
      <vt:lpstr>'Príloha č.3.12 - SO 461-13'!Oblasť_tlače</vt:lpstr>
      <vt:lpstr>'Príloha č.3.13 - SO 461-14'!Oblasť_tlače</vt:lpstr>
      <vt:lpstr>'Príloha č.3.14 - SO 461-15'!Oblasť_tlače</vt:lpstr>
      <vt:lpstr>'Príloha č.3.15 - SO 461-16'!Oblasť_tlače</vt:lpstr>
      <vt:lpstr>'Príloha č.3.16 - SO 444-00'!Oblasť_tlače</vt:lpstr>
      <vt:lpstr>'Príloha č.3.17 - SO 453-00'!Oblasť_tlače</vt:lpstr>
      <vt:lpstr>'Príloha č.3.18 - SO 458-00'!Oblasť_tlače</vt:lpstr>
      <vt:lpstr>'Príloha č.3.19 - SO 458-11'!Oblasť_tlače</vt:lpstr>
      <vt:lpstr>'Príloha č.3.2 - SO 461-02'!Oblasť_tlače</vt:lpstr>
      <vt:lpstr>'Príloha č.3.20 - Stav. revízie'!Oblasť_tlače</vt:lpstr>
      <vt:lpstr>'Príloha č.3.21 - SO 641-00'!Oblasť_tlače</vt:lpstr>
      <vt:lpstr>'Príloha č.3.3 - SO 461-03'!Oblasť_tlače</vt:lpstr>
      <vt:lpstr>'Príloha č.3.4 - SO 461-04 a 05'!Oblasť_tlače</vt:lpstr>
      <vt:lpstr>'Príloha č.3.5 - SO 461-06'!Oblasť_tlače</vt:lpstr>
      <vt:lpstr>'Príloha č.3.6 - SO 461-07'!Oblasť_tlače</vt:lpstr>
      <vt:lpstr>'Príloha č.3.7 - SO 461-08'!Oblasť_tlače</vt:lpstr>
      <vt:lpstr>'Príloha č.3.8 - SO 461-09'!Oblasť_tlače</vt:lpstr>
      <vt:lpstr>'Príloha č.3.9 - SO 461-10'!Oblasť_tlače</vt:lpstr>
      <vt:lpstr>'Príloha č.4 - Sumár tunel ZIL'!Oblasť_tlače</vt:lpstr>
      <vt:lpstr>'Príloha č.5.1 - SO 655-00_1'!Oblasť_tlače</vt:lpstr>
      <vt:lpstr>'Príloha č.5.10 - SO 655-11_7'!Oblasť_tlače</vt:lpstr>
      <vt:lpstr>'Príloha č.5.11 - SO 655-11_8'!Oblasť_tlače</vt:lpstr>
      <vt:lpstr>'Príloha č.5.12 - SO 655-11'!Oblasť_tlače</vt:lpstr>
      <vt:lpstr>'Príloha č.5.2 - SO 655-00_2'!Oblasť_tlače</vt:lpstr>
      <vt:lpstr>'Príloha č.5.3 - SO 655-00_3'!Oblasť_tlače</vt:lpstr>
      <vt:lpstr>'Príloha č.5.4 - SO 655-11_1'!Oblasť_tlače</vt:lpstr>
      <vt:lpstr>'Príloha č.5.5 - SO 655-11_2'!Oblasť_tlače</vt:lpstr>
      <vt:lpstr>'Príloha č.5.6 - SO 655-11_3'!Oblasť_tlače</vt:lpstr>
      <vt:lpstr>'Príloha č.5.7 - SO 655-11_4'!Oblasť_tlače</vt:lpstr>
      <vt:lpstr>'Príloha č.5.8 - SO 655-11_5'!Oblasť_tlače</vt:lpstr>
      <vt:lpstr>'Príloha č.5.9 - SO 655-11_6'!Oblasť_tlače</vt:lpstr>
      <vt:lpstr>'Príloha č.7.1 - SO 671-00'!Oblasť_tlače</vt:lpstr>
      <vt:lpstr>'Príloha č.7.2 - SO 671-11'!Oblasť_tlače</vt:lpstr>
      <vt:lpstr>'Príloha č.9.1 - SO 461-04.1'!Oblasť_tlače</vt:lpstr>
      <vt:lpstr>'Príloha č.9.10 - SO 461-10.1'!Oblasť_tlače</vt:lpstr>
      <vt:lpstr>'Príloha č.9.11 - SO 461-11.1'!Oblasť_tlače</vt:lpstr>
      <vt:lpstr>'Príloha č.9.2 - SO 461-05.1'!Oblasť_tlače</vt:lpstr>
      <vt:lpstr>'Príloha č.9.3 - SO 461-05.2_1'!Oblasť_tlače</vt:lpstr>
      <vt:lpstr>'Príloha č.9.4 - SO 461-05.2_2'!Oblasť_tlače</vt:lpstr>
      <vt:lpstr>'Príloha č.9.5 - SO 461-05.2_3'!Oblasť_tlače</vt:lpstr>
      <vt:lpstr>'Príloha č.9.6 - SO 461-06.1'!Oblasť_tlače</vt:lpstr>
      <vt:lpstr>'Príloha č.9.7 - SO 461-07.1'!Oblasť_tlače</vt:lpstr>
      <vt:lpstr>'Príloha č.9.8 - SO 461-08.1'!Oblasť_tlače</vt:lpstr>
      <vt:lpstr>'Príloha č.9.9 - SO 461-09.1'!Oblasť_tlače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Knošková Lýdia</dc:creator>
  <cp:lastModifiedBy>Jantošová Jana</cp:lastModifiedBy>
  <cp:lastPrinted>2025-06-20T09:15:24Z</cp:lastPrinted>
  <dcterms:created xsi:type="dcterms:W3CDTF">2013-11-11T11:27:26Z</dcterms:created>
  <dcterms:modified xsi:type="dcterms:W3CDTF">2025-06-24T12:31:22Z</dcterms:modified>
</cp:coreProperties>
</file>