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nislav Hlubina\Desktop\Stano\Mečír\18.4.2024 debarierizácia zvolen\VV2025\"/>
    </mc:Choice>
  </mc:AlternateContent>
  <xr:revisionPtr revIDLastSave="1" documentId="11_9F69DABD3944E07746BD6BB8823BA32DE5653819" xr6:coauthVersionLast="47" xr6:coauthVersionMax="47" xr10:uidLastSave="{C052072F-CCC1-4199-96E3-900E7842D727}"/>
  <bookViews>
    <workbookView xWindow="0" yWindow="0" windowWidth="0" windowHeight="0" activeTab="1" xr2:uid="{00000000-000D-0000-FFFF-FFFF00000000}"/>
  </bookViews>
  <sheets>
    <sheet name="Rekapitulácia stavby" sheetId="1" r:id="rId1"/>
    <sheet name="1 - Stavebná časť" sheetId="2" r:id="rId2"/>
    <sheet name="2 - Zdravotechnika" sheetId="3" r:id="rId3"/>
    <sheet name="3 - Ústredné kúrenie" sheetId="4" r:id="rId4"/>
    <sheet name="4 - Vzduchotechnika" sheetId="5" r:id="rId5"/>
    <sheet name="5 - Elektroinštalácia" sheetId="6" r:id="rId6"/>
    <sheet name="6 - Lokálny zdroj FVZ PAC..." sheetId="7" r:id="rId7"/>
  </sheets>
  <definedNames>
    <definedName name="_xlnm._FilterDatabase" localSheetId="1" hidden="1">'1 - Stavebná časť'!$C$148:$K$1775</definedName>
    <definedName name="_xlnm._FilterDatabase" localSheetId="2" hidden="1">'2 - Zdravotechnika'!$C$122:$K$239</definedName>
    <definedName name="_xlnm._FilterDatabase" localSheetId="3" hidden="1">'3 - Ústredné kúrenie'!$C$119:$K$195</definedName>
    <definedName name="_xlnm._FilterDatabase" localSheetId="4" hidden="1">'4 - Vzduchotechnika'!$C$120:$K$260</definedName>
    <definedName name="_xlnm._FilterDatabase" localSheetId="5" hidden="1">'5 - Elektroinštalácia'!$C$119:$K$180</definedName>
    <definedName name="_xlnm._FilterDatabase" localSheetId="6" hidden="1">'6 - Lokálny zdroj FVZ PAC...'!$C$123:$K$215</definedName>
    <definedName name="_xlnm.Print_Titles" localSheetId="0">'Rekapitulácia stavby'!$92:$92</definedName>
    <definedName name="_xlnm.Print_Titles" localSheetId="1">'1 - Stavebná časť'!$148:$148</definedName>
    <definedName name="_xlnm.Print_Titles" localSheetId="2">'2 - Zdravotechnika'!$122:$122</definedName>
    <definedName name="_xlnm.Print_Titles" localSheetId="3">'3 - Ústredné kúrenie'!$119:$119</definedName>
    <definedName name="_xlnm.Print_Titles" localSheetId="4">'4 - Vzduchotechnika'!$120:$120</definedName>
    <definedName name="_xlnm.Print_Titles" localSheetId="5">'5 - Elektroinštalácia'!$119:$119</definedName>
    <definedName name="_xlnm.Print_Titles" localSheetId="6">'6 - Lokálny zdroj FVZ PAC...'!$123:$123</definedName>
    <definedName name="_xlnm.Print_Area" localSheetId="0">'Rekapitulácia stavby'!$D$4:$AO$76,'Rekapitulácia stavby'!$C$82:$AQ$101</definedName>
    <definedName name="_xlnm.Print_Area" localSheetId="1">'1 - Stavebná časť'!$C$4:$J$76,'1 - Stavebná časť'!$C$82:$J$130,'1 - Stavebná časť'!$C$136:$J$1775</definedName>
    <definedName name="_xlnm.Print_Area" localSheetId="2">'2 - Zdravotechnika'!$C$4:$J$76,'2 - Zdravotechnika'!$C$82:$J$104,'2 - Zdravotechnika'!$C$110:$J$239</definedName>
    <definedName name="_xlnm.Print_Area" localSheetId="3">'3 - Ústredné kúrenie'!$C$4:$J$76,'3 - Ústredné kúrenie'!$C$82:$J$101,'3 - Ústredné kúrenie'!$C$107:$J$195</definedName>
    <definedName name="_xlnm.Print_Area" localSheetId="4">'4 - Vzduchotechnika'!$C$4:$J$76,'4 - Vzduchotechnika'!$C$82:$J$102,'4 - Vzduchotechnika'!$C$108:$J$260</definedName>
    <definedName name="_xlnm.Print_Area" localSheetId="5">'5 - Elektroinštalácia'!$C$4:$J$76,'5 - Elektroinštalácia'!$C$82:$J$101,'5 - Elektroinštalácia'!$C$107:$J$180</definedName>
    <definedName name="_xlnm.Print_Area" localSheetId="6">'6 - Lokálny zdroj FVZ PAC...'!$C$4:$J$76,'6 - Lokálny zdroj FVZ PAC...'!$C$82:$J$105,'6 - Lokálny zdroj FVZ PAC...'!$C$111:$J$215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/>
  <c r="BI215" i="7"/>
  <c r="BH215" i="7"/>
  <c r="BG215" i="7"/>
  <c r="BE215" i="7"/>
  <c r="T215" i="7"/>
  <c r="T214" i="7"/>
  <c r="R215" i="7"/>
  <c r="R214" i="7"/>
  <c r="P215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7" i="7"/>
  <c r="BH207" i="7"/>
  <c r="BG207" i="7"/>
  <c r="BE207" i="7"/>
  <c r="T207" i="7"/>
  <c r="R207" i="7"/>
  <c r="P207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8" i="7"/>
  <c r="BH188" i="7"/>
  <c r="BG188" i="7"/>
  <c r="BE188" i="7"/>
  <c r="T188" i="7"/>
  <c r="T187" i="7"/>
  <c r="R188" i="7"/>
  <c r="R187" i="7"/>
  <c r="P188" i="7"/>
  <c r="P187" i="7"/>
  <c r="BI186" i="7"/>
  <c r="BH186" i="7"/>
  <c r="BG186" i="7"/>
  <c r="BE186" i="7"/>
  <c r="T186" i="7"/>
  <c r="T185" i="7"/>
  <c r="R186" i="7"/>
  <c r="R185" i="7"/>
  <c r="P186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5" i="7"/>
  <c r="BH145" i="7"/>
  <c r="BG145" i="7"/>
  <c r="BE145" i="7"/>
  <c r="T145" i="7"/>
  <c r="T144" i="7"/>
  <c r="R145" i="7"/>
  <c r="R144" i="7"/>
  <c r="P145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J121" i="7"/>
  <c r="J120" i="7"/>
  <c r="F120" i="7"/>
  <c r="F118" i="7"/>
  <c r="E116" i="7"/>
  <c r="J92" i="7"/>
  <c r="J91" i="7"/>
  <c r="F91" i="7"/>
  <c r="F89" i="7"/>
  <c r="E87" i="7"/>
  <c r="J18" i="7"/>
  <c r="E18" i="7"/>
  <c r="F92" i="7"/>
  <c r="J17" i="7"/>
  <c r="J12" i="7"/>
  <c r="J89" i="7"/>
  <c r="E7" i="7"/>
  <c r="E114" i="7"/>
  <c r="J124" i="6"/>
  <c r="J37" i="6"/>
  <c r="J36" i="6"/>
  <c r="AY99" i="1"/>
  <c r="J35" i="6"/>
  <c r="AX99" i="1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J98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J117" i="6"/>
  <c r="J116" i="6"/>
  <c r="F116" i="6"/>
  <c r="F114" i="6"/>
  <c r="E112" i="6"/>
  <c r="J92" i="6"/>
  <c r="J91" i="6"/>
  <c r="F91" i="6"/>
  <c r="F89" i="6"/>
  <c r="E87" i="6"/>
  <c r="J18" i="6"/>
  <c r="E18" i="6"/>
  <c r="F92" i="6"/>
  <c r="J17" i="6"/>
  <c r="J12" i="6"/>
  <c r="J114" i="6"/>
  <c r="E7" i="6"/>
  <c r="E85" i="6"/>
  <c r="J37" i="5"/>
  <c r="J36" i="5"/>
  <c r="AY98" i="1"/>
  <c r="J35" i="5"/>
  <c r="AX98" i="1"/>
  <c r="BI260" i="5"/>
  <c r="BH260" i="5"/>
  <c r="BG260" i="5"/>
  <c r="BE260" i="5"/>
  <c r="T260" i="5"/>
  <c r="R260" i="5"/>
  <c r="P260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3" i="5"/>
  <c r="BH243" i="5"/>
  <c r="BG243" i="5"/>
  <c r="BE243" i="5"/>
  <c r="T243" i="5"/>
  <c r="R243" i="5"/>
  <c r="P243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9" i="5"/>
  <c r="BH239" i="5"/>
  <c r="BG239" i="5"/>
  <c r="BE239" i="5"/>
  <c r="T239" i="5"/>
  <c r="R239" i="5"/>
  <c r="P239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22" i="5"/>
  <c r="BH222" i="5"/>
  <c r="BG222" i="5"/>
  <c r="BE222" i="5"/>
  <c r="T222" i="5"/>
  <c r="R222" i="5"/>
  <c r="P222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89" i="5"/>
  <c r="BH189" i="5"/>
  <c r="BG189" i="5"/>
  <c r="BE189" i="5"/>
  <c r="T189" i="5"/>
  <c r="R189" i="5"/>
  <c r="P189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23" i="5"/>
  <c r="BH123" i="5"/>
  <c r="BG123" i="5"/>
  <c r="BE123" i="5"/>
  <c r="T123" i="5"/>
  <c r="R123" i="5"/>
  <c r="P123" i="5"/>
  <c r="J118" i="5"/>
  <c r="J117" i="5"/>
  <c r="F117" i="5"/>
  <c r="F115" i="5"/>
  <c r="E113" i="5"/>
  <c r="J92" i="5"/>
  <c r="J91" i="5"/>
  <c r="F91" i="5"/>
  <c r="F89" i="5"/>
  <c r="E87" i="5"/>
  <c r="J18" i="5"/>
  <c r="E18" i="5"/>
  <c r="F92" i="5"/>
  <c r="J17" i="5"/>
  <c r="J12" i="5"/>
  <c r="J115" i="5"/>
  <c r="E7" i="5"/>
  <c r="E111" i="5"/>
  <c r="J37" i="4"/>
  <c r="J36" i="4"/>
  <c r="AY97" i="1"/>
  <c r="J35" i="4"/>
  <c r="AX97" i="1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J117" i="4"/>
  <c r="J116" i="4"/>
  <c r="F116" i="4"/>
  <c r="F114" i="4"/>
  <c r="E112" i="4"/>
  <c r="J92" i="4"/>
  <c r="J91" i="4"/>
  <c r="F91" i="4"/>
  <c r="F89" i="4"/>
  <c r="E87" i="4"/>
  <c r="J18" i="4"/>
  <c r="E18" i="4"/>
  <c r="F117" i="4"/>
  <c r="J17" i="4"/>
  <c r="J12" i="4"/>
  <c r="J114" i="4"/>
  <c r="E7" i="4"/>
  <c r="E110" i="4"/>
  <c r="J37" i="3"/>
  <c r="J36" i="3"/>
  <c r="AY96" i="1"/>
  <c r="J35" i="3"/>
  <c r="AX96" i="1"/>
  <c r="BI239" i="3"/>
  <c r="BH239" i="3"/>
  <c r="BG239" i="3"/>
  <c r="BE239" i="3"/>
  <c r="T239" i="3"/>
  <c r="T238" i="3"/>
  <c r="R239" i="3"/>
  <c r="R238" i="3"/>
  <c r="P239" i="3"/>
  <c r="P238" i="3"/>
  <c r="BI237" i="3"/>
  <c r="BH237" i="3"/>
  <c r="BG237" i="3"/>
  <c r="BE237" i="3"/>
  <c r="T237" i="3"/>
  <c r="T236" i="3"/>
  <c r="R237" i="3"/>
  <c r="R236" i="3"/>
  <c r="P237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20" i="3"/>
  <c r="J119" i="3"/>
  <c r="F119" i="3"/>
  <c r="F117" i="3"/>
  <c r="E115" i="3"/>
  <c r="J92" i="3"/>
  <c r="J91" i="3"/>
  <c r="F91" i="3"/>
  <c r="F89" i="3"/>
  <c r="E87" i="3"/>
  <c r="J18" i="3"/>
  <c r="E18" i="3"/>
  <c r="F92" i="3"/>
  <c r="J17" i="3"/>
  <c r="J12" i="3"/>
  <c r="J117" i="3"/>
  <c r="E7" i="3"/>
  <c r="E113" i="3"/>
  <c r="J37" i="2"/>
  <c r="J36" i="2"/>
  <c r="AY95" i="1"/>
  <c r="J35" i="2"/>
  <c r="AX95" i="1"/>
  <c r="BI1775" i="2"/>
  <c r="BH1775" i="2"/>
  <c r="BG1775" i="2"/>
  <c r="BE1775" i="2"/>
  <c r="T1775" i="2"/>
  <c r="T1774" i="2"/>
  <c r="R1775" i="2"/>
  <c r="R1774" i="2"/>
  <c r="P1775" i="2"/>
  <c r="P1774" i="2"/>
  <c r="BI1773" i="2"/>
  <c r="BH1773" i="2"/>
  <c r="BG1773" i="2"/>
  <c r="BE1773" i="2"/>
  <c r="T1773" i="2"/>
  <c r="T1772" i="2"/>
  <c r="R1773" i="2"/>
  <c r="R1772" i="2"/>
  <c r="P1773" i="2"/>
  <c r="P1772" i="2"/>
  <c r="BI1771" i="2"/>
  <c r="BH1771" i="2"/>
  <c r="BG1771" i="2"/>
  <c r="BE1771" i="2"/>
  <c r="T1771" i="2"/>
  <c r="R1771" i="2"/>
  <c r="P1771" i="2"/>
  <c r="BI1770" i="2"/>
  <c r="BH1770" i="2"/>
  <c r="BG1770" i="2"/>
  <c r="BE1770" i="2"/>
  <c r="T1770" i="2"/>
  <c r="R1770" i="2"/>
  <c r="P1770" i="2"/>
  <c r="BI1731" i="2"/>
  <c r="BH1731" i="2"/>
  <c r="BG1731" i="2"/>
  <c r="BE1731" i="2"/>
  <c r="T1731" i="2"/>
  <c r="R1731" i="2"/>
  <c r="P1731" i="2"/>
  <c r="BI1712" i="2"/>
  <c r="BH1712" i="2"/>
  <c r="BG1712" i="2"/>
  <c r="BE1712" i="2"/>
  <c r="T1712" i="2"/>
  <c r="R1712" i="2"/>
  <c r="P1712" i="2"/>
  <c r="BI1711" i="2"/>
  <c r="BH1711" i="2"/>
  <c r="BG1711" i="2"/>
  <c r="BE1711" i="2"/>
  <c r="T1711" i="2"/>
  <c r="R1711" i="2"/>
  <c r="P1711" i="2"/>
  <c r="BI1710" i="2"/>
  <c r="BH1710" i="2"/>
  <c r="BG1710" i="2"/>
  <c r="BE1710" i="2"/>
  <c r="T1710" i="2"/>
  <c r="T1709" i="2" s="1"/>
  <c r="R1710" i="2"/>
  <c r="R1709" i="2" s="1"/>
  <c r="P1710" i="2"/>
  <c r="P1709" i="2" s="1"/>
  <c r="BI1708" i="2"/>
  <c r="BH1708" i="2"/>
  <c r="BG1708" i="2"/>
  <c r="BE1708" i="2"/>
  <c r="T1708" i="2"/>
  <c r="R1708" i="2"/>
  <c r="P1708" i="2"/>
  <c r="BI1660" i="2"/>
  <c r="BH1660" i="2"/>
  <c r="BG1660" i="2"/>
  <c r="BE1660" i="2"/>
  <c r="T1660" i="2"/>
  <c r="R1660" i="2"/>
  <c r="P1660" i="2"/>
  <c r="BI1658" i="2"/>
  <c r="BH1658" i="2"/>
  <c r="BG1658" i="2"/>
  <c r="BE1658" i="2"/>
  <c r="T1658" i="2"/>
  <c r="R1658" i="2"/>
  <c r="P1658" i="2"/>
  <c r="BI1656" i="2"/>
  <c r="BH1656" i="2"/>
  <c r="BG1656" i="2"/>
  <c r="BE1656" i="2"/>
  <c r="T1656" i="2"/>
  <c r="R1656" i="2"/>
  <c r="P1656" i="2"/>
  <c r="BI1630" i="2"/>
  <c r="BH1630" i="2"/>
  <c r="BG1630" i="2"/>
  <c r="BE1630" i="2"/>
  <c r="T1630" i="2"/>
  <c r="R1630" i="2"/>
  <c r="P1630" i="2"/>
  <c r="BI1628" i="2"/>
  <c r="BH1628" i="2"/>
  <c r="BG1628" i="2"/>
  <c r="BE1628" i="2"/>
  <c r="T1628" i="2"/>
  <c r="R1628" i="2"/>
  <c r="P1628" i="2"/>
  <c r="BI1624" i="2"/>
  <c r="BH1624" i="2"/>
  <c r="BG1624" i="2"/>
  <c r="BE1624" i="2"/>
  <c r="T1624" i="2"/>
  <c r="R1624" i="2"/>
  <c r="P1624" i="2"/>
  <c r="BI1596" i="2"/>
  <c r="BH1596" i="2"/>
  <c r="BG1596" i="2"/>
  <c r="BE1596" i="2"/>
  <c r="T1596" i="2"/>
  <c r="R1596" i="2"/>
  <c r="P1596" i="2"/>
  <c r="BI1569" i="2"/>
  <c r="BH1569" i="2"/>
  <c r="BG1569" i="2"/>
  <c r="BE1569" i="2"/>
  <c r="T1569" i="2"/>
  <c r="R1569" i="2"/>
  <c r="P1569" i="2"/>
  <c r="BI1558" i="2"/>
  <c r="BH1558" i="2"/>
  <c r="BG1558" i="2"/>
  <c r="BE1558" i="2"/>
  <c r="T1558" i="2"/>
  <c r="R1558" i="2"/>
  <c r="P1558" i="2"/>
  <c r="BI1556" i="2"/>
  <c r="BH1556" i="2"/>
  <c r="BG1556" i="2"/>
  <c r="BE1556" i="2"/>
  <c r="T1556" i="2"/>
  <c r="R1556" i="2"/>
  <c r="P1556" i="2"/>
  <c r="BI1554" i="2"/>
  <c r="BH1554" i="2"/>
  <c r="BG1554" i="2"/>
  <c r="BE1554" i="2"/>
  <c r="T1554" i="2"/>
  <c r="R1554" i="2"/>
  <c r="P1554" i="2"/>
  <c r="BI1548" i="2"/>
  <c r="BH1548" i="2"/>
  <c r="BG1548" i="2"/>
  <c r="BE1548" i="2"/>
  <c r="T1548" i="2"/>
  <c r="R1548" i="2"/>
  <c r="P1548" i="2"/>
  <c r="BI1546" i="2"/>
  <c r="BH1546" i="2"/>
  <c r="BG1546" i="2"/>
  <c r="BE1546" i="2"/>
  <c r="T1546" i="2"/>
  <c r="R1546" i="2"/>
  <c r="P1546" i="2"/>
  <c r="BI1543" i="2"/>
  <c r="BH1543" i="2"/>
  <c r="BG1543" i="2"/>
  <c r="BE1543" i="2"/>
  <c r="T1543" i="2"/>
  <c r="R1543" i="2"/>
  <c r="P1543" i="2"/>
  <c r="BI1538" i="2"/>
  <c r="BH1538" i="2"/>
  <c r="BG1538" i="2"/>
  <c r="BE1538" i="2"/>
  <c r="T1538" i="2"/>
  <c r="R1538" i="2"/>
  <c r="P1538" i="2"/>
  <c r="BI1529" i="2"/>
  <c r="BH1529" i="2"/>
  <c r="BG1529" i="2"/>
  <c r="BE1529" i="2"/>
  <c r="T1529" i="2"/>
  <c r="R1529" i="2"/>
  <c r="P1529" i="2"/>
  <c r="BI1520" i="2"/>
  <c r="BH1520" i="2"/>
  <c r="BG1520" i="2"/>
  <c r="BE1520" i="2"/>
  <c r="T1520" i="2"/>
  <c r="R1520" i="2"/>
  <c r="P1520" i="2"/>
  <c r="BI1511" i="2"/>
  <c r="BH1511" i="2"/>
  <c r="BG1511" i="2"/>
  <c r="BE1511" i="2"/>
  <c r="T1511" i="2"/>
  <c r="R1511" i="2"/>
  <c r="P1511" i="2"/>
  <c r="BI1498" i="2"/>
  <c r="BH1498" i="2"/>
  <c r="BG1498" i="2"/>
  <c r="BE1498" i="2"/>
  <c r="T1498" i="2"/>
  <c r="R1498" i="2"/>
  <c r="P1498" i="2"/>
  <c r="BI1475" i="2"/>
  <c r="BH1475" i="2"/>
  <c r="BG1475" i="2"/>
  <c r="BE1475" i="2"/>
  <c r="T1475" i="2"/>
  <c r="R1475" i="2"/>
  <c r="P1475" i="2"/>
  <c r="BI1446" i="2"/>
  <c r="BH1446" i="2"/>
  <c r="BG1446" i="2"/>
  <c r="BE1446" i="2"/>
  <c r="T1446" i="2"/>
  <c r="R1446" i="2"/>
  <c r="P1446" i="2"/>
  <c r="BI1426" i="2"/>
  <c r="BH1426" i="2"/>
  <c r="BG1426" i="2"/>
  <c r="BE1426" i="2"/>
  <c r="T1426" i="2"/>
  <c r="R1426" i="2"/>
  <c r="P1426" i="2"/>
  <c r="BI1412" i="2"/>
  <c r="BH1412" i="2"/>
  <c r="BG1412" i="2"/>
  <c r="BE1412" i="2"/>
  <c r="T1412" i="2"/>
  <c r="R1412" i="2"/>
  <c r="P1412" i="2"/>
  <c r="BI1405" i="2"/>
  <c r="BH1405" i="2"/>
  <c r="BG1405" i="2"/>
  <c r="BE1405" i="2"/>
  <c r="T1405" i="2"/>
  <c r="R1405" i="2"/>
  <c r="P1405" i="2"/>
  <c r="BI1398" i="2"/>
  <c r="BH1398" i="2"/>
  <c r="BG1398" i="2"/>
  <c r="BE1398" i="2"/>
  <c r="T1398" i="2"/>
  <c r="R1398" i="2"/>
  <c r="P1398" i="2"/>
  <c r="BI1397" i="2"/>
  <c r="BH1397" i="2"/>
  <c r="BG1397" i="2"/>
  <c r="BE1397" i="2"/>
  <c r="T1397" i="2"/>
  <c r="R1397" i="2"/>
  <c r="P1397" i="2"/>
  <c r="BI1396" i="2"/>
  <c r="BH1396" i="2"/>
  <c r="BG1396" i="2"/>
  <c r="BE1396" i="2"/>
  <c r="T1396" i="2"/>
  <c r="R1396" i="2"/>
  <c r="P1396" i="2"/>
  <c r="BI1395" i="2"/>
  <c r="BH1395" i="2"/>
  <c r="BG1395" i="2"/>
  <c r="BE1395" i="2"/>
  <c r="T1395" i="2"/>
  <c r="R1395" i="2"/>
  <c r="P1395" i="2"/>
  <c r="BI1394" i="2"/>
  <c r="BH1394" i="2"/>
  <c r="BG1394" i="2"/>
  <c r="BE1394" i="2"/>
  <c r="T1394" i="2"/>
  <c r="R1394" i="2"/>
  <c r="P1394" i="2"/>
  <c r="BI1384" i="2"/>
  <c r="BH1384" i="2"/>
  <c r="BG1384" i="2"/>
  <c r="BE1384" i="2"/>
  <c r="T1384" i="2"/>
  <c r="R1384" i="2"/>
  <c r="P1384" i="2"/>
  <c r="BI1378" i="2"/>
  <c r="BH1378" i="2"/>
  <c r="BG1378" i="2"/>
  <c r="BE1378" i="2"/>
  <c r="T1378" i="2"/>
  <c r="R1378" i="2"/>
  <c r="P1378" i="2"/>
  <c r="BI1375" i="2"/>
  <c r="BH1375" i="2"/>
  <c r="BG1375" i="2"/>
  <c r="BE1375" i="2"/>
  <c r="T1375" i="2"/>
  <c r="R1375" i="2"/>
  <c r="P1375" i="2"/>
  <c r="BI1374" i="2"/>
  <c r="BH1374" i="2"/>
  <c r="BG1374" i="2"/>
  <c r="BE1374" i="2"/>
  <c r="T1374" i="2"/>
  <c r="R1374" i="2"/>
  <c r="P1374" i="2"/>
  <c r="BI1373" i="2"/>
  <c r="BH1373" i="2"/>
  <c r="BG1373" i="2"/>
  <c r="BE1373" i="2"/>
  <c r="T1373" i="2"/>
  <c r="R1373" i="2"/>
  <c r="P1373" i="2"/>
  <c r="BI1367" i="2"/>
  <c r="BH1367" i="2"/>
  <c r="BG1367" i="2"/>
  <c r="BE1367" i="2"/>
  <c r="T1367" i="2"/>
  <c r="R1367" i="2"/>
  <c r="P1367" i="2"/>
  <c r="BI1359" i="2"/>
  <c r="BH1359" i="2"/>
  <c r="BG1359" i="2"/>
  <c r="BE1359" i="2"/>
  <c r="T1359" i="2"/>
  <c r="R1359" i="2"/>
  <c r="P1359" i="2"/>
  <c r="BI1358" i="2"/>
  <c r="BH1358" i="2"/>
  <c r="BG1358" i="2"/>
  <c r="BE1358" i="2"/>
  <c r="T1358" i="2"/>
  <c r="R1358" i="2"/>
  <c r="P1358" i="2"/>
  <c r="BI1357" i="2"/>
  <c r="BH1357" i="2"/>
  <c r="BG1357" i="2"/>
  <c r="BE1357" i="2"/>
  <c r="T1357" i="2"/>
  <c r="R1357" i="2"/>
  <c r="P1357" i="2"/>
  <c r="BI1343" i="2"/>
  <c r="BH1343" i="2"/>
  <c r="BG1343" i="2"/>
  <c r="BE1343" i="2"/>
  <c r="T1343" i="2"/>
  <c r="R1343" i="2"/>
  <c r="P1343" i="2"/>
  <c r="BI1341" i="2"/>
  <c r="BH1341" i="2"/>
  <c r="BG1341" i="2"/>
  <c r="BE1341" i="2"/>
  <c r="T1341" i="2"/>
  <c r="R1341" i="2"/>
  <c r="P1341" i="2"/>
  <c r="BI1340" i="2"/>
  <c r="BH1340" i="2"/>
  <c r="BG1340" i="2"/>
  <c r="BE1340" i="2"/>
  <c r="T1340" i="2"/>
  <c r="R1340" i="2"/>
  <c r="P1340" i="2"/>
  <c r="BI1339" i="2"/>
  <c r="BH1339" i="2"/>
  <c r="BG1339" i="2"/>
  <c r="BE1339" i="2"/>
  <c r="T1339" i="2"/>
  <c r="R1339" i="2"/>
  <c r="P1339" i="2"/>
  <c r="BI1338" i="2"/>
  <c r="BH1338" i="2"/>
  <c r="BG1338" i="2"/>
  <c r="BE1338" i="2"/>
  <c r="T1338" i="2"/>
  <c r="R1338" i="2"/>
  <c r="P1338" i="2"/>
  <c r="BI1337" i="2"/>
  <c r="BH1337" i="2"/>
  <c r="BG1337" i="2"/>
  <c r="BE1337" i="2"/>
  <c r="T1337" i="2"/>
  <c r="R1337" i="2"/>
  <c r="P1337" i="2"/>
  <c r="BI1336" i="2"/>
  <c r="BH1336" i="2"/>
  <c r="BG1336" i="2"/>
  <c r="BE1336" i="2"/>
  <c r="T1336" i="2"/>
  <c r="R1336" i="2"/>
  <c r="P1336" i="2"/>
  <c r="BI1335" i="2"/>
  <c r="BH1335" i="2"/>
  <c r="BG1335" i="2"/>
  <c r="BE1335" i="2"/>
  <c r="T1335" i="2"/>
  <c r="R1335" i="2"/>
  <c r="P1335" i="2"/>
  <c r="BI1334" i="2"/>
  <c r="BH1334" i="2"/>
  <c r="BG1334" i="2"/>
  <c r="BE1334" i="2"/>
  <c r="T1334" i="2"/>
  <c r="R1334" i="2"/>
  <c r="P1334" i="2"/>
  <c r="BI1333" i="2"/>
  <c r="BH1333" i="2"/>
  <c r="BG1333" i="2"/>
  <c r="BE1333" i="2"/>
  <c r="T1333" i="2"/>
  <c r="R1333" i="2"/>
  <c r="P1333" i="2"/>
  <c r="BI1332" i="2"/>
  <c r="BH1332" i="2"/>
  <c r="BG1332" i="2"/>
  <c r="BE1332" i="2"/>
  <c r="T1332" i="2"/>
  <c r="R1332" i="2"/>
  <c r="P1332" i="2"/>
  <c r="BI1331" i="2"/>
  <c r="BH1331" i="2"/>
  <c r="BG1331" i="2"/>
  <c r="BE1331" i="2"/>
  <c r="T1331" i="2"/>
  <c r="R1331" i="2"/>
  <c r="P1331" i="2"/>
  <c r="BI1323" i="2"/>
  <c r="BH1323" i="2"/>
  <c r="BG1323" i="2"/>
  <c r="BE1323" i="2"/>
  <c r="T1323" i="2"/>
  <c r="R1323" i="2"/>
  <c r="P1323" i="2"/>
  <c r="BI1322" i="2"/>
  <c r="BH1322" i="2"/>
  <c r="BG1322" i="2"/>
  <c r="BE1322" i="2"/>
  <c r="T1322" i="2"/>
  <c r="R1322" i="2"/>
  <c r="P1322" i="2"/>
  <c r="BI1320" i="2"/>
  <c r="BH1320" i="2"/>
  <c r="BG1320" i="2"/>
  <c r="BE1320" i="2"/>
  <c r="T1320" i="2"/>
  <c r="R1320" i="2"/>
  <c r="P1320" i="2"/>
  <c r="BI1315" i="2"/>
  <c r="BH1315" i="2"/>
  <c r="BG1315" i="2"/>
  <c r="BE1315" i="2"/>
  <c r="T1315" i="2"/>
  <c r="R1315" i="2"/>
  <c r="P1315" i="2"/>
  <c r="BI1314" i="2"/>
  <c r="BH1314" i="2"/>
  <c r="BG1314" i="2"/>
  <c r="BE1314" i="2"/>
  <c r="T1314" i="2"/>
  <c r="R1314" i="2"/>
  <c r="P1314" i="2"/>
  <c r="BI1313" i="2"/>
  <c r="BH1313" i="2"/>
  <c r="BG1313" i="2"/>
  <c r="BE1313" i="2"/>
  <c r="T1313" i="2"/>
  <c r="R1313" i="2"/>
  <c r="P1313" i="2"/>
  <c r="BI1312" i="2"/>
  <c r="BH1312" i="2"/>
  <c r="BG1312" i="2"/>
  <c r="BE1312" i="2"/>
  <c r="T1312" i="2"/>
  <c r="R1312" i="2"/>
  <c r="P1312" i="2"/>
  <c r="BI1311" i="2"/>
  <c r="BH1311" i="2"/>
  <c r="BG1311" i="2"/>
  <c r="BE1311" i="2"/>
  <c r="T1311" i="2"/>
  <c r="R1311" i="2"/>
  <c r="P1311" i="2"/>
  <c r="BI1310" i="2"/>
  <c r="BH1310" i="2"/>
  <c r="BG1310" i="2"/>
  <c r="BE1310" i="2"/>
  <c r="T1310" i="2"/>
  <c r="R1310" i="2"/>
  <c r="P1310" i="2"/>
  <c r="BI1309" i="2"/>
  <c r="BH1309" i="2"/>
  <c r="BG1309" i="2"/>
  <c r="BE1309" i="2"/>
  <c r="T1309" i="2"/>
  <c r="R1309" i="2"/>
  <c r="P1309" i="2"/>
  <c r="BI1308" i="2"/>
  <c r="BH1308" i="2"/>
  <c r="BG1308" i="2"/>
  <c r="BE1308" i="2"/>
  <c r="T1308" i="2"/>
  <c r="R1308" i="2"/>
  <c r="P1308" i="2"/>
  <c r="BI1307" i="2"/>
  <c r="BH1307" i="2"/>
  <c r="BG1307" i="2"/>
  <c r="BE1307" i="2"/>
  <c r="T1307" i="2"/>
  <c r="R1307" i="2"/>
  <c r="P1307" i="2"/>
  <c r="BI1306" i="2"/>
  <c r="BH1306" i="2"/>
  <c r="BG1306" i="2"/>
  <c r="BE1306" i="2"/>
  <c r="T1306" i="2"/>
  <c r="R1306" i="2"/>
  <c r="P1306" i="2"/>
  <c r="BI1305" i="2"/>
  <c r="BH1305" i="2"/>
  <c r="BG1305" i="2"/>
  <c r="BE1305" i="2"/>
  <c r="T1305" i="2"/>
  <c r="R1305" i="2"/>
  <c r="P1305" i="2"/>
  <c r="BI1304" i="2"/>
  <c r="BH1304" i="2"/>
  <c r="BG1304" i="2"/>
  <c r="BE1304" i="2"/>
  <c r="T1304" i="2"/>
  <c r="R1304" i="2"/>
  <c r="P1304" i="2"/>
  <c r="BI1303" i="2"/>
  <c r="BH1303" i="2"/>
  <c r="BG1303" i="2"/>
  <c r="BE1303" i="2"/>
  <c r="T1303" i="2"/>
  <c r="R1303" i="2"/>
  <c r="P1303" i="2"/>
  <c r="BI1302" i="2"/>
  <c r="BH1302" i="2"/>
  <c r="BG1302" i="2"/>
  <c r="BE1302" i="2"/>
  <c r="T1302" i="2"/>
  <c r="R1302" i="2"/>
  <c r="P1302" i="2"/>
  <c r="BI1301" i="2"/>
  <c r="BH1301" i="2"/>
  <c r="BG1301" i="2"/>
  <c r="BE1301" i="2"/>
  <c r="T1301" i="2"/>
  <c r="R1301" i="2"/>
  <c r="P1301" i="2"/>
  <c r="BI1300" i="2"/>
  <c r="BH1300" i="2"/>
  <c r="BG1300" i="2"/>
  <c r="BE1300" i="2"/>
  <c r="T1300" i="2"/>
  <c r="R1300" i="2"/>
  <c r="P1300" i="2"/>
  <c r="BI1299" i="2"/>
  <c r="BH1299" i="2"/>
  <c r="BG1299" i="2"/>
  <c r="BE1299" i="2"/>
  <c r="T1299" i="2"/>
  <c r="R1299" i="2"/>
  <c r="P1299" i="2"/>
  <c r="BI1290" i="2"/>
  <c r="BH1290" i="2"/>
  <c r="BG1290" i="2"/>
  <c r="BE1290" i="2"/>
  <c r="T1290" i="2"/>
  <c r="R1290" i="2"/>
  <c r="P1290" i="2"/>
  <c r="BI1286" i="2"/>
  <c r="BH1286" i="2"/>
  <c r="BG1286" i="2"/>
  <c r="BE1286" i="2"/>
  <c r="T1286" i="2"/>
  <c r="R1286" i="2"/>
  <c r="P1286" i="2"/>
  <c r="BI1281" i="2"/>
  <c r="BH1281" i="2"/>
  <c r="BG1281" i="2"/>
  <c r="BE1281" i="2"/>
  <c r="T1281" i="2"/>
  <c r="R1281" i="2"/>
  <c r="P1281" i="2"/>
  <c r="BI1280" i="2"/>
  <c r="BH1280" i="2"/>
  <c r="BG1280" i="2"/>
  <c r="BE1280" i="2"/>
  <c r="T1280" i="2"/>
  <c r="R1280" i="2"/>
  <c r="P1280" i="2"/>
  <c r="BI1279" i="2"/>
  <c r="BH1279" i="2"/>
  <c r="BG1279" i="2"/>
  <c r="BE1279" i="2"/>
  <c r="T1279" i="2"/>
  <c r="R1279" i="2"/>
  <c r="P1279" i="2"/>
  <c r="BI1278" i="2"/>
  <c r="BH1278" i="2"/>
  <c r="BG1278" i="2"/>
  <c r="BE1278" i="2"/>
  <c r="T1278" i="2"/>
  <c r="R1278" i="2"/>
  <c r="P1278" i="2"/>
  <c r="BI1277" i="2"/>
  <c r="BH1277" i="2"/>
  <c r="BG1277" i="2"/>
  <c r="BE1277" i="2"/>
  <c r="T1277" i="2"/>
  <c r="R1277" i="2"/>
  <c r="P1277" i="2"/>
  <c r="BI1276" i="2"/>
  <c r="BH1276" i="2"/>
  <c r="BG1276" i="2"/>
  <c r="BE1276" i="2"/>
  <c r="T1276" i="2"/>
  <c r="R1276" i="2"/>
  <c r="P1276" i="2"/>
  <c r="BI1275" i="2"/>
  <c r="BH1275" i="2"/>
  <c r="BG1275" i="2"/>
  <c r="BE1275" i="2"/>
  <c r="T1275" i="2"/>
  <c r="R1275" i="2"/>
  <c r="P1275" i="2"/>
  <c r="BI1267" i="2"/>
  <c r="BH1267" i="2"/>
  <c r="BG1267" i="2"/>
  <c r="BE1267" i="2"/>
  <c r="T1267" i="2"/>
  <c r="R1267" i="2"/>
  <c r="P1267" i="2"/>
  <c r="BI1265" i="2"/>
  <c r="BH1265" i="2"/>
  <c r="BG1265" i="2"/>
  <c r="BE1265" i="2"/>
  <c r="T1265" i="2"/>
  <c r="R1265" i="2"/>
  <c r="P1265" i="2"/>
  <c r="BI1262" i="2"/>
  <c r="BH1262" i="2"/>
  <c r="BG1262" i="2"/>
  <c r="BE1262" i="2"/>
  <c r="T1262" i="2"/>
  <c r="R1262" i="2"/>
  <c r="P1262" i="2"/>
  <c r="BI1259" i="2"/>
  <c r="BH1259" i="2"/>
  <c r="BG1259" i="2"/>
  <c r="BE1259" i="2"/>
  <c r="T1259" i="2"/>
  <c r="R1259" i="2"/>
  <c r="P1259" i="2"/>
  <c r="BI1251" i="2"/>
  <c r="BH1251" i="2"/>
  <c r="BG1251" i="2"/>
  <c r="BE1251" i="2"/>
  <c r="T1251" i="2"/>
  <c r="R1251" i="2"/>
  <c r="P1251" i="2"/>
  <c r="BI1244" i="2"/>
  <c r="BH1244" i="2"/>
  <c r="BG1244" i="2"/>
  <c r="BE1244" i="2"/>
  <c r="T1244" i="2"/>
  <c r="R1244" i="2"/>
  <c r="P1244" i="2"/>
  <c r="BI1241" i="2"/>
  <c r="BH1241" i="2"/>
  <c r="BG1241" i="2"/>
  <c r="BE1241" i="2"/>
  <c r="T1241" i="2"/>
  <c r="R1241" i="2"/>
  <c r="P1241" i="2"/>
  <c r="BI1238" i="2"/>
  <c r="BH1238" i="2"/>
  <c r="BG1238" i="2"/>
  <c r="BE1238" i="2"/>
  <c r="T1238" i="2"/>
  <c r="R1238" i="2"/>
  <c r="P1238" i="2"/>
  <c r="BI1236" i="2"/>
  <c r="BH1236" i="2"/>
  <c r="BG1236" i="2"/>
  <c r="BE1236" i="2"/>
  <c r="T1236" i="2"/>
  <c r="R1236" i="2"/>
  <c r="P1236" i="2"/>
  <c r="BI1209" i="2"/>
  <c r="BH1209" i="2"/>
  <c r="BG1209" i="2"/>
  <c r="BE1209" i="2"/>
  <c r="T1209" i="2"/>
  <c r="R1209" i="2"/>
  <c r="P1209" i="2"/>
  <c r="BI1181" i="2"/>
  <c r="BH1181" i="2"/>
  <c r="BG1181" i="2"/>
  <c r="BE1181" i="2"/>
  <c r="T1181" i="2"/>
  <c r="R1181" i="2"/>
  <c r="P1181" i="2"/>
  <c r="BI1153" i="2"/>
  <c r="BH1153" i="2"/>
  <c r="BG1153" i="2"/>
  <c r="BE1153" i="2"/>
  <c r="T1153" i="2"/>
  <c r="R1153" i="2"/>
  <c r="P1153" i="2"/>
  <c r="BI1150" i="2"/>
  <c r="BH1150" i="2"/>
  <c r="BG1150" i="2"/>
  <c r="BE1150" i="2"/>
  <c r="T1150" i="2"/>
  <c r="R1150" i="2"/>
  <c r="P1150" i="2"/>
  <c r="BI1140" i="2"/>
  <c r="BH1140" i="2"/>
  <c r="BG1140" i="2"/>
  <c r="BE1140" i="2"/>
  <c r="T1140" i="2"/>
  <c r="R1140" i="2"/>
  <c r="P1140" i="2"/>
  <c r="BI1138" i="2"/>
  <c r="BH1138" i="2"/>
  <c r="BG1138" i="2"/>
  <c r="BE1138" i="2"/>
  <c r="T1138" i="2"/>
  <c r="R1138" i="2"/>
  <c r="P1138" i="2"/>
  <c r="BI1137" i="2"/>
  <c r="BH1137" i="2"/>
  <c r="BG1137" i="2"/>
  <c r="BE1137" i="2"/>
  <c r="T1137" i="2"/>
  <c r="R1137" i="2"/>
  <c r="P1137" i="2"/>
  <c r="BI1135" i="2"/>
  <c r="BH1135" i="2"/>
  <c r="BG1135" i="2"/>
  <c r="BE1135" i="2"/>
  <c r="T1135" i="2"/>
  <c r="R1135" i="2"/>
  <c r="P1135" i="2"/>
  <c r="BI1133" i="2"/>
  <c r="BH1133" i="2"/>
  <c r="BG1133" i="2"/>
  <c r="BE1133" i="2"/>
  <c r="T1133" i="2"/>
  <c r="R1133" i="2"/>
  <c r="P1133" i="2"/>
  <c r="BI1121" i="2"/>
  <c r="BH1121" i="2"/>
  <c r="BG1121" i="2"/>
  <c r="BE1121" i="2"/>
  <c r="T1121" i="2"/>
  <c r="R1121" i="2"/>
  <c r="P1121" i="2"/>
  <c r="BI1119" i="2"/>
  <c r="BH1119" i="2"/>
  <c r="BG1119" i="2"/>
  <c r="BE1119" i="2"/>
  <c r="T1119" i="2"/>
  <c r="R1119" i="2"/>
  <c r="P1119" i="2"/>
  <c r="BI1112" i="2"/>
  <c r="BH1112" i="2"/>
  <c r="BG1112" i="2"/>
  <c r="BE1112" i="2"/>
  <c r="T1112" i="2"/>
  <c r="R1112" i="2"/>
  <c r="P1112" i="2"/>
  <c r="BI1110" i="2"/>
  <c r="BH1110" i="2"/>
  <c r="BG1110" i="2"/>
  <c r="BE1110" i="2"/>
  <c r="T1110" i="2"/>
  <c r="R1110" i="2"/>
  <c r="P1110" i="2"/>
  <c r="BI1107" i="2"/>
  <c r="BH1107" i="2"/>
  <c r="BG1107" i="2"/>
  <c r="BE1107" i="2"/>
  <c r="T1107" i="2"/>
  <c r="R1107" i="2"/>
  <c r="P1107" i="2"/>
  <c r="BI1103" i="2"/>
  <c r="BH1103" i="2"/>
  <c r="BG1103" i="2"/>
  <c r="BE1103" i="2"/>
  <c r="T1103" i="2"/>
  <c r="R1103" i="2"/>
  <c r="P1103" i="2"/>
  <c r="BI1101" i="2"/>
  <c r="BH1101" i="2"/>
  <c r="BG1101" i="2"/>
  <c r="BE1101" i="2"/>
  <c r="T1101" i="2"/>
  <c r="R1101" i="2"/>
  <c r="P1101" i="2"/>
  <c r="BI1098" i="2"/>
  <c r="BH1098" i="2"/>
  <c r="BG1098" i="2"/>
  <c r="BE1098" i="2"/>
  <c r="T1098" i="2"/>
  <c r="R1098" i="2"/>
  <c r="P1098" i="2"/>
  <c r="BI1095" i="2"/>
  <c r="BH1095" i="2"/>
  <c r="BG1095" i="2"/>
  <c r="BE1095" i="2"/>
  <c r="T1095" i="2"/>
  <c r="R1095" i="2"/>
  <c r="P1095" i="2"/>
  <c r="BI1093" i="2"/>
  <c r="BH1093" i="2"/>
  <c r="BG1093" i="2"/>
  <c r="BE1093" i="2"/>
  <c r="T1093" i="2"/>
  <c r="R1093" i="2"/>
  <c r="P1093" i="2"/>
  <c r="BI1091" i="2"/>
  <c r="BH1091" i="2"/>
  <c r="BG1091" i="2"/>
  <c r="BE1091" i="2"/>
  <c r="T1091" i="2"/>
  <c r="R1091" i="2"/>
  <c r="P1091" i="2"/>
  <c r="BI1086" i="2"/>
  <c r="BH1086" i="2"/>
  <c r="BG1086" i="2"/>
  <c r="BE1086" i="2"/>
  <c r="T1086" i="2"/>
  <c r="R1086" i="2"/>
  <c r="P1086" i="2"/>
  <c r="BI1084" i="2"/>
  <c r="BH1084" i="2"/>
  <c r="BG1084" i="2"/>
  <c r="BE1084" i="2"/>
  <c r="T1084" i="2"/>
  <c r="R1084" i="2"/>
  <c r="P1084" i="2"/>
  <c r="BI1083" i="2"/>
  <c r="BH1083" i="2"/>
  <c r="BG1083" i="2"/>
  <c r="BE1083" i="2"/>
  <c r="T1083" i="2"/>
  <c r="R1083" i="2"/>
  <c r="P1083" i="2"/>
  <c r="BI1082" i="2"/>
  <c r="BH1082" i="2"/>
  <c r="BG1082" i="2"/>
  <c r="BE1082" i="2"/>
  <c r="T1082" i="2"/>
  <c r="R1082" i="2"/>
  <c r="P1082" i="2"/>
  <c r="BI1080" i="2"/>
  <c r="BH1080" i="2"/>
  <c r="BG1080" i="2"/>
  <c r="BE1080" i="2"/>
  <c r="T1080" i="2"/>
  <c r="R1080" i="2"/>
  <c r="P1080" i="2"/>
  <c r="BI1077" i="2"/>
  <c r="BH1077" i="2"/>
  <c r="BG1077" i="2"/>
  <c r="BE1077" i="2"/>
  <c r="T1077" i="2"/>
  <c r="R1077" i="2"/>
  <c r="P1077" i="2"/>
  <c r="BI1076" i="2"/>
  <c r="BH1076" i="2"/>
  <c r="BG1076" i="2"/>
  <c r="BE1076" i="2"/>
  <c r="T1076" i="2"/>
  <c r="R1076" i="2"/>
  <c r="P1076" i="2"/>
  <c r="BI1075" i="2"/>
  <c r="BH1075" i="2"/>
  <c r="BG1075" i="2"/>
  <c r="BE1075" i="2"/>
  <c r="T1075" i="2"/>
  <c r="R1075" i="2"/>
  <c r="P1075" i="2"/>
  <c r="BI1074" i="2"/>
  <c r="BH1074" i="2"/>
  <c r="BG1074" i="2"/>
  <c r="BE1074" i="2"/>
  <c r="T1074" i="2"/>
  <c r="R1074" i="2"/>
  <c r="P1074" i="2"/>
  <c r="BI1071" i="2"/>
  <c r="BH1071" i="2"/>
  <c r="BG1071" i="2"/>
  <c r="BE1071" i="2"/>
  <c r="T1071" i="2"/>
  <c r="R1071" i="2"/>
  <c r="P1071" i="2"/>
  <c r="BI1069" i="2"/>
  <c r="BH1069" i="2"/>
  <c r="BG1069" i="2"/>
  <c r="BE1069" i="2"/>
  <c r="T1069" i="2"/>
  <c r="R1069" i="2"/>
  <c r="P1069" i="2"/>
  <c r="BI1068" i="2"/>
  <c r="BH1068" i="2"/>
  <c r="BG1068" i="2"/>
  <c r="BE1068" i="2"/>
  <c r="T1068" i="2"/>
  <c r="R1068" i="2"/>
  <c r="P1068" i="2"/>
  <c r="BI1065" i="2"/>
  <c r="BH1065" i="2"/>
  <c r="BG1065" i="2"/>
  <c r="BE1065" i="2"/>
  <c r="T1065" i="2"/>
  <c r="R1065" i="2"/>
  <c r="P1065" i="2"/>
  <c r="BI1063" i="2"/>
  <c r="BH1063" i="2"/>
  <c r="BG1063" i="2"/>
  <c r="BE1063" i="2"/>
  <c r="T1063" i="2"/>
  <c r="R1063" i="2"/>
  <c r="P1063" i="2"/>
  <c r="BI1060" i="2"/>
  <c r="BH1060" i="2"/>
  <c r="BG1060" i="2"/>
  <c r="BE1060" i="2"/>
  <c r="T1060" i="2"/>
  <c r="R1060" i="2"/>
  <c r="P1060" i="2"/>
  <c r="BI1058" i="2"/>
  <c r="BH1058" i="2"/>
  <c r="BG1058" i="2"/>
  <c r="BE1058" i="2"/>
  <c r="T1058" i="2"/>
  <c r="R1058" i="2"/>
  <c r="P1058" i="2"/>
  <c r="BI1056" i="2"/>
  <c r="BH1056" i="2"/>
  <c r="BG1056" i="2"/>
  <c r="BE1056" i="2"/>
  <c r="T1056" i="2"/>
  <c r="R1056" i="2"/>
  <c r="P1056" i="2"/>
  <c r="BI1054" i="2"/>
  <c r="BH1054" i="2"/>
  <c r="BG1054" i="2"/>
  <c r="BE1054" i="2"/>
  <c r="T1054" i="2"/>
  <c r="R1054" i="2"/>
  <c r="P1054" i="2"/>
  <c r="BI1053" i="2"/>
  <c r="BH1053" i="2"/>
  <c r="BG1053" i="2"/>
  <c r="BE1053" i="2"/>
  <c r="T1053" i="2"/>
  <c r="R1053" i="2"/>
  <c r="P1053" i="2"/>
  <c r="BI1051" i="2"/>
  <c r="BH1051" i="2"/>
  <c r="BG1051" i="2"/>
  <c r="BE1051" i="2"/>
  <c r="T1051" i="2"/>
  <c r="R1051" i="2"/>
  <c r="P1051" i="2"/>
  <c r="BI1046" i="2"/>
  <c r="BH1046" i="2"/>
  <c r="BG1046" i="2"/>
  <c r="BE1046" i="2"/>
  <c r="T1046" i="2"/>
  <c r="R1046" i="2"/>
  <c r="P1046" i="2"/>
  <c r="BI1044" i="2"/>
  <c r="BH1044" i="2"/>
  <c r="BG1044" i="2"/>
  <c r="BE1044" i="2"/>
  <c r="T1044" i="2"/>
  <c r="R1044" i="2"/>
  <c r="P1044" i="2"/>
  <c r="BI1041" i="2"/>
  <c r="BH1041" i="2"/>
  <c r="BG1041" i="2"/>
  <c r="BE1041" i="2"/>
  <c r="T1041" i="2"/>
  <c r="R1041" i="2"/>
  <c r="P1041" i="2"/>
  <c r="BI1039" i="2"/>
  <c r="BH1039" i="2"/>
  <c r="BG1039" i="2"/>
  <c r="BE1039" i="2"/>
  <c r="T1039" i="2"/>
  <c r="R1039" i="2"/>
  <c r="P1039" i="2"/>
  <c r="BI1036" i="2"/>
  <c r="BH1036" i="2"/>
  <c r="BG1036" i="2"/>
  <c r="BE1036" i="2"/>
  <c r="T1036" i="2"/>
  <c r="R1036" i="2"/>
  <c r="P1036" i="2"/>
  <c r="BI1034" i="2"/>
  <c r="BH1034" i="2"/>
  <c r="BG1034" i="2"/>
  <c r="BE1034" i="2"/>
  <c r="T1034" i="2"/>
  <c r="R1034" i="2"/>
  <c r="P1034" i="2"/>
  <c r="BI1031" i="2"/>
  <c r="BH1031" i="2"/>
  <c r="BG1031" i="2"/>
  <c r="BE1031" i="2"/>
  <c r="T1031" i="2"/>
  <c r="R1031" i="2"/>
  <c r="P1031" i="2"/>
  <c r="BI1030" i="2"/>
  <c r="BH1030" i="2"/>
  <c r="BG1030" i="2"/>
  <c r="BE1030" i="2"/>
  <c r="T1030" i="2"/>
  <c r="R1030" i="2"/>
  <c r="P1030" i="2"/>
  <c r="BI1027" i="2"/>
  <c r="BH1027" i="2"/>
  <c r="BG1027" i="2"/>
  <c r="BE1027" i="2"/>
  <c r="T1027" i="2"/>
  <c r="R1027" i="2"/>
  <c r="P1027" i="2"/>
  <c r="BI1025" i="2"/>
  <c r="BH1025" i="2"/>
  <c r="BG1025" i="2"/>
  <c r="BE1025" i="2"/>
  <c r="T1025" i="2"/>
  <c r="R1025" i="2"/>
  <c r="P1025" i="2"/>
  <c r="BI1023" i="2"/>
  <c r="BH1023" i="2"/>
  <c r="BG1023" i="2"/>
  <c r="BE1023" i="2"/>
  <c r="T1023" i="2"/>
  <c r="R1023" i="2"/>
  <c r="P1023" i="2"/>
  <c r="BI1021" i="2"/>
  <c r="BH1021" i="2"/>
  <c r="BG1021" i="2"/>
  <c r="BE1021" i="2"/>
  <c r="T1021" i="2"/>
  <c r="R1021" i="2"/>
  <c r="P1021" i="2"/>
  <c r="BI989" i="2"/>
  <c r="BH989" i="2"/>
  <c r="BG989" i="2"/>
  <c r="BE989" i="2"/>
  <c r="T989" i="2"/>
  <c r="R989" i="2"/>
  <c r="P989" i="2"/>
  <c r="BI988" i="2"/>
  <c r="BH988" i="2"/>
  <c r="BG988" i="2"/>
  <c r="BE988" i="2"/>
  <c r="T988" i="2"/>
  <c r="R988" i="2"/>
  <c r="P988" i="2"/>
  <c r="BI986" i="2"/>
  <c r="BH986" i="2"/>
  <c r="BG986" i="2"/>
  <c r="BE986" i="2"/>
  <c r="T986" i="2"/>
  <c r="R986" i="2"/>
  <c r="P986" i="2"/>
  <c r="BI983" i="2"/>
  <c r="BH983" i="2"/>
  <c r="BG983" i="2"/>
  <c r="BE983" i="2"/>
  <c r="T983" i="2"/>
  <c r="R983" i="2"/>
  <c r="P983" i="2"/>
  <c r="BI981" i="2"/>
  <c r="BH981" i="2"/>
  <c r="BG981" i="2"/>
  <c r="BE981" i="2"/>
  <c r="T981" i="2"/>
  <c r="R981" i="2"/>
  <c r="P981" i="2"/>
  <c r="BI977" i="2"/>
  <c r="BH977" i="2"/>
  <c r="BG977" i="2"/>
  <c r="BE977" i="2"/>
  <c r="T977" i="2"/>
  <c r="R977" i="2"/>
  <c r="P977" i="2"/>
  <c r="BI972" i="2"/>
  <c r="BH972" i="2"/>
  <c r="BG972" i="2"/>
  <c r="BE972" i="2"/>
  <c r="T972" i="2"/>
  <c r="R972" i="2"/>
  <c r="P972" i="2"/>
  <c r="BI971" i="2"/>
  <c r="BH971" i="2"/>
  <c r="BG971" i="2"/>
  <c r="BE971" i="2"/>
  <c r="T971" i="2"/>
  <c r="R971" i="2"/>
  <c r="P971" i="2"/>
  <c r="BI969" i="2"/>
  <c r="BH969" i="2"/>
  <c r="BG969" i="2"/>
  <c r="BE969" i="2"/>
  <c r="T969" i="2"/>
  <c r="R969" i="2"/>
  <c r="P969" i="2"/>
  <c r="BI963" i="2"/>
  <c r="BH963" i="2"/>
  <c r="BG963" i="2"/>
  <c r="BE963" i="2"/>
  <c r="T963" i="2"/>
  <c r="R963" i="2"/>
  <c r="P963" i="2"/>
  <c r="BI961" i="2"/>
  <c r="BH961" i="2"/>
  <c r="BG961" i="2"/>
  <c r="BE961" i="2"/>
  <c r="T961" i="2"/>
  <c r="R961" i="2"/>
  <c r="P961" i="2"/>
  <c r="BI960" i="2"/>
  <c r="BH960" i="2"/>
  <c r="BG960" i="2"/>
  <c r="BE960" i="2"/>
  <c r="T960" i="2"/>
  <c r="R960" i="2"/>
  <c r="P960" i="2"/>
  <c r="BI954" i="2"/>
  <c r="BH954" i="2"/>
  <c r="BG954" i="2"/>
  <c r="BE954" i="2"/>
  <c r="T954" i="2"/>
  <c r="R954" i="2"/>
  <c r="P954" i="2"/>
  <c r="BI952" i="2"/>
  <c r="BH952" i="2"/>
  <c r="BG952" i="2"/>
  <c r="BE952" i="2"/>
  <c r="T952" i="2"/>
  <c r="R952" i="2"/>
  <c r="P952" i="2"/>
  <c r="BI950" i="2"/>
  <c r="BH950" i="2"/>
  <c r="BG950" i="2"/>
  <c r="BE950" i="2"/>
  <c r="T950" i="2"/>
  <c r="R950" i="2"/>
  <c r="P950" i="2"/>
  <c r="BI948" i="2"/>
  <c r="BH948" i="2"/>
  <c r="BG948" i="2"/>
  <c r="BE948" i="2"/>
  <c r="T948" i="2"/>
  <c r="R948" i="2"/>
  <c r="P948" i="2"/>
  <c r="BI940" i="2"/>
  <c r="BH940" i="2"/>
  <c r="BG940" i="2"/>
  <c r="BE940" i="2"/>
  <c r="T940" i="2"/>
  <c r="R940" i="2"/>
  <c r="P940" i="2"/>
  <c r="BI938" i="2"/>
  <c r="BH938" i="2"/>
  <c r="BG938" i="2"/>
  <c r="BE938" i="2"/>
  <c r="T938" i="2"/>
  <c r="R938" i="2"/>
  <c r="P938" i="2"/>
  <c r="BI930" i="2"/>
  <c r="BH930" i="2"/>
  <c r="BG930" i="2"/>
  <c r="BE930" i="2"/>
  <c r="T930" i="2"/>
  <c r="R930" i="2"/>
  <c r="P930" i="2"/>
  <c r="BI928" i="2"/>
  <c r="BH928" i="2"/>
  <c r="BG928" i="2"/>
  <c r="BE928" i="2"/>
  <c r="T928" i="2"/>
  <c r="R928" i="2"/>
  <c r="P928" i="2"/>
  <c r="BI927" i="2"/>
  <c r="BH927" i="2"/>
  <c r="BG927" i="2"/>
  <c r="BE927" i="2"/>
  <c r="T927" i="2"/>
  <c r="R927" i="2"/>
  <c r="P927" i="2"/>
  <c r="BI922" i="2"/>
  <c r="BH922" i="2"/>
  <c r="BG922" i="2"/>
  <c r="BE922" i="2"/>
  <c r="T922" i="2"/>
  <c r="R922" i="2"/>
  <c r="P922" i="2"/>
  <c r="BI920" i="2"/>
  <c r="BH920" i="2"/>
  <c r="BG920" i="2"/>
  <c r="BE920" i="2"/>
  <c r="T920" i="2"/>
  <c r="R920" i="2"/>
  <c r="P920" i="2"/>
  <c r="BI918" i="2"/>
  <c r="BH918" i="2"/>
  <c r="BG918" i="2"/>
  <c r="BE918" i="2"/>
  <c r="T918" i="2"/>
  <c r="R918" i="2"/>
  <c r="P918" i="2"/>
  <c r="BI913" i="2"/>
  <c r="BH913" i="2"/>
  <c r="BG913" i="2"/>
  <c r="BE913" i="2"/>
  <c r="T913" i="2"/>
  <c r="R913" i="2"/>
  <c r="P913" i="2"/>
  <c r="BI911" i="2"/>
  <c r="BH911" i="2"/>
  <c r="BG911" i="2"/>
  <c r="BE911" i="2"/>
  <c r="T911" i="2"/>
  <c r="R911" i="2"/>
  <c r="P911" i="2"/>
  <c r="BI908" i="2"/>
  <c r="BH908" i="2"/>
  <c r="BG908" i="2"/>
  <c r="BE908" i="2"/>
  <c r="T908" i="2"/>
  <c r="R908" i="2"/>
  <c r="P908" i="2"/>
  <c r="BI903" i="2"/>
  <c r="BH903" i="2"/>
  <c r="BG903" i="2"/>
  <c r="BE903" i="2"/>
  <c r="T903" i="2"/>
  <c r="R903" i="2"/>
  <c r="P903" i="2"/>
  <c r="BI901" i="2"/>
  <c r="BH901" i="2"/>
  <c r="BG901" i="2"/>
  <c r="BE901" i="2"/>
  <c r="T901" i="2"/>
  <c r="R901" i="2"/>
  <c r="P901" i="2"/>
  <c r="BI899" i="2"/>
  <c r="BH899" i="2"/>
  <c r="BG899" i="2"/>
  <c r="BE899" i="2"/>
  <c r="T899" i="2"/>
  <c r="R899" i="2"/>
  <c r="P899" i="2"/>
  <c r="BI897" i="2"/>
  <c r="BH897" i="2"/>
  <c r="BG897" i="2"/>
  <c r="BE897" i="2"/>
  <c r="T897" i="2"/>
  <c r="R897" i="2"/>
  <c r="P897" i="2"/>
  <c r="BI894" i="2"/>
  <c r="BH894" i="2"/>
  <c r="BG894" i="2"/>
  <c r="BE894" i="2"/>
  <c r="T894" i="2"/>
  <c r="R894" i="2"/>
  <c r="P894" i="2"/>
  <c r="BI890" i="2"/>
  <c r="BH890" i="2"/>
  <c r="BG890" i="2"/>
  <c r="BE890" i="2"/>
  <c r="T890" i="2"/>
  <c r="R890" i="2"/>
  <c r="P890" i="2"/>
  <c r="BI884" i="2"/>
  <c r="BH884" i="2"/>
  <c r="BG884" i="2"/>
  <c r="BE884" i="2"/>
  <c r="T884" i="2"/>
  <c r="R884" i="2"/>
  <c r="P884" i="2"/>
  <c r="BI881" i="2"/>
  <c r="BH881" i="2"/>
  <c r="BG881" i="2"/>
  <c r="BE881" i="2"/>
  <c r="T881" i="2"/>
  <c r="R881" i="2"/>
  <c r="P881" i="2"/>
  <c r="BI878" i="2"/>
  <c r="BH878" i="2"/>
  <c r="BG878" i="2"/>
  <c r="BE878" i="2"/>
  <c r="T878" i="2"/>
  <c r="T877" i="2"/>
  <c r="R878" i="2"/>
  <c r="R877" i="2"/>
  <c r="P878" i="2"/>
  <c r="P877" i="2"/>
  <c r="BI876" i="2"/>
  <c r="BH876" i="2"/>
  <c r="BG876" i="2"/>
  <c r="BE876" i="2"/>
  <c r="T876" i="2"/>
  <c r="R876" i="2"/>
  <c r="P876" i="2"/>
  <c r="BI875" i="2"/>
  <c r="BH875" i="2"/>
  <c r="BG875" i="2"/>
  <c r="BE875" i="2"/>
  <c r="T875" i="2"/>
  <c r="R875" i="2"/>
  <c r="P875" i="2"/>
  <c r="BI873" i="2"/>
  <c r="BH873" i="2"/>
  <c r="BG873" i="2"/>
  <c r="BE873" i="2"/>
  <c r="T873" i="2"/>
  <c r="R873" i="2"/>
  <c r="P873" i="2"/>
  <c r="BI872" i="2"/>
  <c r="BH872" i="2"/>
  <c r="BG872" i="2"/>
  <c r="BE872" i="2"/>
  <c r="T872" i="2"/>
  <c r="R872" i="2"/>
  <c r="P872" i="2"/>
  <c r="BI870" i="2"/>
  <c r="BH870" i="2"/>
  <c r="BG870" i="2"/>
  <c r="BE870" i="2"/>
  <c r="T870" i="2"/>
  <c r="R870" i="2"/>
  <c r="P870" i="2"/>
  <c r="BI869" i="2"/>
  <c r="BH869" i="2"/>
  <c r="BG869" i="2"/>
  <c r="BE869" i="2"/>
  <c r="T869" i="2"/>
  <c r="R869" i="2"/>
  <c r="P869" i="2"/>
  <c r="BI861" i="2"/>
  <c r="BH861" i="2"/>
  <c r="BG861" i="2"/>
  <c r="BE861" i="2"/>
  <c r="T861" i="2"/>
  <c r="R861" i="2"/>
  <c r="P861" i="2"/>
  <c r="BI854" i="2"/>
  <c r="BH854" i="2"/>
  <c r="BG854" i="2"/>
  <c r="BE854" i="2"/>
  <c r="T854" i="2"/>
  <c r="R854" i="2"/>
  <c r="P854" i="2"/>
  <c r="BI851" i="2"/>
  <c r="BH851" i="2"/>
  <c r="BG851" i="2"/>
  <c r="BE851" i="2"/>
  <c r="T851" i="2"/>
  <c r="R851" i="2"/>
  <c r="P851" i="2"/>
  <c r="BI845" i="2"/>
  <c r="BH845" i="2"/>
  <c r="BG845" i="2"/>
  <c r="BE845" i="2"/>
  <c r="T845" i="2"/>
  <c r="R845" i="2"/>
  <c r="P845" i="2"/>
  <c r="BI842" i="2"/>
  <c r="BH842" i="2"/>
  <c r="BG842" i="2"/>
  <c r="BE842" i="2"/>
  <c r="T842" i="2"/>
  <c r="R842" i="2"/>
  <c r="P842" i="2"/>
  <c r="BI834" i="2"/>
  <c r="BH834" i="2"/>
  <c r="BG834" i="2"/>
  <c r="BE834" i="2"/>
  <c r="T834" i="2"/>
  <c r="R834" i="2"/>
  <c r="P834" i="2"/>
  <c r="BI831" i="2"/>
  <c r="BH831" i="2"/>
  <c r="BG831" i="2"/>
  <c r="BE831" i="2"/>
  <c r="T831" i="2"/>
  <c r="R831" i="2"/>
  <c r="P831" i="2"/>
  <c r="BI828" i="2"/>
  <c r="BH828" i="2"/>
  <c r="BG828" i="2"/>
  <c r="BE828" i="2"/>
  <c r="T828" i="2"/>
  <c r="R828" i="2"/>
  <c r="P828" i="2"/>
  <c r="BI825" i="2"/>
  <c r="BH825" i="2"/>
  <c r="BG825" i="2"/>
  <c r="BE825" i="2"/>
  <c r="T825" i="2"/>
  <c r="R825" i="2"/>
  <c r="P825" i="2"/>
  <c r="BI824" i="2"/>
  <c r="BH824" i="2"/>
  <c r="BG824" i="2"/>
  <c r="BE824" i="2"/>
  <c r="T824" i="2"/>
  <c r="R824" i="2"/>
  <c r="P824" i="2"/>
  <c r="BI821" i="2"/>
  <c r="BH821" i="2"/>
  <c r="BG821" i="2"/>
  <c r="BE821" i="2"/>
  <c r="T821" i="2"/>
  <c r="R821" i="2"/>
  <c r="P821" i="2"/>
  <c r="BI818" i="2"/>
  <c r="BH818" i="2"/>
  <c r="BG818" i="2"/>
  <c r="BE818" i="2"/>
  <c r="T818" i="2"/>
  <c r="R818" i="2"/>
  <c r="P818" i="2"/>
  <c r="BI811" i="2"/>
  <c r="BH811" i="2"/>
  <c r="BG811" i="2"/>
  <c r="BE811" i="2"/>
  <c r="T811" i="2"/>
  <c r="R811" i="2"/>
  <c r="P811" i="2"/>
  <c r="BI805" i="2"/>
  <c r="BH805" i="2"/>
  <c r="BG805" i="2"/>
  <c r="BE805" i="2"/>
  <c r="T805" i="2"/>
  <c r="R805" i="2"/>
  <c r="P805" i="2"/>
  <c r="BI802" i="2"/>
  <c r="BH802" i="2"/>
  <c r="BG802" i="2"/>
  <c r="BE802" i="2"/>
  <c r="T802" i="2"/>
  <c r="R802" i="2"/>
  <c r="P802" i="2"/>
  <c r="BI799" i="2"/>
  <c r="BH799" i="2"/>
  <c r="BG799" i="2"/>
  <c r="BE799" i="2"/>
  <c r="T799" i="2"/>
  <c r="R799" i="2"/>
  <c r="P799" i="2"/>
  <c r="BI798" i="2"/>
  <c r="BH798" i="2"/>
  <c r="BG798" i="2"/>
  <c r="BE798" i="2"/>
  <c r="T798" i="2"/>
  <c r="R798" i="2"/>
  <c r="P798" i="2"/>
  <c r="BI794" i="2"/>
  <c r="BH794" i="2"/>
  <c r="BG794" i="2"/>
  <c r="BE794" i="2"/>
  <c r="T794" i="2"/>
  <c r="R794" i="2"/>
  <c r="P794" i="2"/>
  <c r="BI791" i="2"/>
  <c r="BH791" i="2"/>
  <c r="BG791" i="2"/>
  <c r="BE791" i="2"/>
  <c r="T791" i="2"/>
  <c r="R791" i="2"/>
  <c r="P791" i="2"/>
  <c r="BI789" i="2"/>
  <c r="BH789" i="2"/>
  <c r="BG789" i="2"/>
  <c r="BE789" i="2"/>
  <c r="T789" i="2"/>
  <c r="R789" i="2"/>
  <c r="P789" i="2"/>
  <c r="BI779" i="2"/>
  <c r="BH779" i="2"/>
  <c r="BG779" i="2"/>
  <c r="BE779" i="2"/>
  <c r="T779" i="2"/>
  <c r="R779" i="2"/>
  <c r="P779" i="2"/>
  <c r="BI744" i="2"/>
  <c r="BH744" i="2"/>
  <c r="BG744" i="2"/>
  <c r="BE744" i="2"/>
  <c r="T744" i="2"/>
  <c r="R744" i="2"/>
  <c r="P744" i="2"/>
  <c r="BI743" i="2"/>
  <c r="BH743" i="2"/>
  <c r="BG743" i="2"/>
  <c r="BE743" i="2"/>
  <c r="T743" i="2"/>
  <c r="R743" i="2"/>
  <c r="P743" i="2"/>
  <c r="BI737" i="2"/>
  <c r="BH737" i="2"/>
  <c r="BG737" i="2"/>
  <c r="BE737" i="2"/>
  <c r="T737" i="2"/>
  <c r="R737" i="2"/>
  <c r="P737" i="2"/>
  <c r="BI735" i="2"/>
  <c r="BH735" i="2"/>
  <c r="BG735" i="2"/>
  <c r="BE735" i="2"/>
  <c r="T735" i="2"/>
  <c r="R735" i="2"/>
  <c r="P735" i="2"/>
  <c r="BI733" i="2"/>
  <c r="BH733" i="2"/>
  <c r="BG733" i="2"/>
  <c r="BE733" i="2"/>
  <c r="T733" i="2"/>
  <c r="R733" i="2"/>
  <c r="P733" i="2"/>
  <c r="BI732" i="2"/>
  <c r="BH732" i="2"/>
  <c r="BG732" i="2"/>
  <c r="BE732" i="2"/>
  <c r="T732" i="2"/>
  <c r="R732" i="2"/>
  <c r="P732" i="2"/>
  <c r="BI730" i="2"/>
  <c r="BH730" i="2"/>
  <c r="BG730" i="2"/>
  <c r="BE730" i="2"/>
  <c r="T730" i="2"/>
  <c r="R730" i="2"/>
  <c r="P730" i="2"/>
  <c r="BI724" i="2"/>
  <c r="BH724" i="2"/>
  <c r="BG724" i="2"/>
  <c r="BE724" i="2"/>
  <c r="T724" i="2"/>
  <c r="R724" i="2"/>
  <c r="P724" i="2"/>
  <c r="BI720" i="2"/>
  <c r="BH720" i="2"/>
  <c r="BG720" i="2"/>
  <c r="BE720" i="2"/>
  <c r="T720" i="2"/>
  <c r="R720" i="2"/>
  <c r="P720" i="2"/>
  <c r="BI717" i="2"/>
  <c r="BH717" i="2"/>
  <c r="BG717" i="2"/>
  <c r="BE717" i="2"/>
  <c r="T717" i="2"/>
  <c r="R717" i="2"/>
  <c r="P717" i="2"/>
  <c r="BI716" i="2"/>
  <c r="BH716" i="2"/>
  <c r="BG716" i="2"/>
  <c r="BE716" i="2"/>
  <c r="T716" i="2"/>
  <c r="R716" i="2"/>
  <c r="P716" i="2"/>
  <c r="BI715" i="2"/>
  <c r="BH715" i="2"/>
  <c r="BG715" i="2"/>
  <c r="BE715" i="2"/>
  <c r="T715" i="2"/>
  <c r="R715" i="2"/>
  <c r="P715" i="2"/>
  <c r="BI714" i="2"/>
  <c r="BH714" i="2"/>
  <c r="BG714" i="2"/>
  <c r="BE714" i="2"/>
  <c r="T714" i="2"/>
  <c r="R714" i="2"/>
  <c r="P714" i="2"/>
  <c r="BI713" i="2"/>
  <c r="BH713" i="2"/>
  <c r="BG713" i="2"/>
  <c r="BE713" i="2"/>
  <c r="T713" i="2"/>
  <c r="R713" i="2"/>
  <c r="P713" i="2"/>
  <c r="BI712" i="2"/>
  <c r="BH712" i="2"/>
  <c r="BG712" i="2"/>
  <c r="BE712" i="2"/>
  <c r="T712" i="2"/>
  <c r="R712" i="2"/>
  <c r="P712" i="2"/>
  <c r="BI685" i="2"/>
  <c r="BH685" i="2"/>
  <c r="BG685" i="2"/>
  <c r="BE685" i="2"/>
  <c r="T685" i="2"/>
  <c r="R685" i="2"/>
  <c r="P685" i="2"/>
  <c r="BI684" i="2"/>
  <c r="BH684" i="2"/>
  <c r="BG684" i="2"/>
  <c r="BE684" i="2"/>
  <c r="T684" i="2"/>
  <c r="R684" i="2"/>
  <c r="P684" i="2"/>
  <c r="BI682" i="2"/>
  <c r="BH682" i="2"/>
  <c r="BG682" i="2"/>
  <c r="BE682" i="2"/>
  <c r="T682" i="2"/>
  <c r="R682" i="2"/>
  <c r="P682" i="2"/>
  <c r="BI680" i="2"/>
  <c r="BH680" i="2"/>
  <c r="BG680" i="2"/>
  <c r="BE680" i="2"/>
  <c r="T680" i="2"/>
  <c r="R680" i="2"/>
  <c r="P680" i="2"/>
  <c r="BI678" i="2"/>
  <c r="BH678" i="2"/>
  <c r="BG678" i="2"/>
  <c r="BE678" i="2"/>
  <c r="T678" i="2"/>
  <c r="R678" i="2"/>
  <c r="P678" i="2"/>
  <c r="BI670" i="2"/>
  <c r="BH670" i="2"/>
  <c r="BG670" i="2"/>
  <c r="BE670" i="2"/>
  <c r="T670" i="2"/>
  <c r="R670" i="2"/>
  <c r="P670" i="2"/>
  <c r="BI664" i="2"/>
  <c r="BH664" i="2"/>
  <c r="BG664" i="2"/>
  <c r="BE664" i="2"/>
  <c r="T664" i="2"/>
  <c r="R664" i="2"/>
  <c r="P664" i="2"/>
  <c r="BI663" i="2"/>
  <c r="BH663" i="2"/>
  <c r="BG663" i="2"/>
  <c r="BE663" i="2"/>
  <c r="T663" i="2"/>
  <c r="R663" i="2"/>
  <c r="P663" i="2"/>
  <c r="BI652" i="2"/>
  <c r="BH652" i="2"/>
  <c r="BG652" i="2"/>
  <c r="BE652" i="2"/>
  <c r="T652" i="2"/>
  <c r="R652" i="2"/>
  <c r="P652" i="2"/>
  <c r="BI644" i="2"/>
  <c r="BH644" i="2"/>
  <c r="BG644" i="2"/>
  <c r="BE644" i="2"/>
  <c r="T644" i="2"/>
  <c r="R644" i="2"/>
  <c r="P644" i="2"/>
  <c r="BI640" i="2"/>
  <c r="BH640" i="2"/>
  <c r="BG640" i="2"/>
  <c r="BE640" i="2"/>
  <c r="T640" i="2"/>
  <c r="R640" i="2"/>
  <c r="P640" i="2"/>
  <c r="BI638" i="2"/>
  <c r="BH638" i="2"/>
  <c r="BG638" i="2"/>
  <c r="BE638" i="2"/>
  <c r="T638" i="2"/>
  <c r="R638" i="2"/>
  <c r="P638" i="2"/>
  <c r="BI630" i="2"/>
  <c r="BH630" i="2"/>
  <c r="BG630" i="2"/>
  <c r="BE630" i="2"/>
  <c r="T630" i="2"/>
  <c r="R630" i="2"/>
  <c r="P630" i="2"/>
  <c r="BI626" i="2"/>
  <c r="BH626" i="2"/>
  <c r="BG626" i="2"/>
  <c r="BE626" i="2"/>
  <c r="T626" i="2"/>
  <c r="R626" i="2"/>
  <c r="P626" i="2"/>
  <c r="BI621" i="2"/>
  <c r="BH621" i="2"/>
  <c r="BG621" i="2"/>
  <c r="BE621" i="2"/>
  <c r="T621" i="2"/>
  <c r="R621" i="2"/>
  <c r="P621" i="2"/>
  <c r="BI610" i="2"/>
  <c r="BH610" i="2"/>
  <c r="BG610" i="2"/>
  <c r="BE610" i="2"/>
  <c r="T610" i="2"/>
  <c r="R610" i="2"/>
  <c r="P610" i="2"/>
  <c r="BI560" i="2"/>
  <c r="BH560" i="2"/>
  <c r="BG560" i="2"/>
  <c r="BE560" i="2"/>
  <c r="T560" i="2"/>
  <c r="R560" i="2"/>
  <c r="P560" i="2"/>
  <c r="BI550" i="2"/>
  <c r="BH550" i="2"/>
  <c r="BG550" i="2"/>
  <c r="BE550" i="2"/>
  <c r="T550" i="2"/>
  <c r="R550" i="2"/>
  <c r="P550" i="2"/>
  <c r="BI537" i="2"/>
  <c r="BH537" i="2"/>
  <c r="BG537" i="2"/>
  <c r="BE537" i="2"/>
  <c r="T537" i="2"/>
  <c r="R537" i="2"/>
  <c r="P537" i="2"/>
  <c r="BI516" i="2"/>
  <c r="BH516" i="2"/>
  <c r="BG516" i="2"/>
  <c r="BE516" i="2"/>
  <c r="T516" i="2"/>
  <c r="R516" i="2"/>
  <c r="P516" i="2"/>
  <c r="BI505" i="2"/>
  <c r="BH505" i="2"/>
  <c r="BG505" i="2"/>
  <c r="BE505" i="2"/>
  <c r="T505" i="2"/>
  <c r="R505" i="2"/>
  <c r="P505" i="2"/>
  <c r="BI500" i="2"/>
  <c r="BH500" i="2"/>
  <c r="BG500" i="2"/>
  <c r="BE500" i="2"/>
  <c r="T500" i="2"/>
  <c r="R500" i="2"/>
  <c r="P500" i="2"/>
  <c r="BI496" i="2"/>
  <c r="BH496" i="2"/>
  <c r="BG496" i="2"/>
  <c r="BE496" i="2"/>
  <c r="T496" i="2"/>
  <c r="R496" i="2"/>
  <c r="P496" i="2"/>
  <c r="BI494" i="2"/>
  <c r="BH494" i="2"/>
  <c r="BG494" i="2"/>
  <c r="BE494" i="2"/>
  <c r="T494" i="2"/>
  <c r="R494" i="2"/>
  <c r="P494" i="2"/>
  <c r="BI492" i="2"/>
  <c r="BH492" i="2"/>
  <c r="BG492" i="2"/>
  <c r="BE492" i="2"/>
  <c r="T492" i="2"/>
  <c r="R492" i="2"/>
  <c r="P492" i="2"/>
  <c r="BI478" i="2"/>
  <c r="BH478" i="2"/>
  <c r="BG478" i="2"/>
  <c r="BE478" i="2"/>
  <c r="T478" i="2"/>
  <c r="R478" i="2"/>
  <c r="P478" i="2"/>
  <c r="BI469" i="2"/>
  <c r="BH469" i="2"/>
  <c r="BG469" i="2"/>
  <c r="BE469" i="2"/>
  <c r="T469" i="2"/>
  <c r="R469" i="2"/>
  <c r="P469" i="2"/>
  <c r="BI456" i="2"/>
  <c r="BH456" i="2"/>
  <c r="BG456" i="2"/>
  <c r="BE456" i="2"/>
  <c r="T456" i="2"/>
  <c r="R456" i="2"/>
  <c r="P456" i="2"/>
  <c r="BI452" i="2"/>
  <c r="BH452" i="2"/>
  <c r="BG452" i="2"/>
  <c r="BE452" i="2"/>
  <c r="T452" i="2"/>
  <c r="R452" i="2"/>
  <c r="P452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39" i="2"/>
  <c r="BH439" i="2"/>
  <c r="BG439" i="2"/>
  <c r="BE439" i="2"/>
  <c r="T439" i="2"/>
  <c r="R439" i="2"/>
  <c r="P439" i="2"/>
  <c r="BI436" i="2"/>
  <c r="BH436" i="2"/>
  <c r="BG436" i="2"/>
  <c r="BE436" i="2"/>
  <c r="T436" i="2"/>
  <c r="R436" i="2"/>
  <c r="P436" i="2"/>
  <c r="BI418" i="2"/>
  <c r="BH418" i="2"/>
  <c r="BG418" i="2"/>
  <c r="BE418" i="2"/>
  <c r="T418" i="2"/>
  <c r="R418" i="2"/>
  <c r="P418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54" i="2"/>
  <c r="BH354" i="2"/>
  <c r="BG354" i="2"/>
  <c r="BE354" i="2"/>
  <c r="T354" i="2"/>
  <c r="R354" i="2"/>
  <c r="P354" i="2"/>
  <c r="BI343" i="2"/>
  <c r="BH343" i="2"/>
  <c r="BG343" i="2"/>
  <c r="BE343" i="2"/>
  <c r="T343" i="2"/>
  <c r="R343" i="2"/>
  <c r="P343" i="2"/>
  <c r="BI337" i="2"/>
  <c r="BH337" i="2"/>
  <c r="BG337" i="2"/>
  <c r="BE337" i="2"/>
  <c r="T337" i="2"/>
  <c r="R337" i="2"/>
  <c r="P337" i="2"/>
  <c r="BI324" i="2"/>
  <c r="BH324" i="2"/>
  <c r="BG324" i="2"/>
  <c r="BE324" i="2"/>
  <c r="T324" i="2"/>
  <c r="R324" i="2"/>
  <c r="P32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0" i="2"/>
  <c r="BH300" i="2"/>
  <c r="BG300" i="2"/>
  <c r="BE300" i="2"/>
  <c r="T300" i="2"/>
  <c r="R300" i="2"/>
  <c r="P300" i="2"/>
  <c r="BI289" i="2"/>
  <c r="BH289" i="2"/>
  <c r="BG289" i="2"/>
  <c r="BE289" i="2"/>
  <c r="T289" i="2"/>
  <c r="R289" i="2"/>
  <c r="P289" i="2"/>
  <c r="BI286" i="2"/>
  <c r="BH286" i="2"/>
  <c r="BG286" i="2"/>
  <c r="BE286" i="2"/>
  <c r="T286" i="2"/>
  <c r="R286" i="2"/>
  <c r="P286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8" i="2"/>
  <c r="BH278" i="2"/>
  <c r="BG278" i="2"/>
  <c r="BE278" i="2"/>
  <c r="T278" i="2"/>
  <c r="R278" i="2"/>
  <c r="P278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69" i="2"/>
  <c r="BH269" i="2"/>
  <c r="BG269" i="2"/>
  <c r="BE269" i="2"/>
  <c r="T269" i="2"/>
  <c r="R269" i="2"/>
  <c r="P269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3" i="2"/>
  <c r="BH253" i="2"/>
  <c r="BG253" i="2"/>
  <c r="BE253" i="2"/>
  <c r="T253" i="2"/>
  <c r="R253" i="2"/>
  <c r="P253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38" i="2"/>
  <c r="BH238" i="2"/>
  <c r="BG238" i="2"/>
  <c r="BE238" i="2"/>
  <c r="T238" i="2"/>
  <c r="R238" i="2"/>
  <c r="P238" i="2"/>
  <c r="BI233" i="2"/>
  <c r="BH233" i="2"/>
  <c r="BG233" i="2"/>
  <c r="BE233" i="2"/>
  <c r="T233" i="2"/>
  <c r="R233" i="2"/>
  <c r="P233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2" i="2"/>
  <c r="BH222" i="2"/>
  <c r="BG222" i="2"/>
  <c r="BE222" i="2"/>
  <c r="T222" i="2"/>
  <c r="R222" i="2"/>
  <c r="P222" i="2"/>
  <c r="BI213" i="2"/>
  <c r="BH213" i="2"/>
  <c r="BG213" i="2"/>
  <c r="BE213" i="2"/>
  <c r="T213" i="2"/>
  <c r="R213" i="2"/>
  <c r="P213" i="2"/>
  <c r="BI209" i="2"/>
  <c r="BH209" i="2"/>
  <c r="BG209" i="2"/>
  <c r="BE209" i="2"/>
  <c r="T209" i="2"/>
  <c r="R209" i="2"/>
  <c r="P209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66" i="2"/>
  <c r="BH166" i="2"/>
  <c r="BG166" i="2"/>
  <c r="BE166" i="2"/>
  <c r="T166" i="2"/>
  <c r="R166" i="2"/>
  <c r="P166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J146" i="2"/>
  <c r="J145" i="2"/>
  <c r="F145" i="2"/>
  <c r="F143" i="2"/>
  <c r="E141" i="2"/>
  <c r="J92" i="2"/>
  <c r="J91" i="2"/>
  <c r="F91" i="2"/>
  <c r="F89" i="2"/>
  <c r="E87" i="2"/>
  <c r="J18" i="2"/>
  <c r="E18" i="2"/>
  <c r="F146" i="2"/>
  <c r="J17" i="2"/>
  <c r="J12" i="2"/>
  <c r="J143" i="2"/>
  <c r="E7" i="2"/>
  <c r="E85" i="2"/>
  <c r="L90" i="1"/>
  <c r="AM90" i="1"/>
  <c r="AM89" i="1"/>
  <c r="L89" i="1"/>
  <c r="AM87" i="1"/>
  <c r="L87" i="1"/>
  <c r="L85" i="1"/>
  <c r="L84" i="1"/>
  <c r="BK1708" i="2"/>
  <c r="J1554" i="2"/>
  <c r="BK1511" i="2"/>
  <c r="BK1412" i="2"/>
  <c r="J1375" i="2"/>
  <c r="J1359" i="2"/>
  <c r="BK1341" i="2"/>
  <c r="BK1336" i="2"/>
  <c r="J1315" i="2"/>
  <c r="BK1303" i="2"/>
  <c r="J1251" i="2"/>
  <c r="J1133" i="2"/>
  <c r="BK1076" i="2"/>
  <c r="BK1031" i="2"/>
  <c r="BK901" i="2"/>
  <c r="J845" i="2"/>
  <c r="BK811" i="2"/>
  <c r="J737" i="2"/>
  <c r="J724" i="2"/>
  <c r="BK680" i="2"/>
  <c r="J630" i="2"/>
  <c r="J448" i="2"/>
  <c r="BK354" i="2"/>
  <c r="J274" i="2"/>
  <c r="J175" i="2"/>
  <c r="J1302" i="2"/>
  <c r="BK1276" i="2"/>
  <c r="BK1181" i="2"/>
  <c r="J1095" i="2"/>
  <c r="BK1044" i="2"/>
  <c r="BK1021" i="2"/>
  <c r="BK920" i="2"/>
  <c r="J873" i="2"/>
  <c r="BK818" i="2"/>
  <c r="J680" i="2"/>
  <c r="J621" i="2"/>
  <c r="J409" i="2"/>
  <c r="BK305" i="2"/>
  <c r="BK209" i="2"/>
  <c r="BK1712" i="2"/>
  <c r="BK1308" i="2"/>
  <c r="BK1265" i="2"/>
  <c r="J1080" i="2"/>
  <c r="BK1065" i="2"/>
  <c r="BK983" i="2"/>
  <c r="J903" i="2"/>
  <c r="J854" i="2"/>
  <c r="BK743" i="2"/>
  <c r="J626" i="2"/>
  <c r="J469" i="2"/>
  <c r="J306" i="2"/>
  <c r="BK273" i="2"/>
  <c r="BK183" i="2"/>
  <c r="J1320" i="2"/>
  <c r="BK1112" i="2"/>
  <c r="BK1030" i="2"/>
  <c r="BK972" i="2"/>
  <c r="J920" i="2"/>
  <c r="BK894" i="2"/>
  <c r="J811" i="2"/>
  <c r="BK730" i="2"/>
  <c r="J550" i="2"/>
  <c r="BK448" i="2"/>
  <c r="J300" i="2"/>
  <c r="AS94" i="1"/>
  <c r="J1548" i="2"/>
  <c r="J1498" i="2"/>
  <c r="BK1398" i="2"/>
  <c r="J1394" i="2"/>
  <c r="BK1359" i="2"/>
  <c r="J1335" i="2"/>
  <c r="BK1320" i="2"/>
  <c r="BK1301" i="2"/>
  <c r="J1279" i="2"/>
  <c r="BK1244" i="2"/>
  <c r="BK1107" i="2"/>
  <c r="J1083" i="2"/>
  <c r="J1056" i="2"/>
  <c r="J1027" i="2"/>
  <c r="BK961" i="2"/>
  <c r="BK922" i="2"/>
  <c r="J712" i="2"/>
  <c r="BK630" i="2"/>
  <c r="BK456" i="2"/>
  <c r="BK408" i="2"/>
  <c r="J286" i="2"/>
  <c r="BK269" i="2"/>
  <c r="J1711" i="2"/>
  <c r="J1310" i="2"/>
  <c r="BK1267" i="2"/>
  <c r="J1138" i="2"/>
  <c r="J1071" i="2"/>
  <c r="J1054" i="2"/>
  <c r="BK981" i="2"/>
  <c r="J930" i="2"/>
  <c r="J922" i="2"/>
  <c r="BK897" i="2"/>
  <c r="BK872" i="2"/>
  <c r="BK824" i="2"/>
  <c r="J717" i="2"/>
  <c r="BK492" i="2"/>
  <c r="BK337" i="2"/>
  <c r="BK286" i="2"/>
  <c r="BK230" i="2"/>
  <c r="J184" i="2"/>
  <c r="J157" i="2"/>
  <c r="BK217" i="3"/>
  <c r="BK206" i="3"/>
  <c r="BK189" i="3"/>
  <c r="J174" i="3"/>
  <c r="J160" i="3"/>
  <c r="J142" i="3"/>
  <c r="BK136" i="3"/>
  <c r="J232" i="3"/>
  <c r="BK223" i="3"/>
  <c r="BK211" i="3"/>
  <c r="J200" i="3"/>
  <c r="BK184" i="3"/>
  <c r="BK171" i="3"/>
  <c r="J157" i="3"/>
  <c r="BK135" i="3"/>
  <c r="BK239" i="3"/>
  <c r="J219" i="3"/>
  <c r="BK207" i="3"/>
  <c r="J180" i="3"/>
  <c r="J156" i="3"/>
  <c r="J135" i="3"/>
  <c r="BK235" i="3"/>
  <c r="J198" i="3"/>
  <c r="BK178" i="3"/>
  <c r="J146" i="3"/>
  <c r="J132" i="3"/>
  <c r="J227" i="3"/>
  <c r="J203" i="3"/>
  <c r="BK191" i="3"/>
  <c r="J155" i="4"/>
  <c r="J157" i="4"/>
  <c r="BK132" i="4"/>
  <c r="J122" i="4"/>
  <c r="BK167" i="4"/>
  <c r="BK146" i="4"/>
  <c r="BK157" i="4"/>
  <c r="BK144" i="4"/>
  <c r="BK133" i="4"/>
  <c r="BK185" i="4"/>
  <c r="J174" i="4"/>
  <c r="BK123" i="4"/>
  <c r="J176" i="4"/>
  <c r="BK171" i="4"/>
  <c r="J153" i="4"/>
  <c r="J137" i="4"/>
  <c r="BK243" i="5"/>
  <c r="BK233" i="5"/>
  <c r="BK206" i="5"/>
  <c r="J167" i="5"/>
  <c r="BK140" i="5"/>
  <c r="BK189" i="5"/>
  <c r="J137" i="5"/>
  <c r="J246" i="5"/>
  <c r="BK214" i="5"/>
  <c r="BK184" i="5"/>
  <c r="BK149" i="5"/>
  <c r="BK135" i="5"/>
  <c r="BK238" i="5"/>
  <c r="J220" i="5"/>
  <c r="J166" i="5"/>
  <c r="J142" i="5"/>
  <c r="BK254" i="5"/>
  <c r="BK239" i="5"/>
  <c r="J214" i="5"/>
  <c r="BK178" i="5"/>
  <c r="J143" i="5"/>
  <c r="BK212" i="5"/>
  <c r="J178" i="5"/>
  <c r="BK169" i="6"/>
  <c r="BK149" i="6"/>
  <c r="J131" i="6"/>
  <c r="J178" i="6"/>
  <c r="J155" i="6"/>
  <c r="J135" i="6"/>
  <c r="J177" i="6"/>
  <c r="J160" i="6"/>
  <c r="J139" i="6"/>
  <c r="J173" i="6"/>
  <c r="BK153" i="6"/>
  <c r="J141" i="6"/>
  <c r="J126" i="6"/>
  <c r="J162" i="6"/>
  <c r="BK133" i="6"/>
  <c r="BK177" i="6"/>
  <c r="BK168" i="6"/>
  <c r="BK122" i="6"/>
  <c r="BK191" i="7"/>
  <c r="J168" i="7"/>
  <c r="J161" i="7"/>
  <c r="BK142" i="7"/>
  <c r="BK130" i="7"/>
  <c r="J186" i="7"/>
  <c r="J151" i="7"/>
  <c r="BK137" i="7"/>
  <c r="BK201" i="7"/>
  <c r="J193" i="7"/>
  <c r="BK172" i="7"/>
  <c r="J158" i="7"/>
  <c r="J149" i="7"/>
  <c r="J132" i="7"/>
  <c r="BK197" i="7"/>
  <c r="BK179" i="7"/>
  <c r="BK153" i="7"/>
  <c r="BK143" i="7"/>
  <c r="BK212" i="7"/>
  <c r="BK183" i="7"/>
  <c r="BK170" i="7"/>
  <c r="J148" i="7"/>
  <c r="BK129" i="7"/>
  <c r="J202" i="7"/>
  <c r="BK186" i="7"/>
  <c r="J1708" i="2"/>
  <c r="J1569" i="2"/>
  <c r="J1538" i="2"/>
  <c r="BK1498" i="2"/>
  <c r="BK1405" i="2"/>
  <c r="BK1384" i="2"/>
  <c r="J1374" i="2"/>
  <c r="BK1358" i="2"/>
  <c r="J1340" i="2"/>
  <c r="BK1332" i="2"/>
  <c r="BK1281" i="2"/>
  <c r="BK1236" i="2"/>
  <c r="BK1098" i="2"/>
  <c r="J1051" i="2"/>
  <c r="J961" i="2"/>
  <c r="J899" i="2"/>
  <c r="BK821" i="2"/>
  <c r="J744" i="2"/>
  <c r="J730" i="2"/>
  <c r="BK678" i="2"/>
  <c r="J640" i="2"/>
  <c r="J442" i="2"/>
  <c r="J310" i="2"/>
  <c r="BK262" i="2"/>
  <c r="BK178" i="2"/>
  <c r="J1322" i="2"/>
  <c r="J1286" i="2"/>
  <c r="J1238" i="2"/>
  <c r="J1110" i="2"/>
  <c r="J1082" i="2"/>
  <c r="BK1056" i="2"/>
  <c r="J988" i="2"/>
  <c r="J894" i="2"/>
  <c r="J821" i="2"/>
  <c r="BK735" i="2"/>
  <c r="J678" i="2"/>
  <c r="BK537" i="2"/>
  <c r="J385" i="2"/>
  <c r="BK265" i="2"/>
  <c r="BK184" i="2"/>
  <c r="BK1311" i="2"/>
  <c r="J1276" i="2"/>
  <c r="BK1153" i="2"/>
  <c r="BK1071" i="2"/>
  <c r="BK1036" i="2"/>
  <c r="J972" i="2"/>
  <c r="J927" i="2"/>
  <c r="BK861" i="2"/>
  <c r="BK798" i="2"/>
  <c r="BK640" i="2"/>
  <c r="J516" i="2"/>
  <c r="BK449" i="2"/>
  <c r="J374" i="2"/>
  <c r="BK283" i="2"/>
  <c r="BK246" i="2"/>
  <c r="J166" i="2"/>
  <c r="J1306" i="2"/>
  <c r="BK1095" i="2"/>
  <c r="BK1063" i="2"/>
  <c r="BK986" i="2"/>
  <c r="BK913" i="2"/>
  <c r="BK834" i="2"/>
  <c r="J794" i="2"/>
  <c r="BK716" i="2"/>
  <c r="BK469" i="2"/>
  <c r="BK324" i="2"/>
  <c r="J265" i="2"/>
  <c r="BK198" i="2"/>
  <c r="J1773" i="2"/>
  <c r="J1770" i="2"/>
  <c r="BK1658" i="2"/>
  <c r="J1630" i="2"/>
  <c r="BK1569" i="2"/>
  <c r="J1546" i="2"/>
  <c r="J1511" i="2"/>
  <c r="BK1396" i="2"/>
  <c r="BK1375" i="2"/>
  <c r="J1343" i="2"/>
  <c r="BK1334" i="2"/>
  <c r="J1323" i="2"/>
  <c r="J1299" i="2"/>
  <c r="J1277" i="2"/>
  <c r="J1140" i="2"/>
  <c r="J1093" i="2"/>
  <c r="BK1069" i="2"/>
  <c r="J1021" i="2"/>
  <c r="J940" i="2"/>
  <c r="BK737" i="2"/>
  <c r="J663" i="2"/>
  <c r="J560" i="2"/>
  <c r="BK418" i="2"/>
  <c r="J337" i="2"/>
  <c r="BK278" i="2"/>
  <c r="BK229" i="2"/>
  <c r="BK1315" i="2"/>
  <c r="J1308" i="2"/>
  <c r="BK1241" i="2"/>
  <c r="BK1121" i="2"/>
  <c r="J1063" i="2"/>
  <c r="BK1027" i="2"/>
  <c r="BK963" i="2"/>
  <c r="J911" i="2"/>
  <c r="BK881" i="2"/>
  <c r="J842" i="2"/>
  <c r="J799" i="2"/>
  <c r="J715" i="2"/>
  <c r="BK560" i="2"/>
  <c r="J418" i="2"/>
  <c r="J289" i="2"/>
  <c r="J269" i="2"/>
  <c r="J209" i="2"/>
  <c r="J180" i="2"/>
  <c r="BK228" i="3"/>
  <c r="J212" i="3"/>
  <c r="BK202" i="3"/>
  <c r="BK188" i="3"/>
  <c r="BK170" i="3"/>
  <c r="BK159" i="3"/>
  <c r="BK148" i="3"/>
  <c r="J134" i="3"/>
  <c r="BK229" i="3"/>
  <c r="BK213" i="3"/>
  <c r="J194" i="3"/>
  <c r="BK180" i="3"/>
  <c r="BK164" i="3"/>
  <c r="J151" i="3"/>
  <c r="BK233" i="3"/>
  <c r="BK222" i="3"/>
  <c r="BK212" i="3"/>
  <c r="BK190" i="3"/>
  <c r="J166" i="3"/>
  <c r="BK142" i="3"/>
  <c r="J133" i="3"/>
  <c r="BK234" i="3"/>
  <c r="BK199" i="3"/>
  <c r="J190" i="3"/>
  <c r="BK163" i="3"/>
  <c r="BK158" i="3"/>
  <c r="J145" i="3"/>
  <c r="J235" i="3"/>
  <c r="J206" i="3"/>
  <c r="J183" i="3"/>
  <c r="BK169" i="3"/>
  <c r="J149" i="3"/>
  <c r="BK131" i="3"/>
  <c r="J156" i="4"/>
  <c r="BK129" i="4"/>
  <c r="J193" i="4"/>
  <c r="BK168" i="4"/>
  <c r="BK152" i="4"/>
  <c r="BK130" i="4"/>
  <c r="J182" i="4"/>
  <c r="BK170" i="4"/>
  <c r="J162" i="4"/>
  <c r="BK139" i="4"/>
  <c r="J189" i="4"/>
  <c r="BK161" i="4"/>
  <c r="BK141" i="4"/>
  <c r="J127" i="4"/>
  <c r="J191" i="4"/>
  <c r="J179" i="4"/>
  <c r="BK151" i="4"/>
  <c r="BK126" i="4"/>
  <c r="BK181" i="4"/>
  <c r="BK174" i="4"/>
  <c r="J168" i="4"/>
  <c r="J150" i="4"/>
  <c r="J130" i="4"/>
  <c r="BK246" i="5"/>
  <c r="BK235" i="5"/>
  <c r="J213" i="5"/>
  <c r="J189" i="5"/>
  <c r="J168" i="5"/>
  <c r="BK150" i="5"/>
  <c r="J201" i="5"/>
  <c r="BK167" i="5"/>
  <c r="BK139" i="5"/>
  <c r="J254" i="5"/>
  <c r="BK247" i="5"/>
  <c r="BK242" i="5"/>
  <c r="J219" i="5"/>
  <c r="BK208" i="5"/>
  <c r="BK168" i="5"/>
  <c r="J152" i="5"/>
  <c r="BK137" i="5"/>
  <c r="J258" i="5"/>
  <c r="J245" i="5"/>
  <c r="J235" i="5"/>
  <c r="BK211" i="5"/>
  <c r="J202" i="5"/>
  <c r="J164" i="5"/>
  <c r="J259" i="5"/>
  <c r="J253" i="5"/>
  <c r="J222" i="5"/>
  <c r="BK205" i="5"/>
  <c r="J163" i="5"/>
  <c r="BK141" i="5"/>
  <c r="J211" i="5"/>
  <c r="BK142" i="5"/>
  <c r="BK172" i="6"/>
  <c r="J158" i="6"/>
  <c r="J151" i="6"/>
  <c r="J143" i="6"/>
  <c r="BK128" i="6"/>
  <c r="BK175" i="6"/>
  <c r="BK142" i="6"/>
  <c r="BK132" i="6"/>
  <c r="J179" i="6"/>
  <c r="BK161" i="6"/>
  <c r="BK140" i="6"/>
  <c r="J167" i="6"/>
  <c r="BK148" i="6"/>
  <c r="BK136" i="6"/>
  <c r="BK178" i="6"/>
  <c r="J161" i="6"/>
  <c r="J130" i="6"/>
  <c r="J153" i="6"/>
  <c r="BK209" i="7"/>
  <c r="J183" i="7"/>
  <c r="BK174" i="7"/>
  <c r="BK163" i="7"/>
  <c r="J137" i="7"/>
  <c r="J212" i="7"/>
  <c r="J178" i="7"/>
  <c r="BK168" i="7"/>
  <c r="J159" i="7"/>
  <c r="BK140" i="7"/>
  <c r="BK215" i="7"/>
  <c r="J195" i="7"/>
  <c r="BK175" i="7"/>
  <c r="BK169" i="7"/>
  <c r="J153" i="7"/>
  <c r="BK139" i="7"/>
  <c r="J203" i="7"/>
  <c r="BK184" i="7"/>
  <c r="BK161" i="7"/>
  <c r="BK150" i="7"/>
  <c r="J139" i="7"/>
  <c r="J127" i="7"/>
  <c r="BK199" i="7"/>
  <c r="J179" i="7"/>
  <c r="BK167" i="7"/>
  <c r="J147" i="7"/>
  <c r="J213" i="7"/>
  <c r="BK194" i="7"/>
  <c r="J143" i="7"/>
  <c r="J1628" i="2"/>
  <c r="BK1556" i="2"/>
  <c r="BK1529" i="2"/>
  <c r="BK1446" i="2"/>
  <c r="J1398" i="2"/>
  <c r="J1395" i="2"/>
  <c r="BK1373" i="2"/>
  <c r="BK1343" i="2"/>
  <c r="J1337" i="2"/>
  <c r="BK1333" i="2"/>
  <c r="BK1306" i="2"/>
  <c r="BK1278" i="2"/>
  <c r="BK1138" i="2"/>
  <c r="J1060" i="2"/>
  <c r="J977" i="2"/>
  <c r="J954" i="2"/>
  <c r="J872" i="2"/>
  <c r="J824" i="2"/>
  <c r="BK733" i="2"/>
  <c r="BK717" i="2"/>
  <c r="J644" i="2"/>
  <c r="BK496" i="2"/>
  <c r="J386" i="2"/>
  <c r="BK300" i="2"/>
  <c r="BK213" i="2"/>
  <c r="J1775" i="2"/>
  <c r="BK1299" i="2"/>
  <c r="J1265" i="2"/>
  <c r="J1150" i="2"/>
  <c r="BK1103" i="2"/>
  <c r="J1046" i="2"/>
  <c r="BK1025" i="2"/>
  <c r="J897" i="2"/>
  <c r="J861" i="2"/>
  <c r="J779" i="2"/>
  <c r="BK713" i="2"/>
  <c r="J652" i="2"/>
  <c r="J449" i="2"/>
  <c r="BK308" i="2"/>
  <c r="J197" i="2"/>
  <c r="J1712" i="2"/>
  <c r="J1280" i="2"/>
  <c r="J1244" i="2"/>
  <c r="J1077" i="2"/>
  <c r="J1044" i="2"/>
  <c r="BK960" i="2"/>
  <c r="J870" i="2"/>
  <c r="J834" i="2"/>
  <c r="BK791" i="2"/>
  <c r="BK652" i="2"/>
  <c r="BK500" i="2"/>
  <c r="BK445" i="2"/>
  <c r="BK303" i="2"/>
  <c r="J245" i="2"/>
  <c r="J1710" i="2"/>
  <c r="BK1133" i="2"/>
  <c r="BK1082" i="2"/>
  <c r="BK1034" i="2"/>
  <c r="BK952" i="2"/>
  <c r="BK903" i="2"/>
  <c r="J828" i="2"/>
  <c r="J791" i="2"/>
  <c r="J682" i="2"/>
  <c r="J456" i="2"/>
  <c r="BK313" i="2"/>
  <c r="J233" i="2"/>
  <c r="BK177" i="2"/>
  <c r="BK1771" i="2"/>
  <c r="BK1660" i="2"/>
  <c r="BK1656" i="2"/>
  <c r="BK1596" i="2"/>
  <c r="BK1554" i="2"/>
  <c r="J1529" i="2"/>
  <c r="J1475" i="2"/>
  <c r="J1367" i="2"/>
  <c r="J1339" i="2"/>
  <c r="J1333" i="2"/>
  <c r="BK1322" i="2"/>
  <c r="J1305" i="2"/>
  <c r="BK1280" i="2"/>
  <c r="BK1259" i="2"/>
  <c r="J1137" i="2"/>
  <c r="J1101" i="2"/>
  <c r="J1068" i="2"/>
  <c r="J1025" i="2"/>
  <c r="BK954" i="2"/>
  <c r="BK911" i="2"/>
  <c r="BK720" i="2"/>
  <c r="BK644" i="2"/>
  <c r="J494" i="2"/>
  <c r="BK442" i="2"/>
  <c r="J354" i="2"/>
  <c r="BK274" i="2"/>
  <c r="J160" i="2"/>
  <c r="J1312" i="2"/>
  <c r="BK1304" i="2"/>
  <c r="BK1150" i="2"/>
  <c r="BK1110" i="2"/>
  <c r="BK1074" i="2"/>
  <c r="BK1023" i="2"/>
  <c r="BK938" i="2"/>
  <c r="BK899" i="2"/>
  <c r="BK851" i="2"/>
  <c r="BK805" i="2"/>
  <c r="J713" i="2"/>
  <c r="J496" i="2"/>
  <c r="BK409" i="2"/>
  <c r="J308" i="2"/>
  <c r="J213" i="2"/>
  <c r="BK175" i="2"/>
  <c r="BK231" i="3"/>
  <c r="J221" i="3"/>
  <c r="BK210" i="3"/>
  <c r="BK195" i="3"/>
  <c r="J177" i="3"/>
  <c r="J154" i="3"/>
  <c r="BK141" i="3"/>
  <c r="BK133" i="3"/>
  <c r="J231" i="3"/>
  <c r="J218" i="3"/>
  <c r="J193" i="3"/>
  <c r="BK177" i="3"/>
  <c r="BK166" i="3"/>
  <c r="BK153" i="3"/>
  <c r="J125" i="3"/>
  <c r="BK226" i="3"/>
  <c r="J210" i="3"/>
  <c r="BK181" i="3"/>
  <c r="J158" i="3"/>
  <c r="BK137" i="3"/>
  <c r="BK130" i="3"/>
  <c r="J229" i="3"/>
  <c r="BK197" i="3"/>
  <c r="J171" i="3"/>
  <c r="BK160" i="3"/>
  <c r="BK149" i="3"/>
  <c r="J126" i="3"/>
  <c r="BK225" i="3"/>
  <c r="J213" i="3"/>
  <c r="BK193" i="3"/>
  <c r="BK179" i="3"/>
  <c r="J162" i="3"/>
  <c r="J136" i="3"/>
  <c r="BK219" i="3"/>
  <c r="J207" i="3"/>
  <c r="BK194" i="3"/>
  <c r="BK175" i="3"/>
  <c r="J167" i="3"/>
  <c r="BK152" i="3"/>
  <c r="J130" i="3"/>
  <c r="J190" i="4"/>
  <c r="J146" i="4"/>
  <c r="BK194" i="4"/>
  <c r="BK186" i="4"/>
  <c r="J163" i="4"/>
  <c r="BK154" i="4"/>
  <c r="BK142" i="4"/>
  <c r="BK128" i="4"/>
  <c r="BK180" i="4"/>
  <c r="J171" i="4"/>
  <c r="BK158" i="4"/>
  <c r="BK145" i="4"/>
  <c r="BK191" i="4"/>
  <c r="J165" i="4"/>
  <c r="J148" i="4"/>
  <c r="J135" i="4"/>
  <c r="J195" i="4"/>
  <c r="BK184" i="4"/>
  <c r="J177" i="4"/>
  <c r="J149" i="4"/>
  <c r="J185" i="4"/>
  <c r="J180" i="4"/>
  <c r="J173" i="4"/>
  <c r="J161" i="4"/>
  <c r="BK143" i="4"/>
  <c r="BK136" i="4"/>
  <c r="J123" i="4"/>
  <c r="J247" i="5"/>
  <c r="J236" i="5"/>
  <c r="BK215" i="5"/>
  <c r="J205" i="5"/>
  <c r="J187" i="5"/>
  <c r="BK153" i="5"/>
  <c r="J135" i="5"/>
  <c r="BK169" i="5"/>
  <c r="BK146" i="5"/>
  <c r="BK259" i="5"/>
  <c r="J249" i="5"/>
  <c r="BK244" i="5"/>
  <c r="J238" i="5"/>
  <c r="J212" i="5"/>
  <c r="BK204" i="5"/>
  <c r="J181" i="5"/>
  <c r="J156" i="5"/>
  <c r="BK145" i="5"/>
  <c r="BK252" i="5"/>
  <c r="BK241" i="5"/>
  <c r="BK234" i="5"/>
  <c r="J208" i="5"/>
  <c r="J184" i="5"/>
  <c r="BK154" i="5"/>
  <c r="J255" i="5"/>
  <c r="J243" i="5"/>
  <c r="J217" i="5"/>
  <c r="BK181" i="5"/>
  <c r="J150" i="5"/>
  <c r="J215" i="5"/>
  <c r="BK182" i="5"/>
  <c r="J153" i="5"/>
  <c r="BK134" i="5"/>
  <c r="BK160" i="6"/>
  <c r="J156" i="6"/>
  <c r="BK146" i="6"/>
  <c r="J136" i="6"/>
  <c r="J176" i="6"/>
  <c r="BK154" i="6"/>
  <c r="BK137" i="6"/>
  <c r="BK127" i="6"/>
  <c r="BK162" i="6"/>
  <c r="J147" i="6"/>
  <c r="J128" i="6"/>
  <c r="BK157" i="6"/>
  <c r="BK147" i="6"/>
  <c r="BK135" i="6"/>
  <c r="BK179" i="6"/>
  <c r="J168" i="6"/>
  <c r="J154" i="6"/>
  <c r="J132" i="6"/>
  <c r="J171" i="6"/>
  <c r="J142" i="6"/>
  <c r="BK192" i="7"/>
  <c r="BK181" i="7"/>
  <c r="J171" i="7"/>
  <c r="BK158" i="7"/>
  <c r="J135" i="7"/>
  <c r="BK213" i="7"/>
  <c r="BK182" i="7"/>
  <c r="J172" i="7"/>
  <c r="BK162" i="7"/>
  <c r="BK148" i="7"/>
  <c r="J130" i="7"/>
  <c r="BK205" i="7"/>
  <c r="BK190" i="7"/>
  <c r="J162" i="7"/>
  <c r="BK145" i="7"/>
  <c r="BK126" i="7"/>
  <c r="J198" i="7"/>
  <c r="J166" i="7"/>
  <c r="BK155" i="7"/>
  <c r="BK147" i="7"/>
  <c r="J136" i="7"/>
  <c r="J205" i="7"/>
  <c r="J196" i="7"/>
  <c r="J177" i="7"/>
  <c r="J154" i="7"/>
  <c r="BK135" i="7"/>
  <c r="J210" i="7"/>
  <c r="BK193" i="7"/>
  <c r="J1624" i="2"/>
  <c r="BK1546" i="2"/>
  <c r="BK1475" i="2"/>
  <c r="BK1426" i="2"/>
  <c r="J1396" i="2"/>
  <c r="BK1367" i="2"/>
  <c r="BK1357" i="2"/>
  <c r="J1338" i="2"/>
  <c r="J1334" i="2"/>
  <c r="BK1312" i="2"/>
  <c r="J1301" i="2"/>
  <c r="J1241" i="2"/>
  <c r="BK1083" i="2"/>
  <c r="J1039" i="2"/>
  <c r="J963" i="2"/>
  <c r="J881" i="2"/>
  <c r="J851" i="2"/>
  <c r="BK802" i="2"/>
  <c r="J733" i="2"/>
  <c r="J720" i="2"/>
  <c r="BK670" i="2"/>
  <c r="BK550" i="2"/>
  <c r="J441" i="2"/>
  <c r="J303" i="2"/>
  <c r="J182" i="2"/>
  <c r="BK1775" i="2"/>
  <c r="J1303" i="2"/>
  <c r="BK1262" i="2"/>
  <c r="BK1137" i="2"/>
  <c r="BK1086" i="2"/>
  <c r="BK1041" i="2"/>
  <c r="BK989" i="2"/>
  <c r="J908" i="2"/>
  <c r="BK854" i="2"/>
  <c r="BK744" i="2"/>
  <c r="BK684" i="2"/>
  <c r="J505" i="2"/>
  <c r="J324" i="2"/>
  <c r="J262" i="2"/>
  <c r="J152" i="2"/>
  <c r="J1309" i="2"/>
  <c r="BK1277" i="2"/>
  <c r="BK1119" i="2"/>
  <c r="J1075" i="2"/>
  <c r="BK1046" i="2"/>
  <c r="BK977" i="2"/>
  <c r="BK875" i="2"/>
  <c r="J825" i="2"/>
  <c r="BK779" i="2"/>
  <c r="J638" i="2"/>
  <c r="J447" i="2"/>
  <c r="BK373" i="2"/>
  <c r="J198" i="2"/>
  <c r="BK1710" i="2"/>
  <c r="J1307" i="2"/>
  <c r="J1107" i="2"/>
  <c r="J1023" i="2"/>
  <c r="BK940" i="2"/>
  <c r="J884" i="2"/>
  <c r="BK825" i="2"/>
  <c r="BK732" i="2"/>
  <c r="BK516" i="2"/>
  <c r="BK439" i="2"/>
  <c r="J253" i="2"/>
  <c r="J183" i="2"/>
  <c r="BK1773" i="2"/>
  <c r="BK1770" i="2"/>
  <c r="J1731" i="2"/>
  <c r="BK1630" i="2"/>
  <c r="J1556" i="2"/>
  <c r="BK1543" i="2"/>
  <c r="J1520" i="2"/>
  <c r="J1412" i="2"/>
  <c r="BK1395" i="2"/>
  <c r="BK1378" i="2"/>
  <c r="J1357" i="2"/>
  <c r="BK1337" i="2"/>
  <c r="J1313" i="2"/>
  <c r="BK1290" i="2"/>
  <c r="J1262" i="2"/>
  <c r="J1181" i="2"/>
  <c r="J1103" i="2"/>
  <c r="BK1075" i="2"/>
  <c r="J1053" i="2"/>
  <c r="J981" i="2"/>
  <c r="J938" i="2"/>
  <c r="J789" i="2"/>
  <c r="J670" i="2"/>
  <c r="BK505" i="2"/>
  <c r="J445" i="2"/>
  <c r="BK312" i="2"/>
  <c r="J238" i="2"/>
  <c r="BK156" i="2"/>
  <c r="J1311" i="2"/>
  <c r="BK1302" i="2"/>
  <c r="BK1209" i="2"/>
  <c r="J1112" i="2"/>
  <c r="J1058" i="2"/>
  <c r="J983" i="2"/>
  <c r="BK927" i="2"/>
  <c r="J913" i="2"/>
  <c r="J890" i="2"/>
  <c r="BK873" i="2"/>
  <c r="BK828" i="2"/>
  <c r="J743" i="2"/>
  <c r="BK682" i="2"/>
  <c r="BK310" i="2"/>
  <c r="J282" i="2"/>
  <c r="J229" i="2"/>
  <c r="BK160" i="2"/>
  <c r="J223" i="3"/>
  <c r="J211" i="3"/>
  <c r="J199" i="3"/>
  <c r="BK186" i="3"/>
  <c r="J164" i="3"/>
  <c r="J152" i="3"/>
  <c r="J144" i="3"/>
  <c r="J137" i="3"/>
  <c r="J233" i="3"/>
  <c r="BK221" i="3"/>
  <c r="J208" i="3"/>
  <c r="J185" i="3"/>
  <c r="J173" i="3"/>
  <c r="J159" i="3"/>
  <c r="J129" i="3"/>
  <c r="J234" i="3"/>
  <c r="BK216" i="3"/>
  <c r="J202" i="3"/>
  <c r="J175" i="3"/>
  <c r="BK140" i="3"/>
  <c r="J131" i="3"/>
  <c r="J226" i="3"/>
  <c r="J182" i="3"/>
  <c r="BK162" i="3"/>
  <c r="J150" i="3"/>
  <c r="J239" i="3"/>
  <c r="BK220" i="3"/>
  <c r="BK198" i="3"/>
  <c r="J186" i="3"/>
  <c r="J172" i="3"/>
  <c r="BK150" i="3"/>
  <c r="BK125" i="3"/>
  <c r="J216" i="3"/>
  <c r="J196" i="3"/>
  <c r="J176" i="3"/>
  <c r="BK165" i="3"/>
  <c r="J140" i="3"/>
  <c r="BK195" i="4"/>
  <c r="BK148" i="4"/>
  <c r="BK127" i="4"/>
  <c r="BK189" i="4"/>
  <c r="J167" i="4"/>
  <c r="BK156" i="4"/>
  <c r="J136" i="4"/>
  <c r="BK124" i="4"/>
  <c r="J178" i="4"/>
  <c r="J152" i="4"/>
  <c r="J132" i="4"/>
  <c r="J186" i="4"/>
  <c r="BK155" i="4"/>
  <c r="J145" i="4"/>
  <c r="BK134" i="4"/>
  <c r="J192" i="4"/>
  <c r="BK183" i="4"/>
  <c r="BK176" i="4"/>
  <c r="J143" i="4"/>
  <c r="J124" i="4"/>
  <c r="J183" i="4"/>
  <c r="BK177" i="4"/>
  <c r="J170" i="4"/>
  <c r="J154" i="4"/>
  <c r="J141" i="4"/>
  <c r="J126" i="4"/>
  <c r="J250" i="5"/>
  <c r="BK237" i="5"/>
  <c r="BK216" i="5"/>
  <c r="J203" i="5"/>
  <c r="J169" i="5"/>
  <c r="BK136" i="5"/>
  <c r="BK185" i="5"/>
  <c r="BK151" i="5"/>
  <c r="J123" i="5"/>
  <c r="BK251" i="5"/>
  <c r="J240" i="5"/>
  <c r="J234" i="5"/>
  <c r="BK207" i="5"/>
  <c r="J183" i="5"/>
  <c r="BK166" i="5"/>
  <c r="J154" i="5"/>
  <c r="BK144" i="5"/>
  <c r="J251" i="5"/>
  <c r="BK222" i="5"/>
  <c r="J210" i="5"/>
  <c r="J200" i="5"/>
  <c r="J180" i="5"/>
  <c r="J139" i="5"/>
  <c r="J256" i="5"/>
  <c r="J244" i="5"/>
  <c r="BK210" i="5"/>
  <c r="BK180" i="5"/>
  <c r="J144" i="5"/>
  <c r="J136" i="5"/>
  <c r="BK203" i="5"/>
  <c r="BK172" i="5"/>
  <c r="J145" i="5"/>
  <c r="BK123" i="5"/>
  <c r="BK159" i="6"/>
  <c r="J150" i="6"/>
  <c r="BK141" i="6"/>
  <c r="BK126" i="6"/>
  <c r="BK163" i="6"/>
  <c r="BK139" i="6"/>
  <c r="BK129" i="6"/>
  <c r="BK174" i="6"/>
  <c r="J129" i="6"/>
  <c r="J166" i="6"/>
  <c r="BK145" i="6"/>
  <c r="BK134" i="6"/>
  <c r="BK171" i="6"/>
  <c r="J159" i="6"/>
  <c r="J137" i="6"/>
  <c r="J123" i="6"/>
  <c r="BK166" i="6"/>
  <c r="J146" i="6"/>
  <c r="BK202" i="7"/>
  <c r="J188" i="7"/>
  <c r="J169" i="7"/>
  <c r="BK159" i="7"/>
  <c r="BK136" i="7"/>
  <c r="BK128" i="7"/>
  <c r="BK204" i="7"/>
  <c r="BK171" i="7"/>
  <c r="BK164" i="7"/>
  <c r="BK149" i="7"/>
  <c r="J129" i="7"/>
  <c r="J200" i="7"/>
  <c r="J181" i="7"/>
  <c r="BK165" i="7"/>
  <c r="BK138" i="7"/>
  <c r="J207" i="7"/>
  <c r="BK196" i="7"/>
  <c r="J176" i="7"/>
  <c r="J152" i="7"/>
  <c r="BK133" i="7"/>
  <c r="J126" i="7"/>
  <c r="J192" i="7"/>
  <c r="J180" i="7"/>
  <c r="J157" i="7"/>
  <c r="J128" i="7"/>
  <c r="J209" i="7"/>
  <c r="J199" i="7"/>
  <c r="J140" i="7"/>
  <c r="J1596" i="2"/>
  <c r="J1558" i="2"/>
  <c r="BK1520" i="2"/>
  <c r="J1446" i="2"/>
  <c r="BK1397" i="2"/>
  <c r="J1378" i="2"/>
  <c r="J1358" i="2"/>
  <c r="BK1339" i="2"/>
  <c r="BK1335" i="2"/>
  <c r="J1314" i="2"/>
  <c r="J1275" i="2"/>
  <c r="BK1101" i="2"/>
  <c r="J1069" i="2"/>
  <c r="BK971" i="2"/>
  <c r="BK930" i="2"/>
  <c r="BK878" i="2"/>
  <c r="BK831" i="2"/>
  <c r="BK794" i="2"/>
  <c r="J732" i="2"/>
  <c r="J716" i="2"/>
  <c r="J664" i="2"/>
  <c r="BK610" i="2"/>
  <c r="J446" i="2"/>
  <c r="J312" i="2"/>
  <c r="BK253" i="2"/>
  <c r="BK153" i="2"/>
  <c r="J1304" i="2"/>
  <c r="BK1279" i="2"/>
  <c r="J1236" i="2"/>
  <c r="J1084" i="2"/>
  <c r="BK1058" i="2"/>
  <c r="J1036" i="2"/>
  <c r="J960" i="2"/>
  <c r="BK890" i="2"/>
  <c r="BK845" i="2"/>
  <c r="BK714" i="2"/>
  <c r="BK663" i="2"/>
  <c r="J478" i="2"/>
  <c r="J373" i="2"/>
  <c r="BK289" i="2"/>
  <c r="BK245" i="2"/>
  <c r="BK180" i="2"/>
  <c r="BK1323" i="2"/>
  <c r="J1300" i="2"/>
  <c r="BK1275" i="2"/>
  <c r="J1098" i="2"/>
  <c r="BK1068" i="2"/>
  <c r="J1031" i="2"/>
  <c r="BK928" i="2"/>
  <c r="BK869" i="2"/>
  <c r="J805" i="2"/>
  <c r="BK664" i="2"/>
  <c r="J610" i="2"/>
  <c r="J492" i="2"/>
  <c r="J439" i="2"/>
  <c r="J305" i="2"/>
  <c r="J230" i="2"/>
  <c r="BK157" i="2"/>
  <c r="BK1314" i="2"/>
  <c r="J1119" i="2"/>
  <c r="BK1077" i="2"/>
  <c r="J989" i="2"/>
  <c r="J948" i="2"/>
  <c r="J875" i="2"/>
  <c r="J802" i="2"/>
  <c r="BK724" i="2"/>
  <c r="BK494" i="2"/>
  <c r="BK447" i="2"/>
  <c r="BK306" i="2"/>
  <c r="BK200" i="2"/>
  <c r="BK152" i="2"/>
  <c r="J1771" i="2"/>
  <c r="J1660" i="2"/>
  <c r="J1656" i="2"/>
  <c r="BK1624" i="2"/>
  <c r="BK1548" i="2"/>
  <c r="BK1538" i="2"/>
  <c r="J1426" i="2"/>
  <c r="J1397" i="2"/>
  <c r="J1384" i="2"/>
  <c r="J1373" i="2"/>
  <c r="BK1340" i="2"/>
  <c r="J1336" i="2"/>
  <c r="BK1331" i="2"/>
  <c r="BK1300" i="2"/>
  <c r="J1281" i="2"/>
  <c r="J1267" i="2"/>
  <c r="BK1238" i="2"/>
  <c r="J1121" i="2"/>
  <c r="J1086" i="2"/>
  <c r="J1041" i="2"/>
  <c r="BK988" i="2"/>
  <c r="J950" i="2"/>
  <c r="J901" i="2"/>
  <c r="BK715" i="2"/>
  <c r="BK478" i="2"/>
  <c r="J436" i="2"/>
  <c r="BK385" i="2"/>
  <c r="J283" i="2"/>
  <c r="BK233" i="2"/>
  <c r="BK166" i="2"/>
  <c r="BK1313" i="2"/>
  <c r="J1259" i="2"/>
  <c r="J1135" i="2"/>
  <c r="BK1080" i="2"/>
  <c r="BK1053" i="2"/>
  <c r="J971" i="2"/>
  <c r="J928" i="2"/>
  <c r="BK918" i="2"/>
  <c r="J878" i="2"/>
  <c r="BK870" i="2"/>
  <c r="BK789" i="2"/>
  <c r="J684" i="2"/>
  <c r="J452" i="2"/>
  <c r="BK374" i="2"/>
  <c r="J281" i="2"/>
  <c r="BK222" i="2"/>
  <c r="J177" i="2"/>
  <c r="J156" i="2"/>
  <c r="J225" i="3"/>
  <c r="BK215" i="3"/>
  <c r="J204" i="3"/>
  <c r="BK183" i="3"/>
  <c r="BK167" i="3"/>
  <c r="J153" i="3"/>
  <c r="BK146" i="3"/>
  <c r="BK138" i="3"/>
  <c r="J237" i="3"/>
  <c r="BK227" i="3"/>
  <c r="BK203" i="3"/>
  <c r="J191" i="3"/>
  <c r="BK174" i="3"/>
  <c r="BK154" i="3"/>
  <c r="BK126" i="3"/>
  <c r="J230" i="3"/>
  <c r="J217" i="3"/>
  <c r="J205" i="3"/>
  <c r="J170" i="3"/>
  <c r="BK151" i="3"/>
  <c r="BK230" i="3"/>
  <c r="J195" i="3"/>
  <c r="J181" i="3"/>
  <c r="BK161" i="3"/>
  <c r="BK147" i="3"/>
  <c r="BK139" i="3"/>
  <c r="J222" i="3"/>
  <c r="BK205" i="3"/>
  <c r="BK196" i="3"/>
  <c r="BK182" i="3"/>
  <c r="J169" i="3"/>
  <c r="BK145" i="3"/>
  <c r="J220" i="3"/>
  <c r="BK204" i="3"/>
  <c r="J184" i="3"/>
  <c r="BK173" i="3"/>
  <c r="J161" i="3"/>
  <c r="BK134" i="3"/>
  <c r="BK127" i="3"/>
  <c r="BK166" i="4"/>
  <c r="J142" i="4"/>
  <c r="J125" i="4"/>
  <c r="BK169" i="4"/>
  <c r="J158" i="4"/>
  <c r="BK147" i="4"/>
  <c r="J131" i="4"/>
  <c r="BK190" i="4"/>
  <c r="J172" i="4"/>
  <c r="J147" i="4"/>
  <c r="J144" i="4"/>
  <c r="BK193" i="4"/>
  <c r="BK187" i="4"/>
  <c r="BK153" i="4"/>
  <c r="J138" i="4"/>
  <c r="BK122" i="4"/>
  <c r="BK188" i="4"/>
  <c r="BK182" i="4"/>
  <c r="J160" i="4"/>
  <c r="J129" i="4"/>
  <c r="BK178" i="4"/>
  <c r="BK172" i="4"/>
  <c r="BK162" i="4"/>
  <c r="BK149" i="4"/>
  <c r="BK138" i="4"/>
  <c r="BK131" i="4"/>
  <c r="J252" i="5"/>
  <c r="BK240" i="5"/>
  <c r="J218" i="5"/>
  <c r="J204" i="5"/>
  <c r="J182" i="5"/>
  <c r="BK143" i="5"/>
  <c r="BK200" i="5"/>
  <c r="BK156" i="5"/>
  <c r="BK147" i="5"/>
  <c r="J260" i="5"/>
  <c r="BK250" i="5"/>
  <c r="BK245" i="5"/>
  <c r="J239" i="5"/>
  <c r="BK213" i="5"/>
  <c r="J179" i="5"/>
  <c r="BK163" i="5"/>
  <c r="J146" i="5"/>
  <c r="BK257" i="5"/>
  <c r="J237" i="5"/>
  <c r="BK217" i="5"/>
  <c r="J207" i="5"/>
  <c r="J186" i="5"/>
  <c r="BK170" i="5"/>
  <c r="J138" i="5"/>
  <c r="BK255" i="5"/>
  <c r="BK248" i="5"/>
  <c r="BK219" i="5"/>
  <c r="BK183" i="5"/>
  <c r="BK152" i="5"/>
  <c r="BK138" i="5"/>
  <c r="BK202" i="5"/>
  <c r="BK164" i="5"/>
  <c r="J141" i="5"/>
  <c r="J163" i="6"/>
  <c r="J152" i="6"/>
  <c r="J138" i="6"/>
  <c r="J127" i="6"/>
  <c r="J164" i="6"/>
  <c r="J148" i="6"/>
  <c r="BK180" i="6"/>
  <c r="BK167" i="6"/>
  <c r="J149" i="6"/>
  <c r="J174" i="6"/>
  <c r="BK164" i="6"/>
  <c r="BK152" i="6"/>
  <c r="BK138" i="6"/>
  <c r="BK130" i="6"/>
  <c r="J170" i="6"/>
  <c r="J140" i="6"/>
  <c r="BK170" i="6"/>
  <c r="BK155" i="6"/>
  <c r="BK144" i="6"/>
  <c r="BK207" i="7"/>
  <c r="BK180" i="7"/>
  <c r="BK166" i="7"/>
  <c r="BK152" i="7"/>
  <c r="J134" i="7"/>
  <c r="BK127" i="7"/>
  <c r="J211" i="7"/>
  <c r="BK176" i="7"/>
  <c r="J167" i="7"/>
  <c r="J155" i="7"/>
  <c r="J133" i="7"/>
  <c r="J208" i="7"/>
  <c r="BK198" i="7"/>
  <c r="J173" i="7"/>
  <c r="BK156" i="7"/>
  <c r="BK141" i="7"/>
  <c r="BK210" i="7"/>
  <c r="BK188" i="7"/>
  <c r="J164" i="7"/>
  <c r="BK151" i="7"/>
  <c r="J141" i="7"/>
  <c r="BK131" i="7"/>
  <c r="J204" i="7"/>
  <c r="J184" i="7"/>
  <c r="J175" i="7"/>
  <c r="J163" i="7"/>
  <c r="J215" i="7"/>
  <c r="J201" i="7"/>
  <c r="J191" i="7"/>
  <c r="BK281" i="2"/>
  <c r="J1290" i="2"/>
  <c r="BK1251" i="2"/>
  <c r="BK1140" i="2"/>
  <c r="BK1093" i="2"/>
  <c r="J1065" i="2"/>
  <c r="J1034" i="2"/>
  <c r="J986" i="2"/>
  <c r="BK884" i="2"/>
  <c r="J831" i="2"/>
  <c r="BK685" i="2"/>
  <c r="BK626" i="2"/>
  <c r="BK436" i="2"/>
  <c r="J313" i="2"/>
  <c r="J246" i="2"/>
  <c r="BK182" i="2"/>
  <c r="BK1711" i="2"/>
  <c r="BK1305" i="2"/>
  <c r="J1209" i="2"/>
  <c r="J1076" i="2"/>
  <c r="BK1051" i="2"/>
  <c r="BK950" i="2"/>
  <c r="J876" i="2"/>
  <c r="BK842" i="2"/>
  <c r="BK712" i="2"/>
  <c r="J537" i="2"/>
  <c r="BK441" i="2"/>
  <c r="J343" i="2"/>
  <c r="BK282" i="2"/>
  <c r="J222" i="2"/>
  <c r="J153" i="2"/>
  <c r="BK1309" i="2"/>
  <c r="J1091" i="2"/>
  <c r="BK1054" i="2"/>
  <c r="J969" i="2"/>
  <c r="J918" i="2"/>
  <c r="J869" i="2"/>
  <c r="BK799" i="2"/>
  <c r="BK621" i="2"/>
  <c r="BK452" i="2"/>
  <c r="BK343" i="2"/>
  <c r="BK238" i="2"/>
  <c r="J178" i="2"/>
  <c r="BK1731" i="2"/>
  <c r="J1658" i="2"/>
  <c r="BK1628" i="2"/>
  <c r="BK1558" i="2"/>
  <c r="J1543" i="2"/>
  <c r="J1405" i="2"/>
  <c r="BK1394" i="2"/>
  <c r="BK1374" i="2"/>
  <c r="J1341" i="2"/>
  <c r="BK1338" i="2"/>
  <c r="J1332" i="2"/>
  <c r="BK1310" i="2"/>
  <c r="BK1286" i="2"/>
  <c r="J1278" i="2"/>
  <c r="BK1135" i="2"/>
  <c r="BK1091" i="2"/>
  <c r="J1074" i="2"/>
  <c r="J1030" i="2"/>
  <c r="BK969" i="2"/>
  <c r="BK948" i="2"/>
  <c r="J798" i="2"/>
  <c r="J714" i="2"/>
  <c r="BK638" i="2"/>
  <c r="BK446" i="2"/>
  <c r="BK386" i="2"/>
  <c r="J273" i="2"/>
  <c r="BK197" i="2"/>
  <c r="J1331" i="2"/>
  <c r="BK1307" i="2"/>
  <c r="J1153" i="2"/>
  <c r="BK1084" i="2"/>
  <c r="BK1060" i="2"/>
  <c r="BK1039" i="2"/>
  <c r="J952" i="2"/>
  <c r="BK908" i="2"/>
  <c r="BK876" i="2"/>
  <c r="J818" i="2"/>
  <c r="J735" i="2"/>
  <c r="J685" i="2"/>
  <c r="J500" i="2"/>
  <c r="J408" i="2"/>
  <c r="J278" i="2"/>
  <c r="J200" i="2"/>
  <c r="BK232" i="3"/>
  <c r="J224" i="3"/>
  <c r="BK214" i="3"/>
  <c r="J192" i="3"/>
  <c r="J179" i="3"/>
  <c r="J163" i="3"/>
  <c r="J139" i="3"/>
  <c r="BK132" i="3"/>
  <c r="J228" i="3"/>
  <c r="J214" i="3"/>
  <c r="BK201" i="3"/>
  <c r="J188" i="3"/>
  <c r="BK176" i="3"/>
  <c r="BK156" i="3"/>
  <c r="J128" i="3"/>
  <c r="BK224" i="3"/>
  <c r="J201" i="3"/>
  <c r="BK168" i="3"/>
  <c r="J138" i="3"/>
  <c r="BK129" i="3"/>
  <c r="BK208" i="3"/>
  <c r="J189" i="3"/>
  <c r="J168" i="3"/>
  <c r="J148" i="3"/>
  <c r="BK144" i="3"/>
  <c r="BK237" i="3"/>
  <c r="J215" i="3"/>
  <c r="BK200" i="3"/>
  <c r="BK192" i="3"/>
  <c r="BK185" i="3"/>
  <c r="J165" i="3"/>
  <c r="J147" i="3"/>
  <c r="J127" i="3"/>
  <c r="BK218" i="3"/>
  <c r="J197" i="3"/>
  <c r="J178" i="3"/>
  <c r="BK172" i="3"/>
  <c r="BK157" i="3"/>
  <c r="J141" i="3"/>
  <c r="BK128" i="3"/>
  <c r="J194" i="4"/>
  <c r="J139" i="4"/>
  <c r="BK192" i="4"/>
  <c r="BK160" i="4"/>
  <c r="BK150" i="4"/>
  <c r="BK137" i="4"/>
  <c r="BK125" i="4"/>
  <c r="BK173" i="4"/>
  <c r="J166" i="4"/>
  <c r="BK135" i="4"/>
  <c r="J188" i="4"/>
  <c r="BK163" i="4"/>
  <c r="BK140" i="4"/>
  <c r="J128" i="4"/>
  <c r="J187" i="4"/>
  <c r="J181" i="4"/>
  <c r="BK165" i="4"/>
  <c r="J134" i="4"/>
  <c r="J184" i="4"/>
  <c r="BK179" i="4"/>
  <c r="J169" i="4"/>
  <c r="J151" i="4"/>
  <c r="J140" i="4"/>
  <c r="J133" i="4"/>
  <c r="J257" i="5"/>
  <c r="J242" i="5"/>
  <c r="J209" i="5"/>
  <c r="BK201" i="5"/>
  <c r="BK179" i="5"/>
  <c r="J151" i="5"/>
  <c r="BK258" i="5"/>
  <c r="J172" i="5"/>
  <c r="BK148" i="5"/>
  <c r="J134" i="5"/>
  <c r="J248" i="5"/>
  <c r="J241" i="5"/>
  <c r="BK220" i="5"/>
  <c r="BK209" i="5"/>
  <c r="BK186" i="5"/>
  <c r="J165" i="5"/>
  <c r="J140" i="5"/>
  <c r="BK260" i="5"/>
  <c r="BK249" i="5"/>
  <c r="BK236" i="5"/>
  <c r="BK218" i="5"/>
  <c r="J206" i="5"/>
  <c r="BK165" i="5"/>
  <c r="J148" i="5"/>
  <c r="BK256" i="5"/>
  <c r="BK253" i="5"/>
  <c r="J233" i="5"/>
  <c r="BK187" i="5"/>
  <c r="J170" i="5"/>
  <c r="J149" i="5"/>
  <c r="J216" i="5"/>
  <c r="J185" i="5"/>
  <c r="J147" i="5"/>
  <c r="J180" i="6"/>
  <c r="J157" i="6"/>
  <c r="J145" i="6"/>
  <c r="J122" i="6"/>
  <c r="J172" i="6"/>
  <c r="BK151" i="6"/>
  <c r="J134" i="6"/>
  <c r="BK176" i="6"/>
  <c r="BK158" i="6"/>
  <c r="BK131" i="6"/>
  <c r="J169" i="6"/>
  <c r="BK156" i="6"/>
  <c r="BK143" i="6"/>
  <c r="J133" i="6"/>
  <c r="J175" i="6"/>
  <c r="J144" i="6"/>
  <c r="BK173" i="6"/>
  <c r="BK150" i="6"/>
  <c r="BK123" i="6"/>
  <c r="J197" i="7"/>
  <c r="BK177" i="7"/>
  <c r="J160" i="7"/>
  <c r="BK132" i="7"/>
  <c r="J174" i="7"/>
  <c r="J165" i="7"/>
  <c r="J150" i="7"/>
  <c r="J131" i="7"/>
  <c r="BK203" i="7"/>
  <c r="J194" i="7"/>
  <c r="J170" i="7"/>
  <c r="BK154" i="7"/>
  <c r="J142" i="7"/>
  <c r="BK211" i="7"/>
  <c r="J190" i="7"/>
  <c r="BK178" i="7"/>
  <c r="BK160" i="7"/>
  <c r="J145" i="7"/>
  <c r="BK134" i="7"/>
  <c r="BK200" i="7"/>
  <c r="J182" i="7"/>
  <c r="BK173" i="7"/>
  <c r="J156" i="7"/>
  <c r="J138" i="7"/>
  <c r="BK208" i="7"/>
  <c r="BK195" i="7"/>
  <c r="BK157" i="7"/>
  <c r="BK151" i="2" l="1"/>
  <c r="P208" i="2"/>
  <c r="P252" i="2"/>
  <c r="P455" i="2"/>
  <c r="T723" i="2"/>
  <c r="P929" i="2"/>
  <c r="R929" i="2"/>
  <c r="BK1070" i="2"/>
  <c r="J1070" i="2"/>
  <c r="J110" i="2"/>
  <c r="R1081" i="2"/>
  <c r="BK1094" i="2"/>
  <c r="J1094" i="2"/>
  <c r="J113" i="2"/>
  <c r="T1102" i="2"/>
  <c r="BK1139" i="2"/>
  <c r="J1139" i="2"/>
  <c r="J117" i="2"/>
  <c r="R1237" i="2"/>
  <c r="P1342" i="2"/>
  <c r="T1557" i="2"/>
  <c r="P1659" i="2"/>
  <c r="R1659" i="2"/>
  <c r="BK1769" i="2"/>
  <c r="BK1768" i="2"/>
  <c r="J1768" i="2"/>
  <c r="J126" i="2"/>
  <c r="T124" i="3"/>
  <c r="T155" i="3"/>
  <c r="R187" i="3"/>
  <c r="BK121" i="4"/>
  <c r="J121" i="4"/>
  <c r="J97" i="4"/>
  <c r="R159" i="4"/>
  <c r="T175" i="4"/>
  <c r="BK155" i="5"/>
  <c r="J155" i="5"/>
  <c r="J98" i="5"/>
  <c r="R208" i="2"/>
  <c r="BK455" i="2"/>
  <c r="J455" i="2"/>
  <c r="J103" i="2"/>
  <c r="P723" i="2"/>
  <c r="P880" i="2"/>
  <c r="R982" i="2"/>
  <c r="BK1081" i="2"/>
  <c r="J1081" i="2"/>
  <c r="J111" i="2"/>
  <c r="R1085" i="2"/>
  <c r="BK1102" i="2"/>
  <c r="J1102" i="2"/>
  <c r="J114" i="2"/>
  <c r="P1139" i="2"/>
  <c r="T1237" i="2"/>
  <c r="P1266" i="2"/>
  <c r="R1266" i="2"/>
  <c r="BK1557" i="2"/>
  <c r="J1557" i="2"/>
  <c r="J122" i="2"/>
  <c r="BK1629" i="2"/>
  <c r="J1629" i="2"/>
  <c r="J123" i="2"/>
  <c r="P1769" i="2"/>
  <c r="P1768" i="2"/>
  <c r="BK124" i="3"/>
  <c r="J124" i="3"/>
  <c r="J97" i="3"/>
  <c r="T143" i="3"/>
  <c r="P187" i="3"/>
  <c r="T187" i="3"/>
  <c r="T121" i="4"/>
  <c r="P164" i="4"/>
  <c r="T164" i="4"/>
  <c r="BK122" i="5"/>
  <c r="J122" i="5"/>
  <c r="J97" i="5"/>
  <c r="P155" i="5"/>
  <c r="R171" i="5"/>
  <c r="P188" i="5"/>
  <c r="R221" i="5"/>
  <c r="BK121" i="6"/>
  <c r="J121" i="6"/>
  <c r="J97" i="6"/>
  <c r="P121" i="6"/>
  <c r="R121" i="6"/>
  <c r="T121" i="6"/>
  <c r="P165" i="6"/>
  <c r="BK208" i="2"/>
  <c r="J208" i="2"/>
  <c r="J99" i="2"/>
  <c r="T252" i="2"/>
  <c r="R455" i="2"/>
  <c r="BK880" i="2"/>
  <c r="BK982" i="2"/>
  <c r="J982" i="2"/>
  <c r="J109" i="2"/>
  <c r="P1070" i="2"/>
  <c r="T1081" i="2"/>
  <c r="T1094" i="2"/>
  <c r="T1139" i="2"/>
  <c r="T1342" i="2"/>
  <c r="P1547" i="2"/>
  <c r="T1547" i="2"/>
  <c r="R1629" i="2"/>
  <c r="P124" i="3"/>
  <c r="R143" i="3"/>
  <c r="BK187" i="3"/>
  <c r="J187" i="3"/>
  <c r="J100" i="3"/>
  <c r="T209" i="3"/>
  <c r="R121" i="4"/>
  <c r="T159" i="4"/>
  <c r="R175" i="4"/>
  <c r="T155" i="5"/>
  <c r="BK221" i="5"/>
  <c r="J221" i="5"/>
  <c r="J101" i="5"/>
  <c r="T125" i="6"/>
  <c r="R125" i="7"/>
  <c r="T146" i="7"/>
  <c r="R189" i="7"/>
  <c r="P206" i="7"/>
  <c r="R151" i="2"/>
  <c r="T208" i="2"/>
  <c r="BK342" i="2"/>
  <c r="J342" i="2"/>
  <c r="J101" i="2"/>
  <c r="R342" i="2"/>
  <c r="BK444" i="2"/>
  <c r="J444" i="2"/>
  <c r="J102" i="2"/>
  <c r="R444" i="2"/>
  <c r="BK723" i="2"/>
  <c r="J723" i="2"/>
  <c r="J104" i="2"/>
  <c r="R880" i="2"/>
  <c r="T982" i="2"/>
  <c r="P1081" i="2"/>
  <c r="T1085" i="2"/>
  <c r="P1102" i="2"/>
  <c r="P1111" i="2"/>
  <c r="BK1120" i="2"/>
  <c r="J1120" i="2"/>
  <c r="J116" i="2"/>
  <c r="R1120" i="2"/>
  <c r="BK1237" i="2"/>
  <c r="J1237" i="2"/>
  <c r="J118" i="2"/>
  <c r="BK1266" i="2"/>
  <c r="J1266" i="2"/>
  <c r="J119" i="2"/>
  <c r="T1266" i="2"/>
  <c r="P1557" i="2"/>
  <c r="T1629" i="2"/>
  <c r="T1769" i="2"/>
  <c r="T1768" i="2"/>
  <c r="P143" i="3"/>
  <c r="P155" i="3"/>
  <c r="R209" i="3"/>
  <c r="P121" i="4"/>
  <c r="P159" i="4"/>
  <c r="P175" i="4"/>
  <c r="T122" i="5"/>
  <c r="P171" i="5"/>
  <c r="BK188" i="5"/>
  <c r="J188" i="5"/>
  <c r="J100" i="5"/>
  <c r="P221" i="5"/>
  <c r="BK125" i="6"/>
  <c r="J125" i="6"/>
  <c r="J99" i="6"/>
  <c r="BK165" i="6"/>
  <c r="J165" i="6"/>
  <c r="J100" i="6"/>
  <c r="BK125" i="7"/>
  <c r="J125" i="7"/>
  <c r="J97" i="7"/>
  <c r="T125" i="7"/>
  <c r="R146" i="7"/>
  <c r="BK189" i="7"/>
  <c r="J189" i="7"/>
  <c r="J102" i="7"/>
  <c r="P189" i="7"/>
  <c r="BK206" i="7"/>
  <c r="J206" i="7"/>
  <c r="J103" i="7"/>
  <c r="R206" i="7"/>
  <c r="P151" i="2"/>
  <c r="BK252" i="2"/>
  <c r="J252" i="2"/>
  <c r="J100" i="2"/>
  <c r="P342" i="2"/>
  <c r="T342" i="2"/>
  <c r="P444" i="2"/>
  <c r="T444" i="2"/>
  <c r="R723" i="2"/>
  <c r="BK929" i="2"/>
  <c r="J929" i="2"/>
  <c r="J108" i="2"/>
  <c r="T929" i="2"/>
  <c r="R1070" i="2"/>
  <c r="BK1085" i="2"/>
  <c r="J1085" i="2"/>
  <c r="J112" i="2"/>
  <c r="P1094" i="2"/>
  <c r="R1102" i="2"/>
  <c r="R1111" i="2"/>
  <c r="T1111" i="2"/>
  <c r="P1120" i="2"/>
  <c r="T1120" i="2"/>
  <c r="P1237" i="2"/>
  <c r="BK1342" i="2"/>
  <c r="J1342" i="2"/>
  <c r="J120" i="2"/>
  <c r="R1557" i="2"/>
  <c r="BK1659" i="2"/>
  <c r="J1659" i="2"/>
  <c r="J124" i="2"/>
  <c r="T1659" i="2"/>
  <c r="R1769" i="2"/>
  <c r="R1768" i="2"/>
  <c r="R124" i="3"/>
  <c r="R155" i="3"/>
  <c r="BK209" i="3"/>
  <c r="J209" i="3"/>
  <c r="J101" i="3"/>
  <c r="BK159" i="4"/>
  <c r="J159" i="4"/>
  <c r="J98" i="4"/>
  <c r="BK175" i="4"/>
  <c r="J175" i="4"/>
  <c r="J100" i="4"/>
  <c r="P122" i="5"/>
  <c r="P121" i="5"/>
  <c r="AU98" i="1"/>
  <c r="R155" i="5"/>
  <c r="T171" i="5"/>
  <c r="R188" i="5"/>
  <c r="T221" i="5"/>
  <c r="R125" i="6"/>
  <c r="R165" i="6"/>
  <c r="P125" i="7"/>
  <c r="BK146" i="7"/>
  <c r="J146" i="7"/>
  <c r="J99" i="7"/>
  <c r="T151" i="2"/>
  <c r="R252" i="2"/>
  <c r="T455" i="2"/>
  <c r="T880" i="2"/>
  <c r="P982" i="2"/>
  <c r="T1070" i="2"/>
  <c r="T879" i="2" s="1"/>
  <c r="P1085" i="2"/>
  <c r="R1094" i="2"/>
  <c r="BK1111" i="2"/>
  <c r="J1111" i="2"/>
  <c r="J115" i="2"/>
  <c r="R1139" i="2"/>
  <c r="R1342" i="2"/>
  <c r="BK1547" i="2"/>
  <c r="J1547" i="2"/>
  <c r="J121" i="2"/>
  <c r="R1547" i="2"/>
  <c r="P1629" i="2"/>
  <c r="BK143" i="3"/>
  <c r="J143" i="3"/>
  <c r="J98" i="3"/>
  <c r="BK155" i="3"/>
  <c r="J155" i="3"/>
  <c r="J99" i="3"/>
  <c r="P209" i="3"/>
  <c r="BK164" i="4"/>
  <c r="J164" i="4"/>
  <c r="J99" i="4"/>
  <c r="R164" i="4"/>
  <c r="R122" i="5"/>
  <c r="R121" i="5"/>
  <c r="BK171" i="5"/>
  <c r="J171" i="5"/>
  <c r="J99" i="5"/>
  <c r="T188" i="5"/>
  <c r="P125" i="6"/>
  <c r="P120" i="6"/>
  <c r="AU99" i="1"/>
  <c r="T165" i="6"/>
  <c r="P146" i="7"/>
  <c r="T189" i="7"/>
  <c r="T206" i="7"/>
  <c r="BK1772" i="2"/>
  <c r="J1772" i="2"/>
  <c r="J128" i="2"/>
  <c r="BK236" i="3"/>
  <c r="J236" i="3"/>
  <c r="J102" i="3"/>
  <c r="BK185" i="7"/>
  <c r="J185" i="7"/>
  <c r="J100" i="7"/>
  <c r="BK1709" i="2"/>
  <c r="J1709" i="2"/>
  <c r="J125" i="2"/>
  <c r="BK1774" i="2"/>
  <c r="J1774" i="2"/>
  <c r="J129" i="2"/>
  <c r="BK144" i="7"/>
  <c r="J144" i="7"/>
  <c r="J98" i="7"/>
  <c r="BK187" i="7"/>
  <c r="J187" i="7"/>
  <c r="J101" i="7"/>
  <c r="BK877" i="2"/>
  <c r="J877" i="2"/>
  <c r="J105" i="2"/>
  <c r="BK238" i="3"/>
  <c r="J238" i="3"/>
  <c r="J103" i="3"/>
  <c r="BK214" i="7"/>
  <c r="J214" i="7"/>
  <c r="J104" i="7"/>
  <c r="BK120" i="6"/>
  <c r="J120" i="6"/>
  <c r="J118" i="7"/>
  <c r="F121" i="7"/>
  <c r="BF128" i="7"/>
  <c r="BF136" i="7"/>
  <c r="BF140" i="7"/>
  <c r="BF141" i="7"/>
  <c r="BF148" i="7"/>
  <c r="BF151" i="7"/>
  <c r="BF153" i="7"/>
  <c r="BF183" i="7"/>
  <c r="BF184" i="7"/>
  <c r="BF194" i="7"/>
  <c r="BF200" i="7"/>
  <c r="BF203" i="7"/>
  <c r="BF212" i="7"/>
  <c r="BF215" i="7"/>
  <c r="BF130" i="7"/>
  <c r="BF143" i="7"/>
  <c r="BF145" i="7"/>
  <c r="BF160" i="7"/>
  <c r="BF169" i="7"/>
  <c r="BF182" i="7"/>
  <c r="BF186" i="7"/>
  <c r="BF198" i="7"/>
  <c r="BF207" i="7"/>
  <c r="E85" i="7"/>
  <c r="BF127" i="7"/>
  <c r="BF135" i="7"/>
  <c r="BF137" i="7"/>
  <c r="BF152" i="7"/>
  <c r="BF155" i="7"/>
  <c r="BF159" i="7"/>
  <c r="BF163" i="7"/>
  <c r="BF166" i="7"/>
  <c r="BF167" i="7"/>
  <c r="BF171" i="7"/>
  <c r="BF173" i="7"/>
  <c r="BF175" i="7"/>
  <c r="BF176" i="7"/>
  <c r="BF177" i="7"/>
  <c r="BF195" i="7"/>
  <c r="BF196" i="7"/>
  <c r="BF208" i="7"/>
  <c r="BF209" i="7"/>
  <c r="BF126" i="7"/>
  <c r="BF132" i="7"/>
  <c r="BF133" i="7"/>
  <c r="BF149" i="7"/>
  <c r="BF150" i="7"/>
  <c r="BF156" i="7"/>
  <c r="BF157" i="7"/>
  <c r="BF161" i="7"/>
  <c r="BF164" i="7"/>
  <c r="BF168" i="7"/>
  <c r="BF174" i="7"/>
  <c r="BF179" i="7"/>
  <c r="BF180" i="7"/>
  <c r="BF181" i="7"/>
  <c r="BF191" i="7"/>
  <c r="BF192" i="7"/>
  <c r="BF197" i="7"/>
  <c r="BF199" i="7"/>
  <c r="BF202" i="7"/>
  <c r="BF204" i="7"/>
  <c r="BF210" i="7"/>
  <c r="BF213" i="7"/>
  <c r="BF131" i="7"/>
  <c r="BF134" i="7"/>
  <c r="BF138" i="7"/>
  <c r="BF139" i="7"/>
  <c r="BF142" i="7"/>
  <c r="BF147" i="7"/>
  <c r="BF154" i="7"/>
  <c r="BF158" i="7"/>
  <c r="BF170" i="7"/>
  <c r="BF178" i="7"/>
  <c r="BF188" i="7"/>
  <c r="BF190" i="7"/>
  <c r="BF211" i="7"/>
  <c r="BF129" i="7"/>
  <c r="BF162" i="7"/>
  <c r="BF165" i="7"/>
  <c r="BF172" i="7"/>
  <c r="BF193" i="7"/>
  <c r="BF201" i="7"/>
  <c r="BF205" i="7"/>
  <c r="J89" i="6"/>
  <c r="F117" i="6"/>
  <c r="BF128" i="6"/>
  <c r="BF130" i="6"/>
  <c r="BF132" i="6"/>
  <c r="BF143" i="6"/>
  <c r="BF127" i="6"/>
  <c r="BF134" i="6"/>
  <c r="BF135" i="6"/>
  <c r="BF147" i="6"/>
  <c r="BF151" i="6"/>
  <c r="BF157" i="6"/>
  <c r="BF162" i="6"/>
  <c r="BF166" i="6"/>
  <c r="BF180" i="6"/>
  <c r="E110" i="6"/>
  <c r="BF139" i="6"/>
  <c r="BF142" i="6"/>
  <c r="BF144" i="6"/>
  <c r="BF149" i="6"/>
  <c r="BF158" i="6"/>
  <c r="BF171" i="6"/>
  <c r="BF176" i="6"/>
  <c r="BF177" i="6"/>
  <c r="BF178" i="6"/>
  <c r="BF126" i="6"/>
  <c r="BF133" i="6"/>
  <c r="BF137" i="6"/>
  <c r="BF141" i="6"/>
  <c r="BF150" i="6"/>
  <c r="BF152" i="6"/>
  <c r="BF154" i="6"/>
  <c r="BF155" i="6"/>
  <c r="BF163" i="6"/>
  <c r="BF169" i="6"/>
  <c r="BF172" i="6"/>
  <c r="BF173" i="6"/>
  <c r="BF175" i="6"/>
  <c r="BF122" i="6"/>
  <c r="BF123" i="6"/>
  <c r="BF131" i="6"/>
  <c r="BF136" i="6"/>
  <c r="BF138" i="6"/>
  <c r="BF146" i="6"/>
  <c r="BF156" i="6"/>
  <c r="BF159" i="6"/>
  <c r="BF160" i="6"/>
  <c r="BF161" i="6"/>
  <c r="BF170" i="6"/>
  <c r="BK121" i="5"/>
  <c r="J121" i="5"/>
  <c r="J96" i="5"/>
  <c r="BF129" i="6"/>
  <c r="BF140" i="6"/>
  <c r="BF145" i="6"/>
  <c r="BF148" i="6"/>
  <c r="BF153" i="6"/>
  <c r="BF164" i="6"/>
  <c r="BF167" i="6"/>
  <c r="BF168" i="6"/>
  <c r="BF174" i="6"/>
  <c r="BF179" i="6"/>
  <c r="BK120" i="4"/>
  <c r="J120" i="4"/>
  <c r="E85" i="5"/>
  <c r="F118" i="5"/>
  <c r="BF141" i="5"/>
  <c r="BF145" i="5"/>
  <c r="BF149" i="5"/>
  <c r="BF151" i="5"/>
  <c r="BF152" i="5"/>
  <c r="BF163" i="5"/>
  <c r="BF169" i="5"/>
  <c r="BF180" i="5"/>
  <c r="BF187" i="5"/>
  <c r="BF201" i="5"/>
  <c r="BF209" i="5"/>
  <c r="BF214" i="5"/>
  <c r="BF123" i="5"/>
  <c r="BF134" i="5"/>
  <c r="BF135" i="5"/>
  <c r="BF136" i="5"/>
  <c r="BF137" i="5"/>
  <c r="BF138" i="5"/>
  <c r="BF139" i="5"/>
  <c r="BF146" i="5"/>
  <c r="BF179" i="5"/>
  <c r="BF184" i="5"/>
  <c r="BF203" i="5"/>
  <c r="BF210" i="5"/>
  <c r="BF220" i="5"/>
  <c r="BF222" i="5"/>
  <c r="BF233" i="5"/>
  <c r="BF243" i="5"/>
  <c r="BF255" i="5"/>
  <c r="BF256" i="5"/>
  <c r="BF258" i="5"/>
  <c r="BF259" i="5"/>
  <c r="BF182" i="5"/>
  <c r="BF200" i="5"/>
  <c r="BF207" i="5"/>
  <c r="BF213" i="5"/>
  <c r="BF236" i="5"/>
  <c r="BF242" i="5"/>
  <c r="BF244" i="5"/>
  <c r="BF246" i="5"/>
  <c r="BF247" i="5"/>
  <c r="BF260" i="5"/>
  <c r="BF148" i="5"/>
  <c r="BF156" i="5"/>
  <c r="BF166" i="5"/>
  <c r="BF167" i="5"/>
  <c r="BF170" i="5"/>
  <c r="BF185" i="5"/>
  <c r="BF189" i="5"/>
  <c r="BF206" i="5"/>
  <c r="BF211" i="5"/>
  <c r="BF218" i="5"/>
  <c r="BF219" i="5"/>
  <c r="BF237" i="5"/>
  <c r="BF238" i="5"/>
  <c r="BF239" i="5"/>
  <c r="BF248" i="5"/>
  <c r="BF250" i="5"/>
  <c r="BF251" i="5"/>
  <c r="BF252" i="5"/>
  <c r="BF253" i="5"/>
  <c r="BF257" i="5"/>
  <c r="BF140" i="5"/>
  <c r="BF143" i="5"/>
  <c r="BF150" i="5"/>
  <c r="BF153" i="5"/>
  <c r="BF154" i="5"/>
  <c r="BF164" i="5"/>
  <c r="BF165" i="5"/>
  <c r="BF168" i="5"/>
  <c r="BF172" i="5"/>
  <c r="BF181" i="5"/>
  <c r="BF183" i="5"/>
  <c r="BF186" i="5"/>
  <c r="BF204" i="5"/>
  <c r="BF205" i="5"/>
  <c r="BF208" i="5"/>
  <c r="J89" i="5"/>
  <c r="BF142" i="5"/>
  <c r="BF144" i="5"/>
  <c r="BF147" i="5"/>
  <c r="BF178" i="5"/>
  <c r="BF202" i="5"/>
  <c r="BF212" i="5"/>
  <c r="BF215" i="5"/>
  <c r="BF216" i="5"/>
  <c r="BF217" i="5"/>
  <c r="BF234" i="5"/>
  <c r="BF235" i="5"/>
  <c r="BF240" i="5"/>
  <c r="BF241" i="5"/>
  <c r="BF245" i="5"/>
  <c r="BF249" i="5"/>
  <c r="BF254" i="5"/>
  <c r="BF124" i="4"/>
  <c r="BF129" i="4"/>
  <c r="BF142" i="4"/>
  <c r="BF145" i="4"/>
  <c r="BF154" i="4"/>
  <c r="BF171" i="4"/>
  <c r="BK123" i="3"/>
  <c r="J123" i="3"/>
  <c r="J96" i="3"/>
  <c r="E85" i="4"/>
  <c r="BF132" i="4"/>
  <c r="BF141" i="4"/>
  <c r="BF147" i="4"/>
  <c r="BF153" i="4"/>
  <c r="BF157" i="4"/>
  <c r="BF161" i="4"/>
  <c r="BF170" i="4"/>
  <c r="BF172" i="4"/>
  <c r="BF174" i="4"/>
  <c r="BF179" i="4"/>
  <c r="BF180" i="4"/>
  <c r="BF182" i="4"/>
  <c r="BF183" i="4"/>
  <c r="BF184" i="4"/>
  <c r="BF187" i="4"/>
  <c r="BF188" i="4"/>
  <c r="BF192" i="4"/>
  <c r="BF193" i="4"/>
  <c r="BF194" i="4"/>
  <c r="BF195" i="4"/>
  <c r="F92" i="4"/>
  <c r="BF123" i="4"/>
  <c r="BF127" i="4"/>
  <c r="BF131" i="4"/>
  <c r="BF135" i="4"/>
  <c r="BF139" i="4"/>
  <c r="BF146" i="4"/>
  <c r="BF152" i="4"/>
  <c r="BF156" i="4"/>
  <c r="BF160" i="4"/>
  <c r="BF162" i="4"/>
  <c r="BF168" i="4"/>
  <c r="BF186" i="4"/>
  <c r="BF190" i="4"/>
  <c r="BF191" i="4"/>
  <c r="J89" i="4"/>
  <c r="BF122" i="4"/>
  <c r="BF128" i="4"/>
  <c r="BF134" i="4"/>
  <c r="BF136" i="4"/>
  <c r="BF137" i="4"/>
  <c r="BF140" i="4"/>
  <c r="BF144" i="4"/>
  <c r="BF148" i="4"/>
  <c r="BF150" i="4"/>
  <c r="BF155" i="4"/>
  <c r="BF169" i="4"/>
  <c r="BF173" i="4"/>
  <c r="BF176" i="4"/>
  <c r="BF177" i="4"/>
  <c r="BF178" i="4"/>
  <c r="BF181" i="4"/>
  <c r="BF133" i="4"/>
  <c r="BF138" i="4"/>
  <c r="BF149" i="4"/>
  <c r="BF151" i="4"/>
  <c r="BF158" i="4"/>
  <c r="BF163" i="4"/>
  <c r="BF165" i="4"/>
  <c r="BF166" i="4"/>
  <c r="BF185" i="4"/>
  <c r="BF125" i="4"/>
  <c r="BF126" i="4"/>
  <c r="BF130" i="4"/>
  <c r="BF143" i="4"/>
  <c r="BF167" i="4"/>
  <c r="BF189" i="4"/>
  <c r="E85" i="3"/>
  <c r="F120" i="3"/>
  <c r="BF130" i="3"/>
  <c r="BF135" i="3"/>
  <c r="BF136" i="3"/>
  <c r="BF139" i="3"/>
  <c r="BF140" i="3"/>
  <c r="BF162" i="3"/>
  <c r="BF164" i="3"/>
  <c r="BF166" i="3"/>
  <c r="BF180" i="3"/>
  <c r="BF181" i="3"/>
  <c r="BF188" i="3"/>
  <c r="BF189" i="3"/>
  <c r="BF212" i="3"/>
  <c r="BF216" i="3"/>
  <c r="BF217" i="3"/>
  <c r="BF237" i="3"/>
  <c r="J1769" i="2"/>
  <c r="J127" i="2"/>
  <c r="BF129" i="3"/>
  <c r="BF132" i="3"/>
  <c r="BF137" i="3"/>
  <c r="BF142" i="3"/>
  <c r="BF158" i="3"/>
  <c r="BF163" i="3"/>
  <c r="BF167" i="3"/>
  <c r="BF168" i="3"/>
  <c r="BF170" i="3"/>
  <c r="BF172" i="3"/>
  <c r="BF174" i="3"/>
  <c r="BF178" i="3"/>
  <c r="BF194" i="3"/>
  <c r="BF195" i="3"/>
  <c r="BF199" i="3"/>
  <c r="BF201" i="3"/>
  <c r="BF207" i="3"/>
  <c r="BF208" i="3"/>
  <c r="BF218" i="3"/>
  <c r="J89" i="3"/>
  <c r="BF138" i="3"/>
  <c r="BF148" i="3"/>
  <c r="BF151" i="3"/>
  <c r="BF152" i="3"/>
  <c r="BF153" i="3"/>
  <c r="BF171" i="3"/>
  <c r="BF173" i="3"/>
  <c r="BF175" i="3"/>
  <c r="BF176" i="3"/>
  <c r="BF177" i="3"/>
  <c r="BF183" i="3"/>
  <c r="BF186" i="3"/>
  <c r="BF190" i="3"/>
  <c r="BF191" i="3"/>
  <c r="BF192" i="3"/>
  <c r="BF193" i="3"/>
  <c r="BF196" i="3"/>
  <c r="BF203" i="3"/>
  <c r="BF206" i="3"/>
  <c r="BF214" i="3"/>
  <c r="BF222" i="3"/>
  <c r="J151" i="2"/>
  <c r="J98" i="2"/>
  <c r="J880" i="2"/>
  <c r="J107" i="2"/>
  <c r="BF126" i="3"/>
  <c r="BF127" i="3"/>
  <c r="BF128" i="3"/>
  <c r="BF134" i="3"/>
  <c r="BF141" i="3"/>
  <c r="BF146" i="3"/>
  <c r="BF150" i="3"/>
  <c r="BF161" i="3"/>
  <c r="BF169" i="3"/>
  <c r="BF179" i="3"/>
  <c r="BF184" i="3"/>
  <c r="BF185" i="3"/>
  <c r="BF197" i="3"/>
  <c r="BF200" i="3"/>
  <c r="BF202" i="3"/>
  <c r="BF204" i="3"/>
  <c r="BF211" i="3"/>
  <c r="BF215" i="3"/>
  <c r="BF225" i="3"/>
  <c r="BF226" i="3"/>
  <c r="BF229" i="3"/>
  <c r="BF232" i="3"/>
  <c r="BF239" i="3"/>
  <c r="BF133" i="3"/>
  <c r="BF149" i="3"/>
  <c r="BF159" i="3"/>
  <c r="BF160" i="3"/>
  <c r="BF165" i="3"/>
  <c r="BF198" i="3"/>
  <c r="BF210" i="3"/>
  <c r="BF220" i="3"/>
  <c r="BF228" i="3"/>
  <c r="BF231" i="3"/>
  <c r="BF234" i="3"/>
  <c r="BF235" i="3"/>
  <c r="BF125" i="3"/>
  <c r="BF131" i="3"/>
  <c r="BF144" i="3"/>
  <c r="BF145" i="3"/>
  <c r="BF147" i="3"/>
  <c r="BF154" i="3"/>
  <c r="BF156" i="3"/>
  <c r="BF157" i="3"/>
  <c r="BF182" i="3"/>
  <c r="BF205" i="3"/>
  <c r="BF213" i="3"/>
  <c r="BF219" i="3"/>
  <c r="BF221" i="3"/>
  <c r="BF223" i="3"/>
  <c r="BF224" i="3"/>
  <c r="BF227" i="3"/>
  <c r="BF230" i="3"/>
  <c r="BF233" i="3"/>
  <c r="F92" i="2"/>
  <c r="BF152" i="2"/>
  <c r="BF246" i="2"/>
  <c r="BF273" i="2"/>
  <c r="BF278" i="2"/>
  <c r="BF373" i="2"/>
  <c r="BF436" i="2"/>
  <c r="BF456" i="2"/>
  <c r="BF469" i="2"/>
  <c r="BF516" i="2"/>
  <c r="BF537" i="2"/>
  <c r="BF652" i="2"/>
  <c r="BF664" i="2"/>
  <c r="BF670" i="2"/>
  <c r="BF680" i="2"/>
  <c r="BF712" i="2"/>
  <c r="BF714" i="2"/>
  <c r="BF716" i="2"/>
  <c r="BF779" i="2"/>
  <c r="BF789" i="2"/>
  <c r="BF802" i="2"/>
  <c r="BF845" i="2"/>
  <c r="BF869" i="2"/>
  <c r="BF875" i="2"/>
  <c r="BF878" i="2"/>
  <c r="BF884" i="2"/>
  <c r="BF901" i="2"/>
  <c r="BF903" i="2"/>
  <c r="BF940" i="2"/>
  <c r="BF977" i="2"/>
  <c r="BF988" i="2"/>
  <c r="BF1030" i="2"/>
  <c r="BF1034" i="2"/>
  <c r="BF1153" i="2"/>
  <c r="BF1181" i="2"/>
  <c r="BF1238" i="2"/>
  <c r="BF1251" i="2"/>
  <c r="BF1265" i="2"/>
  <c r="BF1286" i="2"/>
  <c r="BF1305" i="2"/>
  <c r="BF1309" i="2"/>
  <c r="BF1323" i="2"/>
  <c r="BF1711" i="2"/>
  <c r="BF1775" i="2"/>
  <c r="BF183" i="2"/>
  <c r="BF198" i="2"/>
  <c r="BF200" i="2"/>
  <c r="BF245" i="2"/>
  <c r="BF308" i="2"/>
  <c r="BF313" i="2"/>
  <c r="BF441" i="2"/>
  <c r="BF447" i="2"/>
  <c r="BF500" i="2"/>
  <c r="BF663" i="2"/>
  <c r="BF678" i="2"/>
  <c r="BF684" i="2"/>
  <c r="BF733" i="2"/>
  <c r="BF894" i="2"/>
  <c r="BF927" i="2"/>
  <c r="BF928" i="2"/>
  <c r="BF950" i="2"/>
  <c r="BF952" i="2"/>
  <c r="BF1023" i="2"/>
  <c r="BF1046" i="2"/>
  <c r="BF1060" i="2"/>
  <c r="BF1076" i="2"/>
  <c r="BF1077" i="2"/>
  <c r="BF1084" i="2"/>
  <c r="BF1103" i="2"/>
  <c r="BF1241" i="2"/>
  <c r="BF1276" i="2"/>
  <c r="BF1278" i="2"/>
  <c r="BF1290" i="2"/>
  <c r="BF1303" i="2"/>
  <c r="BF1304" i="2"/>
  <c r="BF1315" i="2"/>
  <c r="BF1332" i="2"/>
  <c r="BF1333" i="2"/>
  <c r="BF1334" i="2"/>
  <c r="BF1335" i="2"/>
  <c r="BF1336" i="2"/>
  <c r="BF1338" i="2"/>
  <c r="BF1339" i="2"/>
  <c r="BF1340" i="2"/>
  <c r="BF1357" i="2"/>
  <c r="BF1359" i="2"/>
  <c r="BF1367" i="2"/>
  <c r="BF1375" i="2"/>
  <c r="BF1378" i="2"/>
  <c r="BF1395" i="2"/>
  <c r="BF1397" i="2"/>
  <c r="BF1398" i="2"/>
  <c r="BF1405" i="2"/>
  <c r="BF1446" i="2"/>
  <c r="BF1498" i="2"/>
  <c r="BF1511" i="2"/>
  <c r="BF1520" i="2"/>
  <c r="BF1529" i="2"/>
  <c r="BF1538" i="2"/>
  <c r="BF1546" i="2"/>
  <c r="BF1554" i="2"/>
  <c r="BF1556" i="2"/>
  <c r="BF1628" i="2"/>
  <c r="BF1630" i="2"/>
  <c r="BF1656" i="2"/>
  <c r="BF1658" i="2"/>
  <c r="BF1712" i="2"/>
  <c r="BF1731" i="2"/>
  <c r="BF1770" i="2"/>
  <c r="BF1771" i="2"/>
  <c r="BF1773" i="2"/>
  <c r="BF153" i="2"/>
  <c r="BF157" i="2"/>
  <c r="BF160" i="2"/>
  <c r="BF166" i="2"/>
  <c r="BF175" i="2"/>
  <c r="BF197" i="2"/>
  <c r="BF209" i="2"/>
  <c r="BF213" i="2"/>
  <c r="BF222" i="2"/>
  <c r="BF229" i="2"/>
  <c r="BF282" i="2"/>
  <c r="BF286" i="2"/>
  <c r="BF418" i="2"/>
  <c r="BF445" i="2"/>
  <c r="BF446" i="2"/>
  <c r="BF492" i="2"/>
  <c r="BF626" i="2"/>
  <c r="BF640" i="2"/>
  <c r="BF713" i="2"/>
  <c r="BF717" i="2"/>
  <c r="BF724" i="2"/>
  <c r="BF730" i="2"/>
  <c r="BF735" i="2"/>
  <c r="BF743" i="2"/>
  <c r="BF744" i="2"/>
  <c r="BF831" i="2"/>
  <c r="BF861" i="2"/>
  <c r="BF881" i="2"/>
  <c r="BF890" i="2"/>
  <c r="BF908" i="2"/>
  <c r="BF969" i="2"/>
  <c r="BF971" i="2"/>
  <c r="BF1021" i="2"/>
  <c r="BF1025" i="2"/>
  <c r="BF1027" i="2"/>
  <c r="BF1036" i="2"/>
  <c r="BF1069" i="2"/>
  <c r="BF1083" i="2"/>
  <c r="BF1086" i="2"/>
  <c r="BF178" i="2"/>
  <c r="BF180" i="2"/>
  <c r="BF182" i="2"/>
  <c r="BF184" i="2"/>
  <c r="BF233" i="2"/>
  <c r="BF238" i="2"/>
  <c r="BF253" i="2"/>
  <c r="BF274" i="2"/>
  <c r="BF281" i="2"/>
  <c r="BF289" i="2"/>
  <c r="BF300" i="2"/>
  <c r="BF312" i="2"/>
  <c r="BF385" i="2"/>
  <c r="BF408" i="2"/>
  <c r="BF442" i="2"/>
  <c r="BF452" i="2"/>
  <c r="BF494" i="2"/>
  <c r="BF496" i="2"/>
  <c r="BF550" i="2"/>
  <c r="BF610" i="2"/>
  <c r="BF621" i="2"/>
  <c r="BF644" i="2"/>
  <c r="BF682" i="2"/>
  <c r="BF737" i="2"/>
  <c r="BF821" i="2"/>
  <c r="BF824" i="2"/>
  <c r="BF851" i="2"/>
  <c r="BF854" i="2"/>
  <c r="BF872" i="2"/>
  <c r="BF873" i="2"/>
  <c r="BF899" i="2"/>
  <c r="BF911" i="2"/>
  <c r="BF920" i="2"/>
  <c r="BF930" i="2"/>
  <c r="BF938" i="2"/>
  <c r="BF948" i="2"/>
  <c r="BF954" i="2"/>
  <c r="BF960" i="2"/>
  <c r="BF961" i="2"/>
  <c r="BF963" i="2"/>
  <c r="BF981" i="2"/>
  <c r="BF1039" i="2"/>
  <c r="BF1063" i="2"/>
  <c r="BF1095" i="2"/>
  <c r="BF1098" i="2"/>
  <c r="BF1107" i="2"/>
  <c r="BF1110" i="2"/>
  <c r="BF1112" i="2"/>
  <c r="BF1140" i="2"/>
  <c r="BF1150" i="2"/>
  <c r="BF1262" i="2"/>
  <c r="BF1267" i="2"/>
  <c r="BF1279" i="2"/>
  <c r="BF1299" i="2"/>
  <c r="BF1301" i="2"/>
  <c r="BF1302" i="2"/>
  <c r="BF1306" i="2"/>
  <c r="BF1320" i="2"/>
  <c r="BF1322" i="2"/>
  <c r="BF1331" i="2"/>
  <c r="BF1710" i="2"/>
  <c r="J89" i="2"/>
  <c r="E139" i="2"/>
  <c r="BF156" i="2"/>
  <c r="BF177" i="2"/>
  <c r="BF230" i="2"/>
  <c r="BF303" i="2"/>
  <c r="BF306" i="2"/>
  <c r="BF310" i="2"/>
  <c r="BF337" i="2"/>
  <c r="BF343" i="2"/>
  <c r="BF354" i="2"/>
  <c r="BF374" i="2"/>
  <c r="BF386" i="2"/>
  <c r="BF505" i="2"/>
  <c r="BF560" i="2"/>
  <c r="BF791" i="2"/>
  <c r="BF794" i="2"/>
  <c r="BF811" i="2"/>
  <c r="BF834" i="2"/>
  <c r="BF922" i="2"/>
  <c r="BF972" i="2"/>
  <c r="BF983" i="2"/>
  <c r="BF1031" i="2"/>
  <c r="BF1053" i="2"/>
  <c r="BF1054" i="2"/>
  <c r="BF1068" i="2"/>
  <c r="BF1091" i="2"/>
  <c r="BF1101" i="2"/>
  <c r="BF1121" i="2"/>
  <c r="BF1133" i="2"/>
  <c r="BF1138" i="2"/>
  <c r="BF1236" i="2"/>
  <c r="BF1244" i="2"/>
  <c r="BF1275" i="2"/>
  <c r="BF1280" i="2"/>
  <c r="BF1281" i="2"/>
  <c r="BF1308" i="2"/>
  <c r="BF1310" i="2"/>
  <c r="BF1311" i="2"/>
  <c r="BF1312" i="2"/>
  <c r="BF1314" i="2"/>
  <c r="BF1708" i="2"/>
  <c r="BF262" i="2"/>
  <c r="BF265" i="2"/>
  <c r="BF269" i="2"/>
  <c r="BF283" i="2"/>
  <c r="BF305" i="2"/>
  <c r="BF324" i="2"/>
  <c r="BF409" i="2"/>
  <c r="BF439" i="2"/>
  <c r="BF448" i="2"/>
  <c r="BF449" i="2"/>
  <c r="BF478" i="2"/>
  <c r="BF630" i="2"/>
  <c r="BF638" i="2"/>
  <c r="BF685" i="2"/>
  <c r="BF715" i="2"/>
  <c r="BF720" i="2"/>
  <c r="BF732" i="2"/>
  <c r="BF798" i="2"/>
  <c r="BF799" i="2"/>
  <c r="BF805" i="2"/>
  <c r="BF818" i="2"/>
  <c r="BF825" i="2"/>
  <c r="BF828" i="2"/>
  <c r="BF842" i="2"/>
  <c r="BF870" i="2"/>
  <c r="BF876" i="2"/>
  <c r="BF897" i="2"/>
  <c r="BF913" i="2"/>
  <c r="BF918" i="2"/>
  <c r="BF986" i="2"/>
  <c r="BF989" i="2"/>
  <c r="BF1041" i="2"/>
  <c r="BF1044" i="2"/>
  <c r="BF1051" i="2"/>
  <c r="BF1056" i="2"/>
  <c r="BF1058" i="2"/>
  <c r="BF1065" i="2"/>
  <c r="BF1071" i="2"/>
  <c r="BF1074" i="2"/>
  <c r="BF1075" i="2"/>
  <c r="BF1080" i="2"/>
  <c r="BF1082" i="2"/>
  <c r="BF1093" i="2"/>
  <c r="BF1119" i="2"/>
  <c r="BF1135" i="2"/>
  <c r="BF1137" i="2"/>
  <c r="BF1209" i="2"/>
  <c r="BF1259" i="2"/>
  <c r="BF1277" i="2"/>
  <c r="BF1300" i="2"/>
  <c r="BF1307" i="2"/>
  <c r="BF1313" i="2"/>
  <c r="BF1337" i="2"/>
  <c r="BF1341" i="2"/>
  <c r="BF1343" i="2"/>
  <c r="BF1358" i="2"/>
  <c r="BF1373" i="2"/>
  <c r="BF1374" i="2"/>
  <c r="BF1384" i="2"/>
  <c r="BF1394" i="2"/>
  <c r="BF1396" i="2"/>
  <c r="BF1412" i="2"/>
  <c r="BF1426" i="2"/>
  <c r="BF1475" i="2"/>
  <c r="BF1543" i="2"/>
  <c r="BF1548" i="2"/>
  <c r="BF1558" i="2"/>
  <c r="BF1569" i="2"/>
  <c r="BF1596" i="2"/>
  <c r="BF1624" i="2"/>
  <c r="BF1660" i="2"/>
  <c r="F37" i="2"/>
  <c r="BD95" i="1"/>
  <c r="F37" i="5"/>
  <c r="BD98" i="1"/>
  <c r="F35" i="6"/>
  <c r="BB99" i="1"/>
  <c r="F36" i="6"/>
  <c r="BC99" i="1"/>
  <c r="J33" i="7"/>
  <c r="AV100" i="1"/>
  <c r="F33" i="2"/>
  <c r="AZ95" i="1"/>
  <c r="F37" i="7"/>
  <c r="BD100" i="1"/>
  <c r="F35" i="2"/>
  <c r="BB95" i="1"/>
  <c r="F35" i="7"/>
  <c r="BB100" i="1"/>
  <c r="F36" i="2"/>
  <c r="BC95" i="1"/>
  <c r="F33" i="7"/>
  <c r="AZ100" i="1"/>
  <c r="J33" i="2"/>
  <c r="AV95" i="1"/>
  <c r="J30" i="6"/>
  <c r="J33" i="3"/>
  <c r="AV96" i="1"/>
  <c r="F36" i="3"/>
  <c r="BC96" i="1"/>
  <c r="F35" i="3"/>
  <c r="BB96" i="1"/>
  <c r="F33" i="3"/>
  <c r="AZ96" i="1"/>
  <c r="F37" i="3"/>
  <c r="BD96" i="1"/>
  <c r="F33" i="4"/>
  <c r="AZ97" i="1"/>
  <c r="F35" i="4"/>
  <c r="BB97" i="1"/>
  <c r="J33" i="4"/>
  <c r="AV97" i="1"/>
  <c r="F37" i="4"/>
  <c r="BD97" i="1"/>
  <c r="F36" i="4"/>
  <c r="BC97" i="1"/>
  <c r="F35" i="5"/>
  <c r="BB98" i="1"/>
  <c r="F33" i="5"/>
  <c r="AZ98" i="1"/>
  <c r="J33" i="5"/>
  <c r="AV98" i="1"/>
  <c r="F36" i="5"/>
  <c r="BC98" i="1"/>
  <c r="J30" i="4"/>
  <c r="J33" i="6"/>
  <c r="AV99" i="1"/>
  <c r="F33" i="6"/>
  <c r="AZ99" i="1"/>
  <c r="F37" i="6"/>
  <c r="BD99" i="1"/>
  <c r="F36" i="7"/>
  <c r="BC100" i="1"/>
  <c r="P120" i="4" l="1"/>
  <c r="AU97" i="1" s="1"/>
  <c r="BK879" i="2"/>
  <c r="J879" i="2"/>
  <c r="J106" i="2"/>
  <c r="T120" i="6"/>
  <c r="R150" i="2"/>
  <c r="R124" i="7"/>
  <c r="P150" i="2"/>
  <c r="R123" i="3"/>
  <c r="T121" i="5"/>
  <c r="P123" i="3"/>
  <c r="AU96" i="1"/>
  <c r="R879" i="2"/>
  <c r="R120" i="4"/>
  <c r="T123" i="3"/>
  <c r="P124" i="7"/>
  <c r="AU100" i="1"/>
  <c r="T124" i="7"/>
  <c r="R120" i="6"/>
  <c r="T120" i="4"/>
  <c r="P879" i="2"/>
  <c r="T150" i="2"/>
  <c r="T149" i="2"/>
  <c r="BK150" i="2"/>
  <c r="BK149" i="2"/>
  <c r="J149" i="2"/>
  <c r="J96" i="2"/>
  <c r="BK124" i="7"/>
  <c r="J124" i="7"/>
  <c r="J96" i="7"/>
  <c r="AG99" i="1"/>
  <c r="J96" i="6"/>
  <c r="AG97" i="1"/>
  <c r="J96" i="4"/>
  <c r="J34" i="2"/>
  <c r="AW95" i="1"/>
  <c r="AT95" i="1"/>
  <c r="J30" i="2"/>
  <c r="AG95" i="1"/>
  <c r="J34" i="3"/>
  <c r="AW96" i="1"/>
  <c r="AT96" i="1"/>
  <c r="J30" i="5"/>
  <c r="AG98" i="1"/>
  <c r="J34" i="6"/>
  <c r="AW99" i="1"/>
  <c r="AT99" i="1"/>
  <c r="AN99" i="1"/>
  <c r="J34" i="7"/>
  <c r="AW100" i="1"/>
  <c r="AT100" i="1"/>
  <c r="J30" i="3"/>
  <c r="AG96" i="1"/>
  <c r="J34" i="4"/>
  <c r="AW97" i="1"/>
  <c r="AT97" i="1"/>
  <c r="AN97" i="1"/>
  <c r="F34" i="5"/>
  <c r="BA98" i="1"/>
  <c r="F34" i="7"/>
  <c r="BA100" i="1"/>
  <c r="F34" i="3"/>
  <c r="BA96" i="1"/>
  <c r="F34" i="6"/>
  <c r="BA99" i="1"/>
  <c r="AZ94" i="1"/>
  <c r="AV94" i="1"/>
  <c r="AK29" i="1"/>
  <c r="BC94" i="1"/>
  <c r="AY94" i="1"/>
  <c r="BB94" i="1"/>
  <c r="W31" i="1"/>
  <c r="F34" i="2"/>
  <c r="BA95" i="1"/>
  <c r="F34" i="4"/>
  <c r="BA97" i="1"/>
  <c r="J34" i="5"/>
  <c r="AW98" i="1"/>
  <c r="AT98" i="1"/>
  <c r="BD94" i="1"/>
  <c r="W33" i="1"/>
  <c r="P149" i="2" l="1"/>
  <c r="AU95" i="1"/>
  <c r="R149" i="2"/>
  <c r="J150" i="2"/>
  <c r="J97" i="2"/>
  <c r="AN98" i="1"/>
  <c r="J39" i="6"/>
  <c r="J39" i="5"/>
  <c r="AN96" i="1"/>
  <c r="J39" i="4"/>
  <c r="AN95" i="1"/>
  <c r="J39" i="3"/>
  <c r="J39" i="2"/>
  <c r="AU94" i="1"/>
  <c r="J30" i="7"/>
  <c r="AG100" i="1"/>
  <c r="AG94" i="1"/>
  <c r="AK26" i="1"/>
  <c r="W29" i="1"/>
  <c r="BA94" i="1"/>
  <c r="AW94" i="1"/>
  <c r="AK30" i="1"/>
  <c r="W32" i="1"/>
  <c r="AX94" i="1"/>
  <c r="J39" i="7" l="1"/>
  <c r="AK35" i="1"/>
  <c r="AN100" i="1"/>
  <c r="W30" i="1"/>
  <c r="AT94" i="1"/>
  <c r="AN94" i="1" l="1"/>
</calcChain>
</file>

<file path=xl/sharedStrings.xml><?xml version="1.0" encoding="utf-8"?>
<sst xmlns="http://schemas.openxmlformats.org/spreadsheetml/2006/main" count="23748" uniqueCount="3192">
  <si>
    <t>Export Komplet</t>
  </si>
  <si>
    <t/>
  </si>
  <si>
    <t>2.0</t>
  </si>
  <si>
    <t>False</t>
  </si>
  <si>
    <t>{8610d44f-75f6-49d4-876d-0f184336eae2}</t>
  </si>
  <si>
    <t>&gt;&gt;  skryté stĺpce  &lt;&lt;</t>
  </si>
  <si>
    <t>0,01</t>
  </si>
  <si>
    <t>0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</si>
  <si>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</si>
  <si>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</si>
  <si>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</si>
  <si>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</si>
  <si>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</si>
  <si>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</si>
  <si>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0418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</si>
  <si>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</si>
  <si>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</si>
  <si>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Prístavba objektu Strednej zdravotníckej školy</t>
  </si>
  <si>
    <t>JKSO:</t>
  </si>
  <si>
    <t>KS:</t>
  </si>
  <si>
    <t>Miesto:</t>
  </si>
  <si>
    <t>parc.č.2514/1 Banská Bystrica</t>
  </si>
  <si>
    <t>Dátum:</t>
  </si>
  <si>
    <t>10. 1. 2025</t>
  </si>
  <si>
    <t>Objednávateľ:</t>
  </si>
  <si>
    <t>IČO:</t>
  </si>
  <si>
    <t>Banskobystrický samosprávny kraj</t>
  </si>
  <si>
    <t>IČ DPH:</t>
  </si>
  <si>
    <t>Zhotoviteľ:</t>
  </si>
  <si>
    <t>Vyplň údaj</t>
  </si>
  <si>
    <t>Projektant:</t>
  </si>
  <si>
    <t>Ing.Marek Mečír</t>
  </si>
  <si>
    <t>True</t>
  </si>
  <si>
    <t>Spracovateľ:</t>
  </si>
  <si>
    <t>Stanislav Hlubina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</si>
  <si>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</si>
  <si>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</si>
  <si>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</si>
  <si>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</si>
  <si>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</si>
  <si>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</si>
  <si>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</si>
  <si>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</si>
  <si>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</si>
  <si>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</si>
  <si>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</si>
  <si>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</si>
  <si>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</si>
  <si>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</si>
  <si>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</si>
  <si>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</si>
  <si>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</si>
  <si>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</si>
  <si>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</si>
  <si>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</si>
  <si>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</si>
  <si>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</si>
  <si>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</si>
  <si>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</si>
  <si>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</si>
  <si>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</si>
  <si>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</si>
  <si>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</si>
  <si>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</si>
  <si>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</si>
  <si>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</si>
  <si>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</si>
  <si>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</si>
  <si>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</si>
  <si>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</si>
  <si>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</si>
  <si>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</si>
  <si>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</si>
  <si>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</si>
  <si>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</si>
  <si>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</si>
  <si>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###NOIMPORT###</t>
  </si>
  <si>
    <t>IMPORT</t>
  </si>
  <si>
    <t>{00000000-0000-0000-0000-000000000000}</t>
  </si>
  <si>
    <t>/</t>
  </si>
  <si>
    <t>1</t>
  </si>
  <si>
    <t>Stavebná časť</t>
  </si>
  <si>
    <t>STA</t>
  </si>
  <si>
    <t>{39ab348d-2608-4e7f-9a55-ff1bcacb4b66}</t>
  </si>
  <si>
    <t>2</t>
  </si>
  <si>
    <t>Zdravotechnika</t>
  </si>
  <si>
    <t>{713536cd-34f4-40f0-86c2-aa1bd463298b}</t>
  </si>
  <si>
    <t>3</t>
  </si>
  <si>
    <t>Ústredné kúrenie</t>
  </si>
  <si>
    <t>{aa7f3d07-2991-4280-bfae-f246d7714e8f}</t>
  </si>
  <si>
    <t>4</t>
  </si>
  <si>
    <t>Vzduchotechnika</t>
  </si>
  <si>
    <t>{3d403262-4308-4de7-bae6-3bd65d26b006}</t>
  </si>
  <si>
    <t>5</t>
  </si>
  <si>
    <t>Elektroinštalácia</t>
  </si>
  <si>
    <t>{fcbc8180-9df6-4103-a9f5-c1b526874a9f}</t>
  </si>
  <si>
    <t>6</t>
  </si>
  <si>
    <t>Lokálny zdroj FVZ PAC 17kW , PDC 15,51 kWp</t>
  </si>
  <si>
    <t>{b4192254-297f-4122-b096-721d2be35188}</t>
  </si>
  <si>
    <t>KRYCÍ LIST ROZPOČTU</t>
  </si>
  <si>
    <t>Objekt:</t>
  </si>
  <si>
    <t>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</si>
  <si>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</si>
  <si>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</si>
  <si>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</si>
  <si>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</si>
  <si>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</si>
  <si>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</si>
  <si>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</si>
  <si>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</si>
  <si>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</si>
  <si>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</si>
  <si>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</si>
  <si>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</si>
  <si>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</si>
  <si>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</si>
  <si>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</si>
  <si>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</si>
  <si>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</si>
  <si>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</si>
  <si>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</si>
  <si>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</si>
  <si>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</si>
  <si>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</si>
  <si>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</si>
  <si>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</si>
  <si>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</si>
  <si>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</si>
  <si>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</si>
  <si>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</si>
  <si>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</si>
  <si>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</si>
  <si>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</si>
  <si>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</si>
  <si>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</si>
  <si>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</si>
  <si>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</si>
  <si>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33-M - Montáže dopravných zariadení, skladových zariadení a váh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</si>
  <si>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</si>
  <si>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</si>
  <si>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</si>
  <si>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</si>
  <si>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</si>
  <si>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</si>
  <si>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</si>
  <si>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</si>
  <si>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</si>
  <si>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</si>
  <si>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</si>
  <si>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</si>
  <si>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</si>
  <si>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</si>
  <si>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</si>
  <si>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</si>
  <si>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</si>
  <si>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</si>
  <si>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</si>
  <si>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113107123.S</t>
  </si>
  <si>
    <t>Odstránenie krytu v ploche  do 200 m2 z kameniva hrubého drveného, hr.200 do 300 mm,  -0,40000t</t>
  </si>
  <si>
    <t>m2</t>
  </si>
  <si>
    <t>-1459965915</t>
  </si>
  <si>
    <t>113107143.S</t>
  </si>
  <si>
    <t>Odstránenie krytu asfaltového v ploche do 200 m2, hr. nad 100 do 150 mm,  -0,37500t</t>
  </si>
  <si>
    <t>865547316</t>
  </si>
  <si>
    <t>VV</t>
  </si>
  <si>
    <t>asfaltový chodník</t>
  </si>
  <si>
    <t>38,62</t>
  </si>
  <si>
    <t>113107223.S</t>
  </si>
  <si>
    <t>Odstránenie krytu v ploche nad 200 m2 z kameniva hrubého drveného, hr. 200 do 300 mm,  -0,40000t</t>
  </si>
  <si>
    <t>-981862958</t>
  </si>
  <si>
    <t>113107232.S</t>
  </si>
  <si>
    <t>Odstránenie krytu v ploche nad 200 m2 z betónu prostého, hr. vrstvy 150 do 300 mm,  -0,50000t</t>
  </si>
  <si>
    <t>580695076</t>
  </si>
  <si>
    <t>pojazdné</t>
  </si>
  <si>
    <t>273,96</t>
  </si>
  <si>
    <t>122201101.S</t>
  </si>
  <si>
    <t>Odkopávka a prekopávka nezapažená v hornine 3, do 100 m3</t>
  </si>
  <si>
    <t>m3</t>
  </si>
  <si>
    <t>-1953870641</t>
  </si>
  <si>
    <t>SP1</t>
  </si>
  <si>
    <t>155,07*0,45</t>
  </si>
  <si>
    <t>SP2</t>
  </si>
  <si>
    <t>71,71*0,60</t>
  </si>
  <si>
    <t>Súčet</t>
  </si>
  <si>
    <t>132201202.S</t>
  </si>
  <si>
    <t>Výkop ryhy šírky 600-2000mm horn.3 od 100 do 1000 m3</t>
  </si>
  <si>
    <t>-1398652413</t>
  </si>
  <si>
    <t>SH -3,400 HH -0,150</t>
  </si>
  <si>
    <t>35,88*1,00*3,25*2</t>
  </si>
  <si>
    <t>1,045*1,885*3,25</t>
  </si>
  <si>
    <t>4,38*1,00*3,25*9</t>
  </si>
  <si>
    <t>rozšírenie výkopu (odhad ), alt.debnenie základov</t>
  </si>
  <si>
    <t>35,88*1,30*3,25*0,5*2*2</t>
  </si>
  <si>
    <t>4,38*1,30*3,25*0,5*2*9</t>
  </si>
  <si>
    <t>7</t>
  </si>
  <si>
    <t>139711101.S</t>
  </si>
  <si>
    <t>Výkop v uzavretých priestoroch s naložením výkopu na dopravný prostriedok v hornine 1 až 4</t>
  </si>
  <si>
    <t>972078217</t>
  </si>
  <si>
    <t>2,37*2,08*1,23</t>
  </si>
  <si>
    <t>8</t>
  </si>
  <si>
    <t>162201201.S</t>
  </si>
  <si>
    <t>Vodorovné premiestnenie výkopu nosením do 10 m horniny 1 až 4</t>
  </si>
  <si>
    <t>-1360801401</t>
  </si>
  <si>
    <t>9</t>
  </si>
  <si>
    <t>162501122.S</t>
  </si>
  <si>
    <t>Vodorovné premiestnenie výkopku po spevnenej ceste z horniny tr.1-4, nad 100 do 1000 m3 na vzdialenosť do 3000 m</t>
  </si>
  <si>
    <t>-1418851291</t>
  </si>
  <si>
    <t>112,808+837,473+6,063-710,148</t>
  </si>
  <si>
    <t>10</t>
  </si>
  <si>
    <t>162501123.S</t>
  </si>
  <si>
    <t>Vodorovné premiestnenie výkopku po spevnenej ceste z horniny tr.1-4, nad 100 do 1000 m3, príplatok k cene za každých ďalšich a začatých 1000 m</t>
  </si>
  <si>
    <t>-1011080707</t>
  </si>
  <si>
    <t>246,196*7</t>
  </si>
  <si>
    <t>11</t>
  </si>
  <si>
    <t>166101102.S</t>
  </si>
  <si>
    <t>Prehodenie neuľahnutého výkopku z horniny 1 až 4 nad 100 do 1000 m3</t>
  </si>
  <si>
    <t>-905943041</t>
  </si>
  <si>
    <t>12</t>
  </si>
  <si>
    <t>167101100.S</t>
  </si>
  <si>
    <t>Nakladanie výkopku tr.1-4 ručne</t>
  </si>
  <si>
    <t>842447196</t>
  </si>
  <si>
    <t>13</t>
  </si>
  <si>
    <t>174101102.S</t>
  </si>
  <si>
    <t>Zásyp sypaninou v uzavretých priestoroch s urovnaním povrchu zásypu</t>
  </si>
  <si>
    <t>-1988750986</t>
  </si>
  <si>
    <t>zásyp rozšíreného výkopu (odhad )</t>
  </si>
  <si>
    <t>zásyp na pásy</t>
  </si>
  <si>
    <t>35,88*1,00*2,25*2</t>
  </si>
  <si>
    <t>1,045*1,885*2,25</t>
  </si>
  <si>
    <t>4,38*1,00*2,25*9</t>
  </si>
  <si>
    <t>zásyp na pásy - vonkajšia časť základu</t>
  </si>
  <si>
    <t>(35,88+6,13)*0,25*0,15</t>
  </si>
  <si>
    <t>odpočet stľpov</t>
  </si>
  <si>
    <t>"S1" -0,50*0,50*2,25*28</t>
  </si>
  <si>
    <t>14</t>
  </si>
  <si>
    <t>171201201.S</t>
  </si>
  <si>
    <t>Uloženie sypaniny na skládky do 100 m3</t>
  </si>
  <si>
    <t>1955873506</t>
  </si>
  <si>
    <t>15</t>
  </si>
  <si>
    <t>171209002.S</t>
  </si>
  <si>
    <t>Poplatok za skládku - zemina a kamenivo (17 05) ostatné</t>
  </si>
  <si>
    <t>t</t>
  </si>
  <si>
    <t>-103202269</t>
  </si>
  <si>
    <t>246,196*1,8</t>
  </si>
  <si>
    <t>16</t>
  </si>
  <si>
    <t>181201102.S</t>
  </si>
  <si>
    <t>Úprava pláne v násypoch v hornine 1-4 so zhutnením</t>
  </si>
  <si>
    <t>746226040</t>
  </si>
  <si>
    <t>pod štrkový vankúš dosky</t>
  </si>
  <si>
    <t>34,63*5,13+1,045*0,885</t>
  </si>
  <si>
    <t>155,07</t>
  </si>
  <si>
    <t>71,71</t>
  </si>
  <si>
    <t>Zakladanie</t>
  </si>
  <si>
    <t>17</t>
  </si>
  <si>
    <t>271533001.S</t>
  </si>
  <si>
    <t>Násyp pod základové konštrukcie so zhutnením z  kameniva hrubého drveného fr.32-63 mm</t>
  </si>
  <si>
    <t>1857928455</t>
  </si>
  <si>
    <t>pod D1</t>
  </si>
  <si>
    <t>34,63*5,13*0,15+1,045*0,885*0,15</t>
  </si>
  <si>
    <t>18</t>
  </si>
  <si>
    <t>273321411.S</t>
  </si>
  <si>
    <t>Betón základových dosiek, železový (bez výstuže), tr. C 25/30</t>
  </si>
  <si>
    <t>-192121322</t>
  </si>
  <si>
    <t>D1</t>
  </si>
  <si>
    <t>32,43*6,13*0,15+1,045*1,885*0,15</t>
  </si>
  <si>
    <t>základový trám</t>
  </si>
  <si>
    <t>(33,475+5,13)*2*0,50*0,15</t>
  </si>
  <si>
    <t>(3,09+5,13)*2*0,50*0,30</t>
  </si>
  <si>
    <t>doska výťahu</t>
  </si>
  <si>
    <t>1,76*2,03*0,20</t>
  </si>
  <si>
    <t>19</t>
  </si>
  <si>
    <t>273351217.S</t>
  </si>
  <si>
    <t>Debnenie stien základových dosiek, zhotovenie-tradičné</t>
  </si>
  <si>
    <t>707258251</t>
  </si>
  <si>
    <t>(32,43+6,13)*0,25</t>
  </si>
  <si>
    <t>(32,475+5,13)*2*0,15</t>
  </si>
  <si>
    <t>(3,09+6,13*2)*0,30+(2,09+5,13)*2*0,30</t>
  </si>
  <si>
    <t>20</t>
  </si>
  <si>
    <t>273351218.S</t>
  </si>
  <si>
    <t>Debnenie stien základových dosiek, odstránenie-tradičné</t>
  </si>
  <si>
    <t>312810577</t>
  </si>
  <si>
    <t>21</t>
  </si>
  <si>
    <t>273361821.S</t>
  </si>
  <si>
    <t>Výstuž základových dosiek z ocele B500 (10505)</t>
  </si>
  <si>
    <t>1675611783</t>
  </si>
  <si>
    <t>statika S-12</t>
  </si>
  <si>
    <t>189,61*0,001</t>
  </si>
  <si>
    <t>22</t>
  </si>
  <si>
    <t>274321411.S</t>
  </si>
  <si>
    <t>Betón základových pásov, železový (bez výstuže), tr. C 25/30</t>
  </si>
  <si>
    <t>-1591855290</t>
  </si>
  <si>
    <t>35,88*1,00*0,60*2</t>
  </si>
  <si>
    <t>1,045*1,885*0,60</t>
  </si>
  <si>
    <t>4,38*1,00*0,60*9</t>
  </si>
  <si>
    <t>274351215.S</t>
  </si>
  <si>
    <t>Debnenie stien základových pásov, zhotovenie-dielce</t>
  </si>
  <si>
    <t>-929481287</t>
  </si>
  <si>
    <t>(1,34+4,38)*2*0,70</t>
  </si>
  <si>
    <t>(1,55+4,38)*2*0,70</t>
  </si>
  <si>
    <t>(5,00+4,38)*2*0,70*4</t>
  </si>
  <si>
    <t>(3,98+4,38)*2*0,70</t>
  </si>
  <si>
    <t>(35,88+6,38)*0,70</t>
  </si>
  <si>
    <t>24</t>
  </si>
  <si>
    <t>274351216.S</t>
  </si>
  <si>
    <t>Debnenie stien základových pásov, odstránenie-dielce</t>
  </si>
  <si>
    <t>-2133338782</t>
  </si>
  <si>
    <t>25</t>
  </si>
  <si>
    <t>274361821.S</t>
  </si>
  <si>
    <t>Výstuž základových pásov z ocele B500 (10505)</t>
  </si>
  <si>
    <t>266619946</t>
  </si>
  <si>
    <t>statika S-06</t>
  </si>
  <si>
    <t>12398,086*0,001</t>
  </si>
  <si>
    <t>dištančné prvky</t>
  </si>
  <si>
    <t>0,51*64*0,001</t>
  </si>
  <si>
    <t>Zvislé a kompletné konštrukcie</t>
  </si>
  <si>
    <t>26</t>
  </si>
  <si>
    <t>311275011.S</t>
  </si>
  <si>
    <t>Murivo nosné (m3) z pórobetónových tvárnic hladkých pevnosti P2 až P4, nad 400 do 600 kg/m3 hrúbky 200 mm</t>
  </si>
  <si>
    <t>-732349789</t>
  </si>
  <si>
    <t>1.NP</t>
  </si>
  <si>
    <t>29,595*0,20*3,51</t>
  </si>
  <si>
    <t>5,80*0,20*3,51</t>
  </si>
  <si>
    <t>-3,93*0,20*2,90</t>
  </si>
  <si>
    <t>-2,20*0,20*2,68</t>
  </si>
  <si>
    <t>-2,20*0,20*2,03*8</t>
  </si>
  <si>
    <t>-1,45*0,20*2,03</t>
  </si>
  <si>
    <t>27</t>
  </si>
  <si>
    <t>311275121.S</t>
  </si>
  <si>
    <t>Murivo nosné (m3) z pórobetónových tvárnic PD pevnosti P2 až P4, nad 400 do 600 kg/m3 hrúbky 250 mm</t>
  </si>
  <si>
    <t>1830538064</t>
  </si>
  <si>
    <t xml:space="preserve">atika </t>
  </si>
  <si>
    <t>(35,47+5,87)*0,25*0,50</t>
  </si>
  <si>
    <t>28</t>
  </si>
  <si>
    <t>311321411.S</t>
  </si>
  <si>
    <t>Betón nadzákladových múrov, železový (bez výstuže) tr. C 25/30</t>
  </si>
  <si>
    <t>-1363329723</t>
  </si>
  <si>
    <t>steny výťahovej šachty</t>
  </si>
  <si>
    <t>(1,76+1,73)*2*0,15*0,93</t>
  </si>
  <si>
    <t>29</t>
  </si>
  <si>
    <t>311351101.S</t>
  </si>
  <si>
    <t>Debnenie nadzákladových múrov jednostranné, zhotovenie-dielce</t>
  </si>
  <si>
    <t>153266588</t>
  </si>
  <si>
    <t>stena výťahovej šachty</t>
  </si>
  <si>
    <t>(1,46+1,73)*2*0,93</t>
  </si>
  <si>
    <t>30</t>
  </si>
  <si>
    <t>311351102.S</t>
  </si>
  <si>
    <t>Debnenie nadzákladových múrov jednostranné, odstránenie-dielce</t>
  </si>
  <si>
    <t>1419043852</t>
  </si>
  <si>
    <t>31</t>
  </si>
  <si>
    <t>311361821.S</t>
  </si>
  <si>
    <t>Výstuž nadzákladových múrov B500 (10505)</t>
  </si>
  <si>
    <t>1900391780</t>
  </si>
  <si>
    <t>32</t>
  </si>
  <si>
    <t>317121151.S</t>
  </si>
  <si>
    <t>Montáž prekladu zo železobetónových prefabrikátov do pripravených rýh svetl. otvoru do 1050 mm</t>
  </si>
  <si>
    <t>ks</t>
  </si>
  <si>
    <t>-18725662</t>
  </si>
  <si>
    <t>posun dverí v sociál.zariadení 3.NP</t>
  </si>
  <si>
    <t>33</t>
  </si>
  <si>
    <t>M</t>
  </si>
  <si>
    <t>595360000060.S</t>
  </si>
  <si>
    <t>Pórobetónový preklad nosný, lxšxv 1250x200x249 mm</t>
  </si>
  <si>
    <t>-2128980943</t>
  </si>
  <si>
    <t>34</t>
  </si>
  <si>
    <t>595360000100.S</t>
  </si>
  <si>
    <t>Pórobetónový preklad nosný, lxšxv 1250x250x249 mm</t>
  </si>
  <si>
    <t>-1009904644</t>
  </si>
  <si>
    <t>35</t>
  </si>
  <si>
    <t>317161235.S</t>
  </si>
  <si>
    <t>Pórobetónový preklad nenosný šírky 150 mm, výšky 124 mm, dĺžky 2000 mm</t>
  </si>
  <si>
    <t>734503680</t>
  </si>
  <si>
    <t>preklad otvorov 1.NP</t>
  </si>
  <si>
    <t>36</t>
  </si>
  <si>
    <t>317161239.S</t>
  </si>
  <si>
    <t>Pórobetónový preklad nenosný šírky 150 mm, výšky 124 mm, dĺžky 3000 mm</t>
  </si>
  <si>
    <t>-7122060</t>
  </si>
  <si>
    <t>37</t>
  </si>
  <si>
    <t>317161552.S</t>
  </si>
  <si>
    <t>Pórobetónový preklad nosný šírky 300 mm, výšky 249 mm, dĺžky 1500 mm</t>
  </si>
  <si>
    <t>2104030582</t>
  </si>
  <si>
    <t>jestv.budova</t>
  </si>
  <si>
    <t>2.NP</t>
  </si>
  <si>
    <t>3.NP</t>
  </si>
  <si>
    <t>4.NP</t>
  </si>
  <si>
    <t>38</t>
  </si>
  <si>
    <t>317321411.S</t>
  </si>
  <si>
    <t>Betón prekladov železový (bez výstuže) tr. C 25/30</t>
  </si>
  <si>
    <t>1174204359</t>
  </si>
  <si>
    <t>preklad dverí m.č.1.01</t>
  </si>
  <si>
    <t>(3,93+0,25*2)*0,20*0,27</t>
  </si>
  <si>
    <t>39</t>
  </si>
  <si>
    <t>317351107.S</t>
  </si>
  <si>
    <t>Debnenie prekladu  vrátane podpornej konštrukcie výšky do 4 m zhotovenie</t>
  </si>
  <si>
    <t>-1251913882</t>
  </si>
  <si>
    <t>(3,93+0,25*2)*0,27*2+3,93*0,20</t>
  </si>
  <si>
    <t>40</t>
  </si>
  <si>
    <t>317351108.S</t>
  </si>
  <si>
    <t>Debnenie prekladu  vrátane podpornej konštrukcie výšky do 4 m odstránenie</t>
  </si>
  <si>
    <t>-1986533082</t>
  </si>
  <si>
    <t>41</t>
  </si>
  <si>
    <t>317361821.S</t>
  </si>
  <si>
    <t>Výstuž prekladov z ocele B500 (10505)</t>
  </si>
  <si>
    <t>-1335935034</t>
  </si>
  <si>
    <t>0,239*0,140</t>
  </si>
  <si>
    <t>42</t>
  </si>
  <si>
    <t>331321410.S</t>
  </si>
  <si>
    <t>Betón stĺpov a pilierov hranatých, ťahadiel, rámových stojok, vzpier, železový (bez výstuže) tr. C 25/30</t>
  </si>
  <si>
    <t>1631439443</t>
  </si>
  <si>
    <t>"S1" 0,50*0,50*2,25*28</t>
  </si>
  <si>
    <t>43</t>
  </si>
  <si>
    <t>331351101.S</t>
  </si>
  <si>
    <t>Debnenie hranatých stĺpov prierezu pravouhlého štvoruholníka výšky do 4 m, zhotovenie-dielce</t>
  </si>
  <si>
    <t>-1040118895</t>
  </si>
  <si>
    <t>"S1" (0,50+0,50)*2*2,25*28</t>
  </si>
  <si>
    <t>44</t>
  </si>
  <si>
    <t>331351102.S</t>
  </si>
  <si>
    <t>Debnenie hranatých stĺpov prierezu pravouhlého štvoruholníka výšky do 4 m, odstránenie-dielce</t>
  </si>
  <si>
    <t>2050502519</t>
  </si>
  <si>
    <t>45</t>
  </si>
  <si>
    <t>340238240.S</t>
  </si>
  <si>
    <t>Zamurovanie otvorov plochy od 0,25 do 1 m2 z pórobetónových tvárnic hladkých hrúbky 450mm</t>
  </si>
  <si>
    <t>388054981</t>
  </si>
  <si>
    <t>0,55*0,52*3</t>
  </si>
  <si>
    <t>0,26*2,12</t>
  </si>
  <si>
    <t>46</t>
  </si>
  <si>
    <t>340239225.S</t>
  </si>
  <si>
    <t>Zamurovanie otvorov plochy nad 1 do 4 m2 z tehál pálených dierovaných nebrúsených hrúbky 300 mm</t>
  </si>
  <si>
    <t>1532411931</t>
  </si>
  <si>
    <t>2,08*2,03*10-1,00*1,55*4-1,00*0,58*5</t>
  </si>
  <si>
    <t>1,885*3,11</t>
  </si>
  <si>
    <t>2,08*2,03*11+2,35*2,03-1,00*1,55*5-1,00*0,58*7</t>
  </si>
  <si>
    <t>2,08*2,03*11+2,35*2,03-1,00*1,55*8-1,00*0,58*4</t>
  </si>
  <si>
    <t>2,08*2,03*11+2,35*2,03-1,00*1,55*6-1,00*0,58*6</t>
  </si>
  <si>
    <t>47</t>
  </si>
  <si>
    <t>340239269.S</t>
  </si>
  <si>
    <t>Zamurovanie otvorov plochy nad 1 do 4 m2 z pórobetónových tvárnic hladkých hrúbky 500 mm</t>
  </si>
  <si>
    <t>1215439632</t>
  </si>
  <si>
    <t>1.PP</t>
  </si>
  <si>
    <t>1,55*1,24</t>
  </si>
  <si>
    <t>1,75*1,24*5</t>
  </si>
  <si>
    <t>Vodorovné konštrukcie</t>
  </si>
  <si>
    <t>48</t>
  </si>
  <si>
    <t>411321414.S</t>
  </si>
  <si>
    <t>Betón stropov doskových a trámových,  železový tr. C 25/30</t>
  </si>
  <si>
    <t>-480103567</t>
  </si>
  <si>
    <t>nad 1.NP</t>
  </si>
  <si>
    <t>32,275*6,10*0,12+0,80*1,815*0,12</t>
  </si>
  <si>
    <t>nad 2.NP</t>
  </si>
  <si>
    <t>nad 3.NP</t>
  </si>
  <si>
    <t>nad 4.NP</t>
  </si>
  <si>
    <t>3,00*6,10*0,12</t>
  </si>
  <si>
    <t>49</t>
  </si>
  <si>
    <t>411351101.S</t>
  </si>
  <si>
    <t>Debnenie stropov doskových zhotovenie-dielce</t>
  </si>
  <si>
    <t>1168410168</t>
  </si>
  <si>
    <t>zvisle</t>
  </si>
  <si>
    <t>(32,275+6,10)*0,12</t>
  </si>
  <si>
    <t>(3,00+6,10)*2*0,12</t>
  </si>
  <si>
    <t>prestupy</t>
  </si>
  <si>
    <t>(0,225+0,80)*2*0,12</t>
  </si>
  <si>
    <t>(0,415+0,60)*2*0,12*2</t>
  </si>
  <si>
    <t>50</t>
  </si>
  <si>
    <t>411351102.S</t>
  </si>
  <si>
    <t>Debnenie stropov doskových odstránenie-dielce</t>
  </si>
  <si>
    <t>503317730</t>
  </si>
  <si>
    <t>51</t>
  </si>
  <si>
    <t>411351109.S</t>
  </si>
  <si>
    <t>Debnenie stropov doskových zhotovenie-oblé</t>
  </si>
  <si>
    <t>-643205136</t>
  </si>
  <si>
    <t>3,14*0,35*0,12</t>
  </si>
  <si>
    <t>3,14*0,20*0,12*2</t>
  </si>
  <si>
    <t>3,14*0,35*0,12*3</t>
  </si>
  <si>
    <t>3,14*0,35*0,12*6</t>
  </si>
  <si>
    <t>52</t>
  </si>
  <si>
    <t>411351110.S</t>
  </si>
  <si>
    <t>Debnenie stropov doskových odstránenie-oblé</t>
  </si>
  <si>
    <t>1630809062</t>
  </si>
  <si>
    <t>53</t>
  </si>
  <si>
    <t>411354173.S</t>
  </si>
  <si>
    <t>Podporná konštrukcia stropov výšky do 4 m pre zaťaženie do 12 kPa zhotovenie</t>
  </si>
  <si>
    <t>-1747366427</t>
  </si>
  <si>
    <t>vodorovne</t>
  </si>
  <si>
    <t>32,275*6,10+0,80*1,815</t>
  </si>
  <si>
    <t>3,00*6,10</t>
  </si>
  <si>
    <t>54</t>
  </si>
  <si>
    <t>411354174.S</t>
  </si>
  <si>
    <t>Podporná konštrukcia stropov výšky do 4 m pre zaťaženie do 12 kPa odstránenie</t>
  </si>
  <si>
    <t>-1009862767</t>
  </si>
  <si>
    <t>55</t>
  </si>
  <si>
    <t>411354255.S</t>
  </si>
  <si>
    <t>Debnenie stropu, zabudované s plechom vlnitým pozinkovaným, výšky vĺn do 35 mm hr. 0,75 mm</t>
  </si>
  <si>
    <t>2086423370</t>
  </si>
  <si>
    <t>výkaz OK - trapéz</t>
  </si>
  <si>
    <t>č.1</t>
  </si>
  <si>
    <t>197,90*4</t>
  </si>
  <si>
    <t>č.2</t>
  </si>
  <si>
    <t>18,25</t>
  </si>
  <si>
    <t>prídavok na spoje 10%</t>
  </si>
  <si>
    <t>809,85*0,1</t>
  </si>
  <si>
    <t>56</t>
  </si>
  <si>
    <t>411361821.S</t>
  </si>
  <si>
    <t>Výstuž stropov doskových, trámových, vložkových,konzolových alebo balkónových, B500 (10505)</t>
  </si>
  <si>
    <t>574355392</t>
  </si>
  <si>
    <t>statika S-08</t>
  </si>
  <si>
    <t>2760,949*0,001</t>
  </si>
  <si>
    <t>statika S-09</t>
  </si>
  <si>
    <t>2748,871*0,001</t>
  </si>
  <si>
    <t>statika S-10</t>
  </si>
  <si>
    <t>2732,285*0,001</t>
  </si>
  <si>
    <t>statika S-11</t>
  </si>
  <si>
    <t>57</t>
  </si>
  <si>
    <t>417321515.S</t>
  </si>
  <si>
    <t>Betón stužujúcich pásov a vencov železový tr. C 25/30</t>
  </si>
  <si>
    <t>-1139560051</t>
  </si>
  <si>
    <t>veniec atiky</t>
  </si>
  <si>
    <t>(35,47+5,87)*0,25*0,19</t>
  </si>
  <si>
    <t>58</t>
  </si>
  <si>
    <t>417351115.S</t>
  </si>
  <si>
    <t>Debnenie bočníc stužujúcich pásov a vencov vrátane vzpier zhotovenie</t>
  </si>
  <si>
    <t>-353443501</t>
  </si>
  <si>
    <t>(35,47+5,87)*0,19*2</t>
  </si>
  <si>
    <t>59</t>
  </si>
  <si>
    <t>417351116.S</t>
  </si>
  <si>
    <t>Debnenie bočníc stužujúcich pásov a vencov vrátane vzpier odstránenie</t>
  </si>
  <si>
    <t>-1898845069</t>
  </si>
  <si>
    <t>60</t>
  </si>
  <si>
    <t>417361821.S</t>
  </si>
  <si>
    <t>Výstuž stužujúcich pásov a vencov z betonárskej ocele B500 (10505)</t>
  </si>
  <si>
    <t>-482062853</t>
  </si>
  <si>
    <t>1,964*0,120</t>
  </si>
  <si>
    <t>Komunikácie</t>
  </si>
  <si>
    <t>61</t>
  </si>
  <si>
    <t>564751111.S</t>
  </si>
  <si>
    <t>Podklad alebo kryt z kameniva hrubého drveného veľ. 0-63 mm s rozprestretím a zhutnením hr. 150 mm</t>
  </si>
  <si>
    <t>704281864</t>
  </si>
  <si>
    <t>62</t>
  </si>
  <si>
    <t>564761111.S</t>
  </si>
  <si>
    <t>Podklad alebo kryt z kameniva hrubého drveného veľ. 0-63 mm s rozprestretím a zhutnením hr. 200 mm</t>
  </si>
  <si>
    <t>1820083884</t>
  </si>
  <si>
    <t>63</t>
  </si>
  <si>
    <t>567122114.S</t>
  </si>
  <si>
    <t>Podklad z kameniva stmeleného cementom s rozprestretím a zhutnením, CBGM C 8/10 (C 6/8), po zhutnení hr. 150 mm</t>
  </si>
  <si>
    <t>-1237200965</t>
  </si>
  <si>
    <t>64</t>
  </si>
  <si>
    <t>567132115.S</t>
  </si>
  <si>
    <t>Podklad z kameniva stmeleného cementom s rozprestretím a zhutnením, CBGM C 8/10 (C 6/8), po zhutnení hr. 200 mm</t>
  </si>
  <si>
    <t>1804399328</t>
  </si>
  <si>
    <t>65</t>
  </si>
  <si>
    <t>581120315.S</t>
  </si>
  <si>
    <t>Kryt cementobetónový cestných komunikácií skupiny CB III pre TDZ IV, V a VI, hr. 150 mm, dilatácia s narezaním</t>
  </si>
  <si>
    <t>1511737374</t>
  </si>
  <si>
    <t>66</t>
  </si>
  <si>
    <t>581130315.S</t>
  </si>
  <si>
    <t>Kryt cementobetónový cestných komunikácií skupiny CB III pre TDZ IV, V a VI, hr. 200 mm, dilatácia s narezaním</t>
  </si>
  <si>
    <t>-1130992904</t>
  </si>
  <si>
    <t>Úpravy povrchov, podlahy, osadenie</t>
  </si>
  <si>
    <t>67</t>
  </si>
  <si>
    <t>610991111.S</t>
  </si>
  <si>
    <t>Zakrývanie výplní vnútorných okenných otvorov, predmetov a konštrukcií</t>
  </si>
  <si>
    <t>1090390014</t>
  </si>
  <si>
    <t>okná, dvere</t>
  </si>
  <si>
    <t>"O01" 2,20*2,68</t>
  </si>
  <si>
    <t>"O02" 2,20*2,03*8</t>
  </si>
  <si>
    <t>"O03" 1,45*2,03</t>
  </si>
  <si>
    <t>"O04" 0,66*2,97</t>
  </si>
  <si>
    <t>"O05" 0,66*2,97</t>
  </si>
  <si>
    <t>"O06" 0,66*3,00</t>
  </si>
  <si>
    <t>"O07" 1,00*0,58*2*16</t>
  </si>
  <si>
    <t>"O08" 1,00*0,58*2*6</t>
  </si>
  <si>
    <t>"dvere 1" 3,93*2,90</t>
  </si>
  <si>
    <t>"dvere 2" 1,06*2,55*3</t>
  </si>
  <si>
    <t>68</t>
  </si>
  <si>
    <t>612401391.S</t>
  </si>
  <si>
    <t>Omietka jednotlivých malých plôch vnútorných stien akoukoľvek maltou nad 0, 25 do 1 m2</t>
  </si>
  <si>
    <t>1054664196</t>
  </si>
  <si>
    <t>zamurované okná jestv.sociálok šxv 550x520mm</t>
  </si>
  <si>
    <t>"1.NP" 3</t>
  </si>
  <si>
    <t>"2.NP" 3</t>
  </si>
  <si>
    <t>"3.NP" 3</t>
  </si>
  <si>
    <t>"4.NP" 3</t>
  </si>
  <si>
    <t>presun dverí sociálok 3.NP</t>
  </si>
  <si>
    <t>69</t>
  </si>
  <si>
    <t>612425931.S</t>
  </si>
  <si>
    <t>Omietka vápenná vnútorného ostenia okenného alebo dverného štuková</t>
  </si>
  <si>
    <t>-1378111577</t>
  </si>
  <si>
    <t>vnútorná strana ostenia jestv.steny</t>
  </si>
  <si>
    <t>(2,08+2,03*2)*0,20*10</t>
  </si>
  <si>
    <t>(2,08+2,03*2)*0,20*11</t>
  </si>
  <si>
    <t>(2,35+2,03*2)*0,20</t>
  </si>
  <si>
    <t>70</t>
  </si>
  <si>
    <t>612460121.S</t>
  </si>
  <si>
    <t>Príprava vnútorného podkladu stien penetráciou základnou</t>
  </si>
  <si>
    <t>-507939226</t>
  </si>
  <si>
    <t>12,772</t>
  </si>
  <si>
    <t>71</t>
  </si>
  <si>
    <t>612460151.S</t>
  </si>
  <si>
    <t>Príprava vnútorného podkladu stien cementovým prednástrekom, hr. 3 mm</t>
  </si>
  <si>
    <t>1684222499</t>
  </si>
  <si>
    <t>56,65+562,94+12,772</t>
  </si>
  <si>
    <t>72</t>
  </si>
  <si>
    <t>612460242.S</t>
  </si>
  <si>
    <t>Vnútorná omietka stien vápennocementová jadrová (hrubá), hr. 15 mm</t>
  </si>
  <si>
    <t>125783768</t>
  </si>
  <si>
    <t>1.NP - 4.NP</t>
  </si>
  <si>
    <t>(33,24+6,17+0,80)*3,50*4</t>
  </si>
  <si>
    <t>73</t>
  </si>
  <si>
    <t>612460243.S</t>
  </si>
  <si>
    <t>Vnútorná omietka stien vápennocementová jadrová (hrubá), hr. 20 mm</t>
  </si>
  <si>
    <t>1778401868</t>
  </si>
  <si>
    <t>zamurované okná 1.PP</t>
  </si>
  <si>
    <t>74</t>
  </si>
  <si>
    <t>612460303.S</t>
  </si>
  <si>
    <t>Vnútorná stierka stien sadrová, hr. 3 mm</t>
  </si>
  <si>
    <t>-160333793</t>
  </si>
  <si>
    <t>1.NP - 4.NP jestv.stena</t>
  </si>
  <si>
    <t>1.NP - stena hr.200mm</t>
  </si>
  <si>
    <t>29,595*3,51</t>
  </si>
  <si>
    <t>5,80*3,51</t>
  </si>
  <si>
    <t>(3,93+2,90*2)*0,20</t>
  </si>
  <si>
    <t>(2,20+2,68*2)*0,20</t>
  </si>
  <si>
    <t>(2,20+2,03*2)*0,20*8</t>
  </si>
  <si>
    <t>(1,45+2,03*2)*0,20</t>
  </si>
  <si>
    <t>75</t>
  </si>
  <si>
    <t>612460385.S</t>
  </si>
  <si>
    <t>Vnútorná omietka stien vápennocementová štuková (jemná), hr. 5 mm</t>
  </si>
  <si>
    <t>-1934100613</t>
  </si>
  <si>
    <t>Medzisúčet</t>
  </si>
  <si>
    <t>1.NP vnútorná strana jestv.steny</t>
  </si>
  <si>
    <t>rezerva</t>
  </si>
  <si>
    <t>100,00</t>
  </si>
  <si>
    <t>76</t>
  </si>
  <si>
    <t>612481022.S</t>
  </si>
  <si>
    <t>Okenný a dverový plastový dilatačný profil pre hrúbku omietky 9 mm</t>
  </si>
  <si>
    <t>m</t>
  </si>
  <si>
    <t>-666934616</t>
  </si>
  <si>
    <t xml:space="preserve">APU lišta - napojenie omietky </t>
  </si>
  <si>
    <t>"O01" (2,20+2,68*2)*1</t>
  </si>
  <si>
    <t>"O02" (2,20+2,03*2)*8</t>
  </si>
  <si>
    <t>"O03" (1,45+2,03*2)*1</t>
  </si>
  <si>
    <t>"O04" (0,66+2,97*2)*1</t>
  </si>
  <si>
    <t>"O05" (0,66+2,97*2)*1</t>
  </si>
  <si>
    <t>"O06" (0,66+3,00*2)*1</t>
  </si>
  <si>
    <t>"O07" (1,00+0,58*2)*16*2</t>
  </si>
  <si>
    <t>"O08" (1,00+0,58*2)*6*2</t>
  </si>
  <si>
    <t>"dvere 1" (3,93+2,90*2)*1</t>
  </si>
  <si>
    <t>"dvere 2" (1,06+2,55*2)*3</t>
  </si>
  <si>
    <t>77</t>
  </si>
  <si>
    <t>612481031.S</t>
  </si>
  <si>
    <t>Rohový profil z pozinkovaného plechu pre hrúbku omietky 8 až 12 mm</t>
  </si>
  <si>
    <t>2065402549</t>
  </si>
  <si>
    <t>78</t>
  </si>
  <si>
    <t>612481119.S</t>
  </si>
  <si>
    <t>Potiahnutie vnútorných stien sklotextilnou mriežkou s celoplošným prilepením</t>
  </si>
  <si>
    <t>-1081867827</t>
  </si>
  <si>
    <t>0,26*2,12*2</t>
  </si>
  <si>
    <t>omietka na jestv.obvodovej stene</t>
  </si>
  <si>
    <t>79</t>
  </si>
  <si>
    <t>620991121.S</t>
  </si>
  <si>
    <t>Zakrývanie výplní vonkajších otvorov s rámami a zárubňami, zábradlí, oplechovania, atď. zhotovené z lešenia akýmkoľvek spôsobom</t>
  </si>
  <si>
    <t>-107142591</t>
  </si>
  <si>
    <t>80</t>
  </si>
  <si>
    <t>622460121.S</t>
  </si>
  <si>
    <t>Príprava vonkajšieho podkladu stien penetráciou základnou</t>
  </si>
  <si>
    <t>2056605590</t>
  </si>
  <si>
    <t>"MW hr.30mm" 19,612</t>
  </si>
  <si>
    <t>"MW hr.170mm" 35,662</t>
  </si>
  <si>
    <t>"XPS hr.170mm" 34,216</t>
  </si>
  <si>
    <t>81</t>
  </si>
  <si>
    <t>622461053.S</t>
  </si>
  <si>
    <t>Vonkajšia omietka stien pastovitá silikónová roztieraná, hr. 2 mm</t>
  </si>
  <si>
    <t>-1501471987</t>
  </si>
  <si>
    <t>82</t>
  </si>
  <si>
    <t>622461211.S</t>
  </si>
  <si>
    <t>Oprava vonkajšej omietky šľachtenej umelej škrabanej, opravená plocha nad 10 do 20 %</t>
  </si>
  <si>
    <t>201806071</t>
  </si>
  <si>
    <t>(3,235+33,24+6,17+0,80)*15,10</t>
  </si>
  <si>
    <t>odpočet okien</t>
  </si>
  <si>
    <t>-1,55*1,24-1,75*1,24*5</t>
  </si>
  <si>
    <t>-2,08*2,03*10-1,885*3,11</t>
  </si>
  <si>
    <t>(-2,08*2,03*11-2,35*2,03-1,885*3,11)*3</t>
  </si>
  <si>
    <t>83</t>
  </si>
  <si>
    <t>622461303.S</t>
  </si>
  <si>
    <t>Vonkajšia omietka stien pastovitá dekoratívna vrstvená modelovateľná imitácia pohľadový betón vrátane fasádneho náteru</t>
  </si>
  <si>
    <t>693816893</t>
  </si>
  <si>
    <t>"sokel" 34,216</t>
  </si>
  <si>
    <t>84</t>
  </si>
  <si>
    <t>625250555.S</t>
  </si>
  <si>
    <t>Kontaktný zatepľovací systém soklovej alebo vodou namáhanej časti hr. 170 mm, skrutkovacie kotvy, kompletný systém ETICS</t>
  </si>
  <si>
    <t>248453962</t>
  </si>
  <si>
    <t>sokel 1.NP</t>
  </si>
  <si>
    <t>(29,775+6,18)*1,05-3,93*0,90</t>
  </si>
  <si>
    <t>85</t>
  </si>
  <si>
    <t>625250712.R</t>
  </si>
  <si>
    <t>Kontaktný zatepľovací systém z minerálnej vlny hr. 170 mm, skrutkovacie kotvy, kompletný systém ETICS</t>
  </si>
  <si>
    <t>-1246861675</t>
  </si>
  <si>
    <t>(29,775+6,18)*2,45</t>
  </si>
  <si>
    <t>-3,93*2,00</t>
  </si>
  <si>
    <t>-2,20*2,68</t>
  </si>
  <si>
    <t>-2,20*2,03*8</t>
  </si>
  <si>
    <t>-1,45*2,03</t>
  </si>
  <si>
    <t>86</t>
  </si>
  <si>
    <t>625250762.S</t>
  </si>
  <si>
    <t>Kontaktný zatepľovací systém ostenia z minerálnej vlny hr. 30 mm</t>
  </si>
  <si>
    <t>-235184020</t>
  </si>
  <si>
    <t>ostenie okien, dverí 1.NP</t>
  </si>
  <si>
    <t>parapetná časť</t>
  </si>
  <si>
    <t>3,93*0,20</t>
  </si>
  <si>
    <t>2,20*0,20*9</t>
  </si>
  <si>
    <t>1,45*0,20</t>
  </si>
  <si>
    <t>87</t>
  </si>
  <si>
    <t>625250999.R</t>
  </si>
  <si>
    <t>Výťažná skúška KZS</t>
  </si>
  <si>
    <t>812597888</t>
  </si>
  <si>
    <t>88</t>
  </si>
  <si>
    <t>629451112.S</t>
  </si>
  <si>
    <t>Vyrovnávacia vrstva z cementovej malty pod klampiarskymi prvkami šírky nad 150 do 300 mm</t>
  </si>
  <si>
    <t>-1249521957</t>
  </si>
  <si>
    <t>pod vnútorné parapety</t>
  </si>
  <si>
    <t>"O01" 2,20</t>
  </si>
  <si>
    <t>"O02" 2,20*8</t>
  </si>
  <si>
    <t>"O03" 1,45</t>
  </si>
  <si>
    <t>89</t>
  </si>
  <si>
    <t>631313611.S</t>
  </si>
  <si>
    <t>Mazanina z betónu prostého (m3) tr. C 16/20 hr.nad 80 do 120 mm</t>
  </si>
  <si>
    <t>1830569323</t>
  </si>
  <si>
    <t>podkladný betón pod pásmi</t>
  </si>
  <si>
    <t>35,88*1,00*0,10*2</t>
  </si>
  <si>
    <t>1,045*1,885*0,10</t>
  </si>
  <si>
    <t>4,38*1,00*0,10*9</t>
  </si>
  <si>
    <t>podkladný betón pod dosku výťahu</t>
  </si>
  <si>
    <t>1,76*2,03*0,10</t>
  </si>
  <si>
    <t>90</t>
  </si>
  <si>
    <t>631362402.S</t>
  </si>
  <si>
    <t>Výstuž mazanín z betónov (z kameniva) a z ľahkých betónov zo sietí KARI, priemer drôtu 4/4 mm, veľkosť oka 150x150 mm</t>
  </si>
  <si>
    <t>-48987884</t>
  </si>
  <si>
    <t>"P1+P2" 739,90</t>
  </si>
  <si>
    <t>91</t>
  </si>
  <si>
    <t>631571007.S</t>
  </si>
  <si>
    <t>Násyp z premývaného kameniva fr.16/22 (pre ploché strechy)</t>
  </si>
  <si>
    <t>710592642</t>
  </si>
  <si>
    <t>206,29*0,06</t>
  </si>
  <si>
    <t>92</t>
  </si>
  <si>
    <t>632001011.S</t>
  </si>
  <si>
    <t>Zhotovenie separačnej fólie v podlahových vrstvách z PE</t>
  </si>
  <si>
    <t>560535885</t>
  </si>
  <si>
    <t>93</t>
  </si>
  <si>
    <t>283230007500.S</t>
  </si>
  <si>
    <t>Oddeľovacia fólia na potery</t>
  </si>
  <si>
    <t>-1447048263</t>
  </si>
  <si>
    <t>94</t>
  </si>
  <si>
    <t>632001021.S</t>
  </si>
  <si>
    <t>Zhotovenie okrajovej dilatačnej pásky z PE</t>
  </si>
  <si>
    <t>1122245531</t>
  </si>
  <si>
    <t>"1.01" (6,19+5,80+0,27)*2</t>
  </si>
  <si>
    <t>"1.02" (2,825+2,80)*2</t>
  </si>
  <si>
    <t>"1.03" (2,825+2,85)*2</t>
  </si>
  <si>
    <t>"1.04" (8,731+5,80+0,27)*2</t>
  </si>
  <si>
    <t>"1.05" (8,80+5,80+0,27)*2</t>
  </si>
  <si>
    <t>"1.06" (2,884+5,80+0,27)*2</t>
  </si>
  <si>
    <t>"2.01" (11,316+6,12+0,27*6)*2</t>
  </si>
  <si>
    <t>"2.02" (9,15+6,12+0,27*4)*2</t>
  </si>
  <si>
    <t>"2.03" (2,55+6,12+0,27)*2</t>
  </si>
  <si>
    <t>"2.04" (9,30+6,12+0,27*3)*2</t>
  </si>
  <si>
    <t>"3.01" (2,866+6,12+0,27*2)*2</t>
  </si>
  <si>
    <t>"3.02" (2,85+6,12+0,27*2)*2</t>
  </si>
  <si>
    <t>"3.03" (9,81+6,12+0,27*6)*2</t>
  </si>
  <si>
    <t>"3.04" (10,339+6,12+0,27*6)*2</t>
  </si>
  <si>
    <t>"3.05" (1,576+2,05)*2</t>
  </si>
  <si>
    <t>"3.06" (2,626+3,92)*2</t>
  </si>
  <si>
    <t>"3.07" (1,665+2,05)*2</t>
  </si>
  <si>
    <t>"3.08" (1,825+2,05)*2</t>
  </si>
  <si>
    <t>"3.09" (2,575+3,92)*2</t>
  </si>
  <si>
    <t>"3.10" (1,13+1,915)*2</t>
  </si>
  <si>
    <t>"4.01" (8,591+6,12+0,27*4)*2</t>
  </si>
  <si>
    <t>"4.02" (2,85+6,12)*2</t>
  </si>
  <si>
    <t>"4.03+4.04" (11,78+6,12+0,27*6)*2</t>
  </si>
  <si>
    <t>"4.05" (5,85+0,60+6,12+0,27*2)*2</t>
  </si>
  <si>
    <t>"4.06" (3,095+5,775)*2</t>
  </si>
  <si>
    <t>95</t>
  </si>
  <si>
    <t>283320004800.S</t>
  </si>
  <si>
    <t>Okrajová dilatačná páska z PE 100/5 mm bez fólie na oddilatovanie poterov od stenových konštrukcií</t>
  </si>
  <si>
    <t>-1037502184</t>
  </si>
  <si>
    <t>96</t>
  </si>
  <si>
    <t>632001051.S</t>
  </si>
  <si>
    <t>Zhotovenie jednonásobného penetračného náteru pre potery a stierky</t>
  </si>
  <si>
    <t>-1974675808</t>
  </si>
  <si>
    <t>97</t>
  </si>
  <si>
    <t>585520008700.S</t>
  </si>
  <si>
    <t>Penetračný náter na nasiakavé podklady pod potery, samonivelizačné hmoty a stavebné lepidlá</t>
  </si>
  <si>
    <t>kg</t>
  </si>
  <si>
    <t>381378425</t>
  </si>
  <si>
    <t>98</t>
  </si>
  <si>
    <t>632452221.S</t>
  </si>
  <si>
    <t>Cementový poter, pevnosti v tlaku 20 MPa, hr. 60 mm</t>
  </si>
  <si>
    <t>-4397881</t>
  </si>
  <si>
    <t>99</t>
  </si>
  <si>
    <t>632452222.S</t>
  </si>
  <si>
    <t>Cementový poter, pevnosti v tlaku 20 MPa, hr. 65 mm</t>
  </si>
  <si>
    <t>-1109805569</t>
  </si>
  <si>
    <t>100</t>
  </si>
  <si>
    <t>632452681.S</t>
  </si>
  <si>
    <t>Cementová samonivelizačná stierka, pevnosti v tlaku 30 MPa, hr. 2 mm</t>
  </si>
  <si>
    <t>-1553680627</t>
  </si>
  <si>
    <t>P1</t>
  </si>
  <si>
    <t>169,92</t>
  </si>
  <si>
    <t>101</t>
  </si>
  <si>
    <t>632452682.S</t>
  </si>
  <si>
    <t>Cementová samonivelizačná stierka, pevnosti v tlaku 30 MPa, hr. 3 mm</t>
  </si>
  <si>
    <t>1098182130</t>
  </si>
  <si>
    <t>P2</t>
  </si>
  <si>
    <t>569,98</t>
  </si>
  <si>
    <t>Ostatné konštrukcie a práce-búranie</t>
  </si>
  <si>
    <t>102</t>
  </si>
  <si>
    <t>941941032.S</t>
  </si>
  <si>
    <t>Montáž lešenia ľahkého pracovného radového s podlahami šírky od 0,80 do 1,00 m, výšky nad 10 do 30 m</t>
  </si>
  <si>
    <t>24954291</t>
  </si>
  <si>
    <t>SZ</t>
  </si>
  <si>
    <t>(35,676+1,00*2)*15,07</t>
  </si>
  <si>
    <t>JZ + JZ pre stenu medzi schodiskom a zateplenou časťou</t>
  </si>
  <si>
    <t>6,30*15,07*2</t>
  </si>
  <si>
    <t>103</t>
  </si>
  <si>
    <t>941941192.S</t>
  </si>
  <si>
    <t>Príplatok za prvý a každý ďalší i začatý mesiac použitia lešenia ľahkého pracovného radového s podlahami šírky od 0,80 do 1,00 m, výšky nad 10 do 30 m</t>
  </si>
  <si>
    <t>-1835195728</t>
  </si>
  <si>
    <t>757,659*4</t>
  </si>
  <si>
    <t>104</t>
  </si>
  <si>
    <t>941941832.S</t>
  </si>
  <si>
    <t>Demontáž lešenia ľahkého pracovného radového s podlahami šírky nad 0,80 do 1,00 m, výšky nad 10 do 30 m</t>
  </si>
  <si>
    <t>1296382464</t>
  </si>
  <si>
    <t>105</t>
  </si>
  <si>
    <t>941955001.S</t>
  </si>
  <si>
    <t>Lešenie ľahké pracovné pomocné, s výškou lešeňovej podlahy do 1,20 m</t>
  </si>
  <si>
    <t>332606474</t>
  </si>
  <si>
    <t>780,07-202,71</t>
  </si>
  <si>
    <t>106</t>
  </si>
  <si>
    <t>941955003.S</t>
  </si>
  <si>
    <t>Lešenie ľahké pracovné pomocné s výškou lešeňovej podlahy nad 1,90 do 2,50 m</t>
  </si>
  <si>
    <t>-243653087</t>
  </si>
  <si>
    <t>"4.NP" 202,71</t>
  </si>
  <si>
    <t>107</t>
  </si>
  <si>
    <t>944944103.S</t>
  </si>
  <si>
    <t xml:space="preserve">Ochranná sieť na boku lešenia </t>
  </si>
  <si>
    <t>-1067230504</t>
  </si>
  <si>
    <t>(6,30*2+1,00)*15,07</t>
  </si>
  <si>
    <t>108</t>
  </si>
  <si>
    <t>944944803.S</t>
  </si>
  <si>
    <t xml:space="preserve">Demontáž ochrannej siete na boku lešenia </t>
  </si>
  <si>
    <t>-499295998</t>
  </si>
  <si>
    <t>109</t>
  </si>
  <si>
    <t>952901111.S</t>
  </si>
  <si>
    <t>Vyčistenie budov pri výške podlaží do 4 m</t>
  </si>
  <si>
    <t>1129896296</t>
  </si>
  <si>
    <t>"1.01" 36,98</t>
  </si>
  <si>
    <t>"1.02" 8,17</t>
  </si>
  <si>
    <t>"1.03" 7,93</t>
  </si>
  <si>
    <t>"1.04" 50,73</t>
  </si>
  <si>
    <t>"1.05" 51,67</t>
  </si>
  <si>
    <t>"1.06" 14,44</t>
  </si>
  <si>
    <t>"2.01" 69,12</t>
  </si>
  <si>
    <t>"2.02" 55,54</t>
  </si>
  <si>
    <t>"2.03" 15,65</t>
  </si>
  <si>
    <t>"2.04" 51,34</t>
  </si>
  <si>
    <t>"2.05" 13,39</t>
  </si>
  <si>
    <t>"3.01" 17,62</t>
  </si>
  <si>
    <t>"3.02" 17,15</t>
  </si>
  <si>
    <t>"3.03" 59,80</t>
  </si>
  <si>
    <t>"3.04" 63,10</t>
  </si>
  <si>
    <t>"3.05" 3,47</t>
  </si>
  <si>
    <t>"3.06" 9,65</t>
  </si>
  <si>
    <t>"3.07" 3,35</t>
  </si>
  <si>
    <t>"3.08" 3,74</t>
  </si>
  <si>
    <t>"3.09" 9,21</t>
  </si>
  <si>
    <t>"3.10" 1,92</t>
  </si>
  <si>
    <t>"3.11" 13,39</t>
  </si>
  <si>
    <t>"4.01" 52,42</t>
  </si>
  <si>
    <t>"4.02" 16,54</t>
  </si>
  <si>
    <t>"4.03" 35,32</t>
  </si>
  <si>
    <t>"4.04" 36,48</t>
  </si>
  <si>
    <t>"4.05" 34,34</t>
  </si>
  <si>
    <t>"4.06" 14,22</t>
  </si>
  <si>
    <t>"4.07" 13,39</t>
  </si>
  <si>
    <t>110</t>
  </si>
  <si>
    <t>952903011.S</t>
  </si>
  <si>
    <t>Čistenie fasád tlakovou vodou od prachu, usadenín a pavučín z úrovne terénu</t>
  </si>
  <si>
    <t>-731892680</t>
  </si>
  <si>
    <t>1.PP - pre nalepenie hydroizolácie</t>
  </si>
  <si>
    <t>18,30*3,50</t>
  </si>
  <si>
    <t>111</t>
  </si>
  <si>
    <t>953943122.S</t>
  </si>
  <si>
    <t>Osadenie drobných kovových predmetov do betónu pred zabetónovaním, hmotnosti 1-5 kg/kus (bez dodávky)</t>
  </si>
  <si>
    <t>-163445993</t>
  </si>
  <si>
    <t>"kotevné platne - statika v.č.S-02" 4</t>
  </si>
  <si>
    <t>112</t>
  </si>
  <si>
    <t>953943124.S</t>
  </si>
  <si>
    <t>Osadenie drobných kovových predmetov do betónu pred zabetónovaním, hmotnosti 15-50 kg/kus (bez dodávky)</t>
  </si>
  <si>
    <t>-1483034765</t>
  </si>
  <si>
    <t>kotvené platne  statika S-01</t>
  </si>
  <si>
    <t>113</t>
  </si>
  <si>
    <t>553310000000.S</t>
  </si>
  <si>
    <t xml:space="preserve">Oceľová konštrukcia, žiarozinková </t>
  </si>
  <si>
    <t>1217919540</t>
  </si>
  <si>
    <t>"kotevná platňa 6ks" 23,38</t>
  </si>
  <si>
    <t>"kotevná platňa 28ks" 20,096*28</t>
  </si>
  <si>
    <t>114</t>
  </si>
  <si>
    <t>953945300.S</t>
  </si>
  <si>
    <t>Demontáž prvkov fasády, spätná montáž (tabuľky a pod.)</t>
  </si>
  <si>
    <t>1298491580</t>
  </si>
  <si>
    <t>115</t>
  </si>
  <si>
    <t>959941123.S</t>
  </si>
  <si>
    <t>Chemická kotva s kotevným svorníkom tesnená chemickou ampulkou do betónu, ŽB, kameňa, s vyvŕtaním otvoru M12/95/220 mm</t>
  </si>
  <si>
    <t>727491504</t>
  </si>
  <si>
    <t>kotvenie 2ks platní pri schodisku 1.NP</t>
  </si>
  <si>
    <t>116</t>
  </si>
  <si>
    <t>961043111.S</t>
  </si>
  <si>
    <t>Búranie základov alebo vybúranie otvorov plochy nad 4 m2 z betónu prostého alebo preloženého kameňom,  -2,20000t</t>
  </si>
  <si>
    <t>-767144316</t>
  </si>
  <si>
    <t>BP/8 betónový schod s oceľovým roštom</t>
  </si>
  <si>
    <t>1,80*0,92*0,30</t>
  </si>
  <si>
    <t>117</t>
  </si>
  <si>
    <t>961055111.S</t>
  </si>
  <si>
    <t>Búranie základov alebo vybúranie otvorov plochy nad 4 m2 v základoch železobetónových,  -2,40000t</t>
  </si>
  <si>
    <t>-1419902760</t>
  </si>
  <si>
    <t>B/1 doska dvorca</t>
  </si>
  <si>
    <t>16,25*1,45*0,25</t>
  </si>
  <si>
    <t>1,045*0,465*0,25</t>
  </si>
  <si>
    <t>2,05*1,16*0,25</t>
  </si>
  <si>
    <t>118</t>
  </si>
  <si>
    <t>962052211.S</t>
  </si>
  <si>
    <t>Búranie muriva alebo vybúranie otvorov plochy nad 4 m2 železobetonového nadzákladného,  -2,40000t</t>
  </si>
  <si>
    <t>1976543030</t>
  </si>
  <si>
    <t>B/1 steny dvorca (upresniť po obnažení)</t>
  </si>
  <si>
    <t>(2,30+0,91*2)*0,25*3,30+0,04*0,25*3,30</t>
  </si>
  <si>
    <t>15,205*0,25*3,30</t>
  </si>
  <si>
    <t>0,715*0,37*3,30</t>
  </si>
  <si>
    <t>0,60*0,60*3,30*5</t>
  </si>
  <si>
    <t>119</t>
  </si>
  <si>
    <t>963051113.S</t>
  </si>
  <si>
    <t>Búranie železobetónových stropov doskových hr.nad 80 mm,  -2,40000t</t>
  </si>
  <si>
    <t>-1101822796</t>
  </si>
  <si>
    <t>vybúranie betónovej striešky B/7</t>
  </si>
  <si>
    <t>1,52*0,92*0,10*4</t>
  </si>
  <si>
    <t>120</t>
  </si>
  <si>
    <t>965042231.S</t>
  </si>
  <si>
    <t>Búranie podkladov pod dlažby, liatych dlažieb a mazanín,betón,liaty asfalt hr.nad 100 mm, plochy do 4 m2 -2,20000t</t>
  </si>
  <si>
    <t>1073334346</t>
  </si>
  <si>
    <t>otvor v základovej doske pre výťah B/5</t>
  </si>
  <si>
    <t>1,03*1,61*0,25</t>
  </si>
  <si>
    <t>121</t>
  </si>
  <si>
    <t>965049120.S</t>
  </si>
  <si>
    <t>Príplatok za búranie betónovej mazaniny so zváranou sieťou alebo rabicovým pletivom hr. nad 100 mm</t>
  </si>
  <si>
    <t>-137447505</t>
  </si>
  <si>
    <t>122</t>
  </si>
  <si>
    <t>965081813.R</t>
  </si>
  <si>
    <t>Búranie dlažieb, kamen., terazzových, čadičových alebo keramických podláh s podkladným lepidlom,  -0,06500t</t>
  </si>
  <si>
    <t>-1667621471</t>
  </si>
  <si>
    <t>1,03*1,61</t>
  </si>
  <si>
    <t>123</t>
  </si>
  <si>
    <t>968061125.S</t>
  </si>
  <si>
    <t>Vyvesenie dreveného dverného krídla do suti plochy do 2 m2, -0,02400t</t>
  </si>
  <si>
    <t>1188130102</t>
  </si>
  <si>
    <t>časť otvoru dverí sociál.zariadení 3.NP</t>
  </si>
  <si>
    <t>124</t>
  </si>
  <si>
    <t>968072455.S</t>
  </si>
  <si>
    <t>Vybúranie kovových dverových zárubní plochy do 2 m2,  -0,07600t</t>
  </si>
  <si>
    <t>675683882</t>
  </si>
  <si>
    <t>0,60*1,97</t>
  </si>
  <si>
    <t>125</t>
  </si>
  <si>
    <t>968081115.S</t>
  </si>
  <si>
    <t>Demontáž okien plastových, 1 bm obvodu - 0,007t</t>
  </si>
  <si>
    <t>1443733279</t>
  </si>
  <si>
    <t>B/2, B/4</t>
  </si>
  <si>
    <t>"suterén" (1,55+1,24)*2+(1,75*1,24)*2*5</t>
  </si>
  <si>
    <t>"1.NP" (2,08+2,03)*2*10+(1,885+3,11)*2+(0,55+0,52)*2*3</t>
  </si>
  <si>
    <t>"2.NP" (2,08+2,03)*2*11+(2,35+2,03)*2+(1,885+3,11)*2+(0,55+0,52)*2*3</t>
  </si>
  <si>
    <t>"3.NP" (2,08+2,03)*2*11+(2,35+2,03)*2+(1,885+3,11)*2+(0,55+0,52)*2*3</t>
  </si>
  <si>
    <t>"4.NP" (2,08+2,03)*2*11+(2,35+2,03)*2+(1,885+3,11)*2+(0,55+0,52)*2*3</t>
  </si>
  <si>
    <t>126</t>
  </si>
  <si>
    <t>971033541.S</t>
  </si>
  <si>
    <t>Vybúranie otvorov v murive tehl. plochy do 1 m2 hr. do 300 mm,  -1,87500t</t>
  </si>
  <si>
    <t>-1071433503</t>
  </si>
  <si>
    <t>B/11</t>
  </si>
  <si>
    <t>1,75*0,30*0,255</t>
  </si>
  <si>
    <t>127</t>
  </si>
  <si>
    <t>971033561.S</t>
  </si>
  <si>
    <t>Vybúranie otvorov v murive tehl. plochy do 1 m2 hr. do 600 mm,  -1,87500t</t>
  </si>
  <si>
    <t>-328648197</t>
  </si>
  <si>
    <t>1,00*0,50*1,00*(6+8+5+4)</t>
  </si>
  <si>
    <t>0,26*0,44*2,02</t>
  </si>
  <si>
    <t>128</t>
  </si>
  <si>
    <t>974031187.S</t>
  </si>
  <si>
    <t>Vysekávanie rýh v akomkoľvek murive tehlovom na akúkoľvek maltu do hĺbky 300 mm a š. do 300mm,  -0,10100t</t>
  </si>
  <si>
    <t>1732539527</t>
  </si>
  <si>
    <t>osadenie prekladu posunu dverí sociál.zariadenia 3.NP - obojstranne</t>
  </si>
  <si>
    <t>1,25*2</t>
  </si>
  <si>
    <t>129</t>
  </si>
  <si>
    <t>976071111.S</t>
  </si>
  <si>
    <t>Vybúranie kovových madiel a zábradlí,  -0,03700t</t>
  </si>
  <si>
    <t>-1730376637</t>
  </si>
  <si>
    <t>B/10</t>
  </si>
  <si>
    <t>"1.NP" 1,885</t>
  </si>
  <si>
    <t>"2.NP" 3,80+1,885</t>
  </si>
  <si>
    <t>"3.NP" 3,80+1,885</t>
  </si>
  <si>
    <t>"4.NP" 3,80+1,885</t>
  </si>
  <si>
    <t>130</t>
  </si>
  <si>
    <t>978036131.S</t>
  </si>
  <si>
    <t>Otlčenie omietok šľachtených a pod., vonkajších brizolitových, v rozsahu do 20 %,  -0,01000t</t>
  </si>
  <si>
    <t>731640951</t>
  </si>
  <si>
    <t>131</t>
  </si>
  <si>
    <t>979011111.S</t>
  </si>
  <si>
    <t>Zvislá doprava sutiny a vybúraných hmôt za prvé podlažie nad alebo pod základným podlažím</t>
  </si>
  <si>
    <t>63545447</t>
  </si>
  <si>
    <t>132</t>
  </si>
  <si>
    <t>979011121.S</t>
  </si>
  <si>
    <t>Zvislá doprava sutiny a vybúraných hmôt za každé ďalšie podlažie</t>
  </si>
  <si>
    <t>-1757662757</t>
  </si>
  <si>
    <t>385,915*3</t>
  </si>
  <si>
    <t>133</t>
  </si>
  <si>
    <t>979081111.S</t>
  </si>
  <si>
    <t>Odvoz sutiny a vybúraných hmôt na skládku do 1 km</t>
  </si>
  <si>
    <t>499957478</t>
  </si>
  <si>
    <t>134</t>
  </si>
  <si>
    <t>979081121.S</t>
  </si>
  <si>
    <t>Odvoz sutiny a vybúraných hmôt na skládku za každý ďalší 1 km</t>
  </si>
  <si>
    <t>1364367625</t>
  </si>
  <si>
    <t>385,915*9</t>
  </si>
  <si>
    <t>135</t>
  </si>
  <si>
    <t>979082111.S</t>
  </si>
  <si>
    <t>Vnútrostavenisková doprava sutiny a vybúraných hmôt do 10 m</t>
  </si>
  <si>
    <t>-1499662327</t>
  </si>
  <si>
    <t>136</t>
  </si>
  <si>
    <t>979089612.S</t>
  </si>
  <si>
    <t>Poplatok za skládku - iné odpady zo stavieb a demolácií (17 09), ostatné</t>
  </si>
  <si>
    <t>-1299689856</t>
  </si>
  <si>
    <t>Presun hmôt HSV</t>
  </si>
  <si>
    <t>137</t>
  </si>
  <si>
    <t>999281111.S</t>
  </si>
  <si>
    <t>Presun hmôt pre opravy a údržbu objektov vrátane vonkajších plášťov výšky do 25 m</t>
  </si>
  <si>
    <t>-1936733658</t>
  </si>
  <si>
    <t>PSV</t>
  </si>
  <si>
    <t>Práce a dodávky PSV</t>
  </si>
  <si>
    <t>711</t>
  </si>
  <si>
    <t>Izolácie proti vode a vlhkosti</t>
  </si>
  <si>
    <t>138</t>
  </si>
  <si>
    <t>711111001.S</t>
  </si>
  <si>
    <t>Zhotovenie izolácie proti zemnej vlhkosti vodorovná náterom penetračným za studena</t>
  </si>
  <si>
    <t>582732586</t>
  </si>
  <si>
    <t>doska D1</t>
  </si>
  <si>
    <t>32,43*6,13+1,045*1,885</t>
  </si>
  <si>
    <t>139</t>
  </si>
  <si>
    <t>711112001.S</t>
  </si>
  <si>
    <t>Zhotovenie  izolácie proti zemnej vlhkosti zvislá penetračným náterom za studena</t>
  </si>
  <si>
    <t>-613290169</t>
  </si>
  <si>
    <t>sokel dosky D1</t>
  </si>
  <si>
    <t>(33,475+6,12)*2*0,50</t>
  </si>
  <si>
    <t>doplnenie izolácie v asanovanom dvorci - 1.PP</t>
  </si>
  <si>
    <t>(18,30+1,915+1,045)*3,50</t>
  </si>
  <si>
    <t>140</t>
  </si>
  <si>
    <t>246170000960.S</t>
  </si>
  <si>
    <t>Lak asfaltový penetračný, organický, rýchloschnúci</t>
  </si>
  <si>
    <t>1525495965</t>
  </si>
  <si>
    <t>200,766*0,30</t>
  </si>
  <si>
    <t>114,005*0,35</t>
  </si>
  <si>
    <t>141</t>
  </si>
  <si>
    <t>711132107.S</t>
  </si>
  <si>
    <t>Zhotovenie izolácie proti zemnej vlhkosti nopovou fóloiu položenou voľne na ploche zvislej</t>
  </si>
  <si>
    <t>-2064148419</t>
  </si>
  <si>
    <t>podzemná časť sokla</t>
  </si>
  <si>
    <t>(32,58+6,28)*0,65</t>
  </si>
  <si>
    <t>142</t>
  </si>
  <si>
    <t>283230002350.S</t>
  </si>
  <si>
    <t>Profilovaná fólia HDPE, výška nopov 9 mm, pevnosť v tlaku 400 kN/m2, s natavenou geotextíliou z PP obojstranne, pre spodnú stavbu</t>
  </si>
  <si>
    <t>-1574797891</t>
  </si>
  <si>
    <t>25,259*1,2</t>
  </si>
  <si>
    <t>143</t>
  </si>
  <si>
    <t>711141559.S</t>
  </si>
  <si>
    <t>Zhotovenie  izolácie proti zemnej vlhkosti a tlakovej vode vodorovná NAIP pritavením</t>
  </si>
  <si>
    <t>169257391</t>
  </si>
  <si>
    <t>200,766*2</t>
  </si>
  <si>
    <t>144</t>
  </si>
  <si>
    <t>711142559.S</t>
  </si>
  <si>
    <t>Zhotovenie  izolácie proti zemnej vlhkosti a tlakovej vode zvislá NAIP pritavením</t>
  </si>
  <si>
    <t>36337287</t>
  </si>
  <si>
    <t>114,005*2</t>
  </si>
  <si>
    <t>145</t>
  </si>
  <si>
    <t>628310001000.S</t>
  </si>
  <si>
    <t>Pás asfaltový s posypom hr. 3,5 mm vystužený sklenenou rohožou</t>
  </si>
  <si>
    <t>-984913236</t>
  </si>
  <si>
    <t>401,532*1,15</t>
  </si>
  <si>
    <t>114,005*1,20</t>
  </si>
  <si>
    <t>598,568*1,2 'Prepočítané koeficientom množstva</t>
  </si>
  <si>
    <t>146</t>
  </si>
  <si>
    <t>711471051.S</t>
  </si>
  <si>
    <t>Zhotovenie izolácie proti tlakovej vode PVC fóliou položenou voľne na vodorovnej ploche so zvarením spoju</t>
  </si>
  <si>
    <t>-1845619860</t>
  </si>
  <si>
    <t>1,76*2,03</t>
  </si>
  <si>
    <t>147</t>
  </si>
  <si>
    <t>711472051.S</t>
  </si>
  <si>
    <t>Zhotovenie izolácie proti tlakovej vode PVC fóliou položenou voľne na ploche zvislej so zvarením spoju</t>
  </si>
  <si>
    <t>-1447872130</t>
  </si>
  <si>
    <t>(1,76+2,03)*2*1,13</t>
  </si>
  <si>
    <t>148</t>
  </si>
  <si>
    <t>283220000300.S</t>
  </si>
  <si>
    <t>Hydroizolačná fólia PVC-P, hr. 1,5 mm, š. 1,3 m, izolácia základov proti zemnej vlhkosti, tlakovej vode, radónu</t>
  </si>
  <si>
    <t>935693498</t>
  </si>
  <si>
    <t>3,573*1,15</t>
  </si>
  <si>
    <t>8,565*1,20</t>
  </si>
  <si>
    <t>14,387*1,2 'Prepočítané koeficientom množstva</t>
  </si>
  <si>
    <t>149</t>
  </si>
  <si>
    <t>711491171.S</t>
  </si>
  <si>
    <t>Zhotovenie podkladnej vrstvy izolácie z textílie na ploche vodorovnej, pre izolácie proti zemnej vlhkosti, podpovrchovej a tlakovej vode</t>
  </si>
  <si>
    <t>1373818663</t>
  </si>
  <si>
    <t>3,573*2</t>
  </si>
  <si>
    <t>150</t>
  </si>
  <si>
    <t>711491271.S</t>
  </si>
  <si>
    <t>Zhotovenie podkladnej vrstvy izolácie z textílie na ploche zvislej, pre izolácie proti zemnej vlhkosti, podpovrchovej a tlakovej vode</t>
  </si>
  <si>
    <t>1002267617</t>
  </si>
  <si>
    <t>8,565*2</t>
  </si>
  <si>
    <t>151</t>
  </si>
  <si>
    <t>693110004500.S</t>
  </si>
  <si>
    <t>Geotextília polypropylénová netkaná 300 g/m2</t>
  </si>
  <si>
    <t>-1312606030</t>
  </si>
  <si>
    <t>7,146*1,15</t>
  </si>
  <si>
    <t>17,136*1,20</t>
  </si>
  <si>
    <t>28,781*1,2 'Prepočítané koeficientom množstva</t>
  </si>
  <si>
    <t>152</t>
  </si>
  <si>
    <t>693110003200.S</t>
  </si>
  <si>
    <t>Geotextília polypropylénová netkaná 500 g/m2</t>
  </si>
  <si>
    <t>590426054</t>
  </si>
  <si>
    <t>153</t>
  </si>
  <si>
    <t>998711203.S</t>
  </si>
  <si>
    <t>Presun hmôt pre izoláciu proti vode v objektoch výšky nad 12 do 60 m</t>
  </si>
  <si>
    <t>%</t>
  </si>
  <si>
    <t>1552384668</t>
  </si>
  <si>
    <t>712</t>
  </si>
  <si>
    <t>Izolácie striech, povlakové krytiny</t>
  </si>
  <si>
    <t>154</t>
  </si>
  <si>
    <t>712290010.S</t>
  </si>
  <si>
    <t>Zhotovenie parozábrany pre strechy ploché do 10°</t>
  </si>
  <si>
    <t>-1437932712</t>
  </si>
  <si>
    <t>atika (horná a vnútorná strana)</t>
  </si>
  <si>
    <t>(35,47+5,87)*(0,535+0,74)</t>
  </si>
  <si>
    <t>atika jestv.steny (vnútorná strana)</t>
  </si>
  <si>
    <t>(35,985+5,82+0,935)*0,74</t>
  </si>
  <si>
    <t>35,19*5,82+0,80*1,855</t>
  </si>
  <si>
    <t>155</t>
  </si>
  <si>
    <t>283230007300.S</t>
  </si>
  <si>
    <t>Parozábrana hr. 0,15 mm, š. 2 m, materiál na báze PO - modifikovaný PE</t>
  </si>
  <si>
    <t>574618232</t>
  </si>
  <si>
    <t>290,627*1,15 'Prepočítané koeficientom množstva</t>
  </si>
  <si>
    <t>156</t>
  </si>
  <si>
    <t>712370050.S</t>
  </si>
  <si>
    <t>Zhotovenie povlakovej krytiny striech plochých do 10°PVC-P fóliou položenou voľne so zvarením spoju</t>
  </si>
  <si>
    <t>643411741</t>
  </si>
  <si>
    <t>atika (horná a vnútorná stena)</t>
  </si>
  <si>
    <t>(35,47+5,87)*(0,535+0,46)</t>
  </si>
  <si>
    <t>(35,985+5,82+0,935)*0,46</t>
  </si>
  <si>
    <t>157</t>
  </si>
  <si>
    <t>245920000400.S</t>
  </si>
  <si>
    <t>Čistič - doplnok k fóliovým systémom</t>
  </si>
  <si>
    <t>-702240214</t>
  </si>
  <si>
    <t>267,083/25</t>
  </si>
  <si>
    <t>158</t>
  </si>
  <si>
    <t>245920000900.S</t>
  </si>
  <si>
    <t>Zálievka pre poisťovanie tesnosti zvarov fóliou z PVC-P</t>
  </si>
  <si>
    <t>-1790317063</t>
  </si>
  <si>
    <t>267,083/125</t>
  </si>
  <si>
    <t>159</t>
  </si>
  <si>
    <t>283220002500.S</t>
  </si>
  <si>
    <t>Hydroizolačný pás z fólie PVC-P hr. 1,5 mm, izolácia plochých striech s UV ochranou</t>
  </si>
  <si>
    <t>-215868982</t>
  </si>
  <si>
    <t>267,083*1,15</t>
  </si>
  <si>
    <t>160</t>
  </si>
  <si>
    <t>712973421.S</t>
  </si>
  <si>
    <t xml:space="preserve">Detaily k termoplastom všeobecne, kútový uholník z hrubopoplastovaného plechu RŠ 100 mm </t>
  </si>
  <si>
    <t>1589633504</t>
  </si>
  <si>
    <t>strecha</t>
  </si>
  <si>
    <t>(35,985+5,82)*2*1,1</t>
  </si>
  <si>
    <t>15,00</t>
  </si>
  <si>
    <t>161</t>
  </si>
  <si>
    <t>712973630.S</t>
  </si>
  <si>
    <t>Detaily k termoplastom všeobecne, nárožný uholník z hrubopoplast. plechu RŠ 125 mm, ohyb 90-135°</t>
  </si>
  <si>
    <t>-1982309022</t>
  </si>
  <si>
    <t>162</t>
  </si>
  <si>
    <t>712973845.S</t>
  </si>
  <si>
    <t>Detaily k termoplastom všeobecne, oplechovanie okraja odkvapovou záveternou lištou z hrubopolpast. plechu RŠ 280 mm "KP1"</t>
  </si>
  <si>
    <t>1538328439</t>
  </si>
  <si>
    <t>86,00*1,1</t>
  </si>
  <si>
    <t>163</t>
  </si>
  <si>
    <t>712990040.S</t>
  </si>
  <si>
    <t>Položenie geotextílie vodorovne alebo zvislo na strechy ploché do 10°</t>
  </si>
  <si>
    <t>253718398</t>
  </si>
  <si>
    <t>pod mPVC krytinu</t>
  </si>
  <si>
    <t>267,083</t>
  </si>
  <si>
    <t>pod kačírek</t>
  </si>
  <si>
    <t>206,29</t>
  </si>
  <si>
    <t>164</t>
  </si>
  <si>
    <t>1654849692</t>
  </si>
  <si>
    <t>473,373*1,15</t>
  </si>
  <si>
    <t>165</t>
  </si>
  <si>
    <t>712990400.S</t>
  </si>
  <si>
    <t>Vykonanie iskrovej skúšky striech z povlakových krytín, nevodivých fólií</t>
  </si>
  <si>
    <t>-1706149432</t>
  </si>
  <si>
    <t>166</t>
  </si>
  <si>
    <t>712991040.S</t>
  </si>
  <si>
    <t>Montáž podkladnej konštrukcie z OSB dosiek na atike šírky 411 - 620 mm pod klampiarske konštrukcie</t>
  </si>
  <si>
    <t>-1541576120</t>
  </si>
  <si>
    <t>pod oplechovanie atiky</t>
  </si>
  <si>
    <t>"nová strecha š.535mm" 35,726+5,82</t>
  </si>
  <si>
    <t>"jestv.strecha š.445mm" 37,025+6,55+0,935</t>
  </si>
  <si>
    <t>167</t>
  </si>
  <si>
    <t>591510001500</t>
  </si>
  <si>
    <t>Cementotriesková doska CETRIS BASIC, rozmer 20x3350x1250 mm, s hladkým cementovo šedým povrchom</t>
  </si>
  <si>
    <t>-1034633577</t>
  </si>
  <si>
    <t>(35,726+5,82)*0,535*1,1</t>
  </si>
  <si>
    <t>(37,025+6,55+0,935)*0,445*1,1</t>
  </si>
  <si>
    <t>168</t>
  </si>
  <si>
    <t>998712203.S</t>
  </si>
  <si>
    <t>Presun hmôt pre izoláciu povlakovej krytiny v objektoch výšky nad 12 do 24 m</t>
  </si>
  <si>
    <t>-967095535</t>
  </si>
  <si>
    <t>713</t>
  </si>
  <si>
    <t>Izolácie tepelné</t>
  </si>
  <si>
    <t>169</t>
  </si>
  <si>
    <t>713111122.S</t>
  </si>
  <si>
    <t>Montáž tepelnej izolácie stropov rovných minerálnou vlnou, spodkom s pribitím na konštrukciu</t>
  </si>
  <si>
    <t>-748518287</t>
  </si>
  <si>
    <t>podhľad hlavný vstup - skladba S2 (2 vrstvy)</t>
  </si>
  <si>
    <t>14,99</t>
  </si>
  <si>
    <t>170</t>
  </si>
  <si>
    <t>631440036000.S</t>
  </si>
  <si>
    <t>Doska z minerálnej vlny hr. 50 mm, pre prevetrávané fasády</t>
  </si>
  <si>
    <t>222569976</t>
  </si>
  <si>
    <t>14,99*1,05</t>
  </si>
  <si>
    <t>171</t>
  </si>
  <si>
    <t>631440035180.S</t>
  </si>
  <si>
    <t>Doska z minerálnej vlny hr. 220 mm, pre prevetrávané fasády</t>
  </si>
  <si>
    <t>-1613388807</t>
  </si>
  <si>
    <t>172</t>
  </si>
  <si>
    <t>713122121.S</t>
  </si>
  <si>
    <t>Montáž tepelnej izolácie podláh polystyrénom, kladeným voľne v dvoch vrstvách</t>
  </si>
  <si>
    <t>-780475169</t>
  </si>
  <si>
    <t>173</t>
  </si>
  <si>
    <t>283330002200.S</t>
  </si>
  <si>
    <t>Systémová izolačná doska hr. 20 mm, 1200x600 mm, k tepelnej izolácii podlahového vykurovania</t>
  </si>
  <si>
    <t>21514942</t>
  </si>
  <si>
    <t>739,90*1,05</t>
  </si>
  <si>
    <t>174</t>
  </si>
  <si>
    <t>283720007600.S</t>
  </si>
  <si>
    <t>Doska EPS hr. 40 mm, pevnosť v tlaku 100 kPa, na zateplenie podláh a plochých striech</t>
  </si>
  <si>
    <t>-1506411077</t>
  </si>
  <si>
    <t>569,98*1,05</t>
  </si>
  <si>
    <t>175</t>
  </si>
  <si>
    <t>283720007900.S</t>
  </si>
  <si>
    <t>Doska EPS hr. 80 mm, pevnosť v tlaku 100 kPa, na zateplenie podláh a plochých striech</t>
  </si>
  <si>
    <t>1736543127</t>
  </si>
  <si>
    <t>169,92*1,05</t>
  </si>
  <si>
    <t>176</t>
  </si>
  <si>
    <t>713131131.S</t>
  </si>
  <si>
    <t>Montáž tepelnej izolácie stien minerálnou vlnou, pristrelením</t>
  </si>
  <si>
    <t>1161704098</t>
  </si>
  <si>
    <t>doteplenie z interiéru na sedvičových paneloch</t>
  </si>
  <si>
    <t>99,80</t>
  </si>
  <si>
    <t>177</t>
  </si>
  <si>
    <t>631440004500.S</t>
  </si>
  <si>
    <t>Doska z minerálnej vlny hr. 180 mm, izolácia pre šikmé strechy, nezaťažené stropy, priečky</t>
  </si>
  <si>
    <t>-2094381634</t>
  </si>
  <si>
    <t>178</t>
  </si>
  <si>
    <t>713131144.S</t>
  </si>
  <si>
    <t>Montáž paropriepustnej fólie na steny, podhľady</t>
  </si>
  <si>
    <t>-115271563</t>
  </si>
  <si>
    <t>podhľad hlavný vstup - skladba S2</t>
  </si>
  <si>
    <t>179</t>
  </si>
  <si>
    <t>283230012100.S</t>
  </si>
  <si>
    <t>Fasádna fólia polyesterová, hmotnosť 210 g/m2, difúzne otvorená, UV stabilná</t>
  </si>
  <si>
    <t>1182113913</t>
  </si>
  <si>
    <t>14,990*1,15</t>
  </si>
  <si>
    <t>180</t>
  </si>
  <si>
    <t>713132211.S</t>
  </si>
  <si>
    <t>Montáž tepelnej izolácie podzemných stien a základov xps celoplošným prilepením</t>
  </si>
  <si>
    <t>1268785086</t>
  </si>
  <si>
    <t>(32,58+6,28)*0,45</t>
  </si>
  <si>
    <t>181</t>
  </si>
  <si>
    <t>283750009120.S</t>
  </si>
  <si>
    <t>Doska XPS hr. 150 mm, zateplenie soklov, suterénov, podláh</t>
  </si>
  <si>
    <t>-822728046</t>
  </si>
  <si>
    <t>17,487*1,05</t>
  </si>
  <si>
    <t>182</t>
  </si>
  <si>
    <t>713132212.S</t>
  </si>
  <si>
    <t>Montáž tepelnej izolácie podzemných stien a základov xps položením voľne</t>
  </si>
  <si>
    <t>-1186232087</t>
  </si>
  <si>
    <t>izolácia pod prievlakom v základovej doske</t>
  </si>
  <si>
    <t>(35,63+5,63-0,50*15)*0,50</t>
  </si>
  <si>
    <t>183</t>
  </si>
  <si>
    <t>202555530</t>
  </si>
  <si>
    <t>16,88*1,05</t>
  </si>
  <si>
    <t>184</t>
  </si>
  <si>
    <t>713132215.S</t>
  </si>
  <si>
    <t>Montáž tepelnej izolácie podzemných stien a základov xps kotvením a lepením</t>
  </si>
  <si>
    <t>1906295050</t>
  </si>
  <si>
    <t>bočná izolácia pórobetónových prekladov 1.NP</t>
  </si>
  <si>
    <t>3,00*0,125*9</t>
  </si>
  <si>
    <t>2,00*0,125*1</t>
  </si>
  <si>
    <t>185</t>
  </si>
  <si>
    <t>283750000600.S</t>
  </si>
  <si>
    <t>Doska XPS hr. 40 mm, zateplenie soklov, suterénov, podláh</t>
  </si>
  <si>
    <t>983208493</t>
  </si>
  <si>
    <t>3,625*1,05</t>
  </si>
  <si>
    <t>186</t>
  </si>
  <si>
    <t>713141160.S</t>
  </si>
  <si>
    <t>Montáž tepelnej izolácie striech plochých do 10° spádovými doskami z minerálnej vlny v jednej vrstve</t>
  </si>
  <si>
    <t>94132007</t>
  </si>
  <si>
    <t>187</t>
  </si>
  <si>
    <t>631440028520.S</t>
  </si>
  <si>
    <t>Doska z minerálnej vlny spádová 20-150 mm, izolácia pre ploché strechy</t>
  </si>
  <si>
    <t>635052761</t>
  </si>
  <si>
    <t>206,29*1,05</t>
  </si>
  <si>
    <t>188</t>
  </si>
  <si>
    <t>713141250.S</t>
  </si>
  <si>
    <t>Montáž tepelnej izolácie striech plochých do 10° minerálnou vlnou, dvojvrstvová kladenými voľne</t>
  </si>
  <si>
    <t>-1239992340</t>
  </si>
  <si>
    <t>189</t>
  </si>
  <si>
    <t>631440033400.S</t>
  </si>
  <si>
    <t>Doska z minerálnej vlny hr. 150 mm, izolácia pre zateplenie plochých striech</t>
  </si>
  <si>
    <t>1331269312</t>
  </si>
  <si>
    <t>206,29*2*1,05</t>
  </si>
  <si>
    <t>190</t>
  </si>
  <si>
    <t>713144090.S</t>
  </si>
  <si>
    <t>Montáž tepelnej izolácie na atiku z XPS prikotvením</t>
  </si>
  <si>
    <t>303101896</t>
  </si>
  <si>
    <t>191</t>
  </si>
  <si>
    <t>283750000700.S</t>
  </si>
  <si>
    <t>Doska XPS hr. 50 mm, zateplenie soklov, suterénov, podláh</t>
  </si>
  <si>
    <t>-1017178239</t>
  </si>
  <si>
    <t>52,709*1,05</t>
  </si>
  <si>
    <t>192</t>
  </si>
  <si>
    <t>713191120.S</t>
  </si>
  <si>
    <t>Izolácie tepelné, stropov, stien položenie parozábrany z PE folie</t>
  </si>
  <si>
    <t>1362918961</t>
  </si>
  <si>
    <t>doteplenie z interiéru na sendvičových paneloch</t>
  </si>
  <si>
    <t>193</t>
  </si>
  <si>
    <t>283230006700.S</t>
  </si>
  <si>
    <t>Parozábrana š. 1,5 m, hliníková vrstva uložená medzi vysoko transparentnou PES fóliou a PE fóliou s vystužujúcou mriežkou (180g/m2)</t>
  </si>
  <si>
    <t>-1867751628</t>
  </si>
  <si>
    <t>194</t>
  </si>
  <si>
    <t>998713203.S</t>
  </si>
  <si>
    <t>Presun hmôt pre izolácie tepelné v objektoch výšky nad 12 m do 24 m</t>
  </si>
  <si>
    <t>-1978497674</t>
  </si>
  <si>
    <t>721</t>
  </si>
  <si>
    <t>Zdravotechnika - vnútorná kanalizácia</t>
  </si>
  <si>
    <t>195</t>
  </si>
  <si>
    <t>721140806.S</t>
  </si>
  <si>
    <t>Demontáž potrubia z liatinových rúr odpadového alebo dažďového nad DN 100 do DN 200,  -0,03065t</t>
  </si>
  <si>
    <t>-86622204</t>
  </si>
  <si>
    <t>potrubie dažďového zvodu B/3</t>
  </si>
  <si>
    <t>10,00*2</t>
  </si>
  <si>
    <t>196</t>
  </si>
  <si>
    <t>721230100.S</t>
  </si>
  <si>
    <t>Montáž strešného vtoku pre mPVC izolácie DN 125</t>
  </si>
  <si>
    <t>-1734453161</t>
  </si>
  <si>
    <t>197</t>
  </si>
  <si>
    <t>286630005000.S</t>
  </si>
  <si>
    <t>Strešný vtok s PVC izolačnou fóliou, vertikálny odtok DN 125, záchytný kôš D 180 mm</t>
  </si>
  <si>
    <t>1723181893</t>
  </si>
  <si>
    <t>198</t>
  </si>
  <si>
    <t>286630052000.S</t>
  </si>
  <si>
    <t>Nadstavec D 125 mm, výška 345 mm, s PVC límcom, vertikálny odtok, pre strešné vtoky, PVC</t>
  </si>
  <si>
    <t>1649070007</t>
  </si>
  <si>
    <t>199</t>
  </si>
  <si>
    <t>721242804.S</t>
  </si>
  <si>
    <t>Demontáž lapača strešných splavenín DN 125,  -0,02517t</t>
  </si>
  <si>
    <t>-356936853</t>
  </si>
  <si>
    <t>B/3</t>
  </si>
  <si>
    <t>200</t>
  </si>
  <si>
    <t>998721203.S</t>
  </si>
  <si>
    <t>Presun hmôt pre vnútornú kanalizáciu v objektoch výšky nad 12 do 24 m</t>
  </si>
  <si>
    <t>830571390</t>
  </si>
  <si>
    <t>722</t>
  </si>
  <si>
    <t>Zdravotechnika - vnútorný vodovod</t>
  </si>
  <si>
    <t>201</t>
  </si>
  <si>
    <t>722250180.S</t>
  </si>
  <si>
    <t>Montáž hasiaceho prístroja na stenu</t>
  </si>
  <si>
    <t>1833224371</t>
  </si>
  <si>
    <t>202</t>
  </si>
  <si>
    <t>449170000900.S</t>
  </si>
  <si>
    <t>Prenosný hasiaci prístroj práškový P6Če 6 kg, 21A</t>
  </si>
  <si>
    <t>-19806587</t>
  </si>
  <si>
    <t>203</t>
  </si>
  <si>
    <t>998722203.S</t>
  </si>
  <si>
    <t>Presun hmôt pre vnútorný vodovod v objektoch výšky nad 12 do 24 m</t>
  </si>
  <si>
    <t>-1444856692</t>
  </si>
  <si>
    <t>725</t>
  </si>
  <si>
    <t>Zdravotechnika - zariaďovacie predmety</t>
  </si>
  <si>
    <t>204</t>
  </si>
  <si>
    <t>725190101.S</t>
  </si>
  <si>
    <t>Montáž sanitárnej priečky z HPL dosiek na WC a prezliekacie kabíny/boxy pre vlhké priestory s nerezovým kovaním</t>
  </si>
  <si>
    <t>-1098578103</t>
  </si>
  <si>
    <t>(1,775+1,225*2)*2,00</t>
  </si>
  <si>
    <t>(3,575+1,225*3)*2,00</t>
  </si>
  <si>
    <t>205</t>
  </si>
  <si>
    <t>607930001550.S</t>
  </si>
  <si>
    <t>Stena z kompaktnej dosky HPL pre použitie v interiéri, podkladné nožičky, dvere</t>
  </si>
  <si>
    <t>1395303435</t>
  </si>
  <si>
    <t>22,95*1,05 'Prepočítané koeficientom množstva</t>
  </si>
  <si>
    <t>206</t>
  </si>
  <si>
    <t>998725203.S</t>
  </si>
  <si>
    <t>Presun hmôt pre zariaďovacie predmety v objektoch výšky nad 12 do 24 m</t>
  </si>
  <si>
    <t>-773242804</t>
  </si>
  <si>
    <t>733</t>
  </si>
  <si>
    <t>Ústredné kúrenie - rozvodné potrubie</t>
  </si>
  <si>
    <t>207</t>
  </si>
  <si>
    <t>733120815.S</t>
  </si>
  <si>
    <t>Demontáž potrubia z oceľových rúrok hladkých do priemeru 38,  -0,00254t</t>
  </si>
  <si>
    <t>-1585344574</t>
  </si>
  <si>
    <t>B/9</t>
  </si>
  <si>
    <t>1,00*2*8</t>
  </si>
  <si>
    <t>208</t>
  </si>
  <si>
    <t>733191914.S</t>
  </si>
  <si>
    <t>Oprava rozvodov potrubí z oceľových rúrok zaslepenie kovaním a zavarením DN 20</t>
  </si>
  <si>
    <t>1351096186</t>
  </si>
  <si>
    <t>8*2</t>
  </si>
  <si>
    <t>209</t>
  </si>
  <si>
    <t>998733203.S</t>
  </si>
  <si>
    <t>Presun hmôt pre rozvody potrubia v objektoch výšky nad 6 do 24 m</t>
  </si>
  <si>
    <t>-1753695638</t>
  </si>
  <si>
    <t>734</t>
  </si>
  <si>
    <t>Ústredné kúrenie - armatúry</t>
  </si>
  <si>
    <t>210</t>
  </si>
  <si>
    <t>734200821.S</t>
  </si>
  <si>
    <t>Demontáž armatúry závitovej s dvomi závitmi do G 1/2 -0,00045t</t>
  </si>
  <si>
    <t>665811870</t>
  </si>
  <si>
    <t>"ventil" 1*8</t>
  </si>
  <si>
    <t>"šróbenie" 1*8</t>
  </si>
  <si>
    <t>211</t>
  </si>
  <si>
    <t>734200888.S</t>
  </si>
  <si>
    <t>Dočasné uzavretie oceľového potrubia zamrazovaním do G 1/2</t>
  </si>
  <si>
    <t>529208939</t>
  </si>
  <si>
    <t>212</t>
  </si>
  <si>
    <t>998734203.S</t>
  </si>
  <si>
    <t>Presun hmôt pre armatúry v objektoch výšky nad 6 do 24 m</t>
  </si>
  <si>
    <t>-343798869</t>
  </si>
  <si>
    <t>735</t>
  </si>
  <si>
    <t>Ústredné kúrenie - vykurovacie telesá</t>
  </si>
  <si>
    <t>213</t>
  </si>
  <si>
    <t>735111815.S</t>
  </si>
  <si>
    <t>Demontáž vykurovacích telies liatinových článkových do 2200mm ,  -0,18380t</t>
  </si>
  <si>
    <t>2026259160</t>
  </si>
  <si>
    <t>"1.NP" 2</t>
  </si>
  <si>
    <t>"2.NP" 1</t>
  </si>
  <si>
    <t>"3.NP" 2</t>
  </si>
  <si>
    <t>214</t>
  </si>
  <si>
    <t>998735203.S</t>
  </si>
  <si>
    <t>Presun hmôt pre vykurovacie telesá v objektoch výšky nad 12 do 24 m</t>
  </si>
  <si>
    <t>-1482052113</t>
  </si>
  <si>
    <t>762</t>
  </si>
  <si>
    <t>Konštrukcie tesárske</t>
  </si>
  <si>
    <t>215</t>
  </si>
  <si>
    <t>762431333</t>
  </si>
  <si>
    <t>Obloženie stien z dosiek CETRIS skrutkovaných na zraz - montáž</t>
  </si>
  <si>
    <t>-1961138242</t>
  </si>
  <si>
    <t>JZ fasáda</t>
  </si>
  <si>
    <t>40,53</t>
  </si>
  <si>
    <t>SZ fasáda</t>
  </si>
  <si>
    <t>42,22</t>
  </si>
  <si>
    <t>SZ fasáda - ostenie</t>
  </si>
  <si>
    <t>4,71</t>
  </si>
  <si>
    <t>drevocementová doska za sklom v interiéri</t>
  </si>
  <si>
    <t>69,34</t>
  </si>
  <si>
    <t>216</t>
  </si>
  <si>
    <t>591510010110.S</t>
  </si>
  <si>
    <t>Cementotriesková doska hr. 14 mm, s tenkovrstvovou omietkou farba pohľadový betón</t>
  </si>
  <si>
    <t>-1681184606</t>
  </si>
  <si>
    <t>87,46*1,1</t>
  </si>
  <si>
    <t>217</t>
  </si>
  <si>
    <t>591510010120.S</t>
  </si>
  <si>
    <t>Cementotriesková doska hr. 14 mm, do 50 m2, s hladkým povrchom, základným náterom a finálnou farbou</t>
  </si>
  <si>
    <t>-976760663</t>
  </si>
  <si>
    <t>69,34*1,1</t>
  </si>
  <si>
    <t>218</t>
  </si>
  <si>
    <t>762431501.S</t>
  </si>
  <si>
    <t>Montáž a dodávka obloženia stien - podkladový hliníkový rošt</t>
  </si>
  <si>
    <t>-821037207</t>
  </si>
  <si>
    <t>219</t>
  </si>
  <si>
    <t>998762203.S</t>
  </si>
  <si>
    <t>Presun hmôt pre konštrukcie tesárske v objektoch výšky od 12 do 24 m</t>
  </si>
  <si>
    <t>2113318780</t>
  </si>
  <si>
    <t>763</t>
  </si>
  <si>
    <t>Konštrukcie - drevostavby</t>
  </si>
  <si>
    <t>220</t>
  </si>
  <si>
    <t>763116863</t>
  </si>
  <si>
    <t>Priečka SDK Rigips hr. 150 mm dvojito opláštená doskami 2x HABITO 12,5mm s tep. izoláciou, CW 100</t>
  </si>
  <si>
    <t>1119162479</t>
  </si>
  <si>
    <t>(5,80*4+2,825)*3,50-(0,80*2+0,90)*1,97</t>
  </si>
  <si>
    <t>6,12*3,50*3-0,80*1,97</t>
  </si>
  <si>
    <t>(6,12*4+5,50+2,05*2+1,915+2,415)*3,50-0,80*1,97*3</t>
  </si>
  <si>
    <t>6,12*3,50*4-0,80*1,97</t>
  </si>
  <si>
    <t>221</t>
  </si>
  <si>
    <t>763120010.S</t>
  </si>
  <si>
    <t>Sadrokartónová inštalačná predstena pre sanitárne zariadenia, kca CD+UD, jednoducho opláštená doskou impregnovanou H2 12,5 mm</t>
  </si>
  <si>
    <t>883947589</t>
  </si>
  <si>
    <t>deliaca stena medzi 3.06 a 3.09</t>
  </si>
  <si>
    <t>3,57*3,50*2</t>
  </si>
  <si>
    <t>222</t>
  </si>
  <si>
    <t>763128511.S</t>
  </si>
  <si>
    <t>Stena šachtová protipožiarna hr. 90 mm, kca CW+UW 50, jednoducho opláštená doskou sadrovláknitou protipožiarnou so sklenným vláknom GM-FH2 20 mm, TI 50 mm</t>
  </si>
  <si>
    <t>-849023435</t>
  </si>
  <si>
    <t>"1.01" (0,26+0,27*2)*3,50*2</t>
  </si>
  <si>
    <t>"1.03" (0,42+0,27*2)*3,50</t>
  </si>
  <si>
    <t>"1.04" (0,26+0,27*2)*3,50*3</t>
  </si>
  <si>
    <t>"1.05" (0,26+0,27*2)*3,50*3</t>
  </si>
  <si>
    <t>"1.06" (0,42+0,27*3)*3,50+(0,20+0,20)*3,50</t>
  </si>
  <si>
    <t>"prekrytie OK stľpov 1.NP" 0,20*3,50*12</t>
  </si>
  <si>
    <t>"2.01" (0,26+0,27*2)*3,50*3+(0,26+0,26)*2*3,50*3+6,12*3,50</t>
  </si>
  <si>
    <t>"2.02" (0,26+0,27*2)*3,50*3+(0,40+0,27*3)*2*3,50+(0,705*2+0,265*3)*3,50*2+(0,26+0,26)*2*3,50*2</t>
  </si>
  <si>
    <t>"2.03" (0,27*2+0,50)*3,50</t>
  </si>
  <si>
    <t>"2.04" (0,26+0,27*2)*3,50+(0,64+0,27*3)*3,50+(0,20+0,20)*3,50+(0,60+0,60)*3,50+(0,26+0,26)*2*3,50*2+(4,14+0,345)*3,50+(0,73*2+0,26*3)*3,50</t>
  </si>
  <si>
    <t>"2.NP jestv.sociálky" (0,33+0,33)*3,50</t>
  </si>
  <si>
    <t>"3.01" 6,12*3,50+(0,26+0,27*2)*3,50+(0,26+0,26)*2*3,50</t>
  </si>
  <si>
    <t>"3.02" (0,26+0,27*2)*3,50+(0,26+0,26)*2*3,50+(0,355+0,85)*3,50</t>
  </si>
  <si>
    <t>"3.03" (0,26+0,27*2)*3,50*2+(0,26+0,26)*2*3,50*3+(0,41+0,27*3)*3,50</t>
  </si>
  <si>
    <t>"3.04" (0,26+0,27*2)*3,50*2+(0,26+0,26)*2*3,50*3+(0,41+0,27*3)*3,50</t>
  </si>
  <si>
    <t>"3.05" (0,26+0,27*2)*3,50</t>
  </si>
  <si>
    <t>"3.06" (0,731*2+0,26*3)*3,50+(4,14+0,345)*3,50</t>
  </si>
  <si>
    <t>"3.07" (0,26+0,27*2)*3,50</t>
  </si>
  <si>
    <t>"3.10" (0,41+0,27*3)*3,50</t>
  </si>
  <si>
    <t>"3.NP jestv.sociálky" (0,33+0,33)*3,50</t>
  </si>
  <si>
    <t>"4.01" 6,12*3,50+(0,26+0,27*2)*3,50*3+(0,26+0,26)*2*3,50*2</t>
  </si>
  <si>
    <t>"4.02" (0,706*2+0,26*3)*3,50*2+(0,606+1,62)*3,50+(0,26+0,27*2)*3,50</t>
  </si>
  <si>
    <t>"4.03+4.04" (0,26+0,27*2)*3,50*3+(0,41+0,27*3)*3,50+(0,26+0,26)*2*3,50*2+(0,706*2+0,26*3)*3,50</t>
  </si>
  <si>
    <t>"4.05" (0,26+0,27*2)*3,50*2+(0,60*2+0,95)*3,50+(0,26+0,26)*2*3,50+(0,345+4,14)*3,50</t>
  </si>
  <si>
    <t>"4.06" (0,58+0,27*3)*3,50+(0,60+0,60)*3,50</t>
  </si>
  <si>
    <t>"4.NP jestv.sociálky" (0,33+0,33)*3,50</t>
  </si>
  <si>
    <t>223</t>
  </si>
  <si>
    <t>763135020.S</t>
  </si>
  <si>
    <t>Kazetový podhľad 600 x 600 mm, hrana ostrá, konštrukcia viditeľná, doska sadrokartónová biela hr. 8 mm Rigips Casporano Casostar alebo ekvivalent</t>
  </si>
  <si>
    <t>2023947418</t>
  </si>
  <si>
    <t>vrátane odskokov, dorezov a pod.</t>
  </si>
  <si>
    <t>"1.01" 36,98-6,19*0,84</t>
  </si>
  <si>
    <t>"1.03" 7,93-2,825*0,84</t>
  </si>
  <si>
    <t>"1.04" 50,73-8,731*0,84</t>
  </si>
  <si>
    <t>"1.05" 51,67-8,80*0,84</t>
  </si>
  <si>
    <t>"1.06" 14,44-3,05*0,84</t>
  </si>
  <si>
    <t>"2.01" 69,12-11,316*(0,84+0,48)</t>
  </si>
  <si>
    <t>"2.02" 55,54-9,15*(0,84+0,48)</t>
  </si>
  <si>
    <t>"2.03" 15,65-2,55*(0,84+0,48)</t>
  </si>
  <si>
    <t>"2.04" 51,34-9,30*0,84-8,50*0,48</t>
  </si>
  <si>
    <t>"3.01" 17,62-2,866*(0,84+0,48)</t>
  </si>
  <si>
    <t>"3.02" 17,15-2,85*(0,84+0,48)</t>
  </si>
  <si>
    <t>"3.03" 59,80-9,81*(0,84+0,48)</t>
  </si>
  <si>
    <t>"3.04" 63,10-10,339*(0,84+0,48)</t>
  </si>
  <si>
    <t>"3.05" 3,47-1,71*0,84</t>
  </si>
  <si>
    <t>"3.06" 9,65-2,626*0,48</t>
  </si>
  <si>
    <t>"3.07" 3,35-1,665*0,84</t>
  </si>
  <si>
    <t>"3.08" 3,74-1,825*0,84</t>
  </si>
  <si>
    <t>"3.09" 9,21-2,575*0,48</t>
  </si>
  <si>
    <t>"3.10" 1,92-1,13*0,84</t>
  </si>
  <si>
    <t>"4.01" 52,42-8,591*(0,84+0,48)</t>
  </si>
  <si>
    <t>"4.02" 16,54-2,85*(0,84+0,48)</t>
  </si>
  <si>
    <t>"4.03+4.04" 35,32+36,48-11,78*(0,84+0,48)</t>
  </si>
  <si>
    <t>"4.05" 34,34-5,85*(0,84+0,48)</t>
  </si>
  <si>
    <t>"4.06" 14,22-3,095*0,84</t>
  </si>
  <si>
    <t>224</t>
  </si>
  <si>
    <t>763138220.S</t>
  </si>
  <si>
    <t>Podhľad SDK závesný na dvojúrovňovej oceľovej podkonštrukcií CD+UD, doska štandardná A 12.5 mm</t>
  </si>
  <si>
    <t>-270395702</t>
  </si>
  <si>
    <t>vrátane odskokov, dorezov, napojenie na steny a pod.</t>
  </si>
  <si>
    <t>"1.01" 6,19*(0,84+0,375)</t>
  </si>
  <si>
    <t>"1.03" 2,825*(0,84+0,375)</t>
  </si>
  <si>
    <t>"1.04" 8,731*(0,84+0,375)</t>
  </si>
  <si>
    <t>"1.05" 8,80*(0,84+0,375)</t>
  </si>
  <si>
    <t>"1.06" 3,05*(0,84+0,375)</t>
  </si>
  <si>
    <t>"2.01" 11,316*(0,84+0,375+0,48)</t>
  </si>
  <si>
    <t>"2.02" 9,15*(0,84+0,375+0,48)</t>
  </si>
  <si>
    <t>"2.03" 2,55*(0,84+0,375+0,48)</t>
  </si>
  <si>
    <t>"2.04" 9,30*(0,84+0,375)+8,50*0,48</t>
  </si>
  <si>
    <t>"3.01" 2,866*(0,84+0,375+0,48)</t>
  </si>
  <si>
    <t>"3.02" 2,85*(0,84+0,375+0,48)</t>
  </si>
  <si>
    <t>"3.03" 9,81*(0,84+0,375+0,48)</t>
  </si>
  <si>
    <t>"3.04" 10,339*(0,84+0,375+0,48)</t>
  </si>
  <si>
    <t>"3.05" 1,71*(0,84+0,375)</t>
  </si>
  <si>
    <t>"3.06" 2,626*0,48</t>
  </si>
  <si>
    <t>"3.07" 1,665*(0,84+0,375)</t>
  </si>
  <si>
    <t>"3.08" 1,825*(0,84+0,375)</t>
  </si>
  <si>
    <t>"3.09" 2,575*0,48</t>
  </si>
  <si>
    <t>"3.10" 1,13*(0,84+0,375)</t>
  </si>
  <si>
    <t>"4.01" 8,591*(0,84+0,375+0,48)</t>
  </si>
  <si>
    <t>"4.02" 2,85*(0,84+0,375+0,48)</t>
  </si>
  <si>
    <t>"4.03+4.04" 11,78*(0,84+0,375+0,48)</t>
  </si>
  <si>
    <t>"4.05" 5,85*(0,84+0,375+0,48)</t>
  </si>
  <si>
    <t>"4.06" 3,095*(0,84+0,375)</t>
  </si>
  <si>
    <t>225</t>
  </si>
  <si>
    <t>998763403.S</t>
  </si>
  <si>
    <t>Presun hmôt pre sadrokartónové konštrukcie v stavbách (objektoch) výšky od 7 do 24 m</t>
  </si>
  <si>
    <t>151354190</t>
  </si>
  <si>
    <t>764</t>
  </si>
  <si>
    <t>Konštrukcie klampiarske</t>
  </si>
  <si>
    <t>226</t>
  </si>
  <si>
    <t>764317800.S</t>
  </si>
  <si>
    <t>Demontáž krytiny hladkej strešnej železobetónových dosiek,  -0,00742t</t>
  </si>
  <si>
    <t>1800581008</t>
  </si>
  <si>
    <t>1,52*0,92*4</t>
  </si>
  <si>
    <t>227</t>
  </si>
  <si>
    <t>764359820.S</t>
  </si>
  <si>
    <t>Demontáž kotlíka oválneho a štvorhranného, so sklonom žľabu do 30st.,  -0,00320t</t>
  </si>
  <si>
    <t>-488413640</t>
  </si>
  <si>
    <t>228</t>
  </si>
  <si>
    <t>764410743.S</t>
  </si>
  <si>
    <t>Oplechovanie parapetov z hliníkového farebného Al plechu, vrátane rohov r.š. 230 mm</t>
  </si>
  <si>
    <t>-1391975219</t>
  </si>
  <si>
    <t>extrudovaný parapet</t>
  </si>
  <si>
    <t>"O04" 0,66</t>
  </si>
  <si>
    <t>229</t>
  </si>
  <si>
    <t>764410850.S</t>
  </si>
  <si>
    <t>Demontáž oplechovania parapetov rš od 100 do 330 mm,  -0,00135t</t>
  </si>
  <si>
    <t>-1975527064</t>
  </si>
  <si>
    <t>"suterén" 1,55+1,75*5</t>
  </si>
  <si>
    <t>"1.NP" 2,08*10+1,885+0,55*3</t>
  </si>
  <si>
    <t>"2.NP" 2,08*11+2,35+1,885+0,55*3</t>
  </si>
  <si>
    <t>"3.NP" 2,08*11+2,35+1,885+0,55*3</t>
  </si>
  <si>
    <t>"4.NP" 2,08*11+2,35+1,885+0,55*3</t>
  </si>
  <si>
    <t>230</t>
  </si>
  <si>
    <t>764430850.S</t>
  </si>
  <si>
    <t>Demontáž oplechovania múrov a nadmuroviek rš 600 mm,  -0,00337t</t>
  </si>
  <si>
    <t>1414429919</t>
  </si>
  <si>
    <t>B/12 atika strechy</t>
  </si>
  <si>
    <t>36,476+0,80+6,17</t>
  </si>
  <si>
    <t>231</t>
  </si>
  <si>
    <t>764454802.S</t>
  </si>
  <si>
    <t>Demontáž odpadových rúr kruhových, s priemerom 120 mm,  -0,00285t</t>
  </si>
  <si>
    <t>728263412</t>
  </si>
  <si>
    <t>B/3 - vrátane kotlíka</t>
  </si>
  <si>
    <t>14,65+14,95</t>
  </si>
  <si>
    <t>232</t>
  </si>
  <si>
    <t>998764203.S</t>
  </si>
  <si>
    <t>Presun hmôt pre konštrukcie klampiarske v objektoch výšky nad 12 do 24 m</t>
  </si>
  <si>
    <t>2012741016</t>
  </si>
  <si>
    <t>766</t>
  </si>
  <si>
    <t>Konštrukcie stolárske</t>
  </si>
  <si>
    <t>233</t>
  </si>
  <si>
    <t>766621031.S</t>
  </si>
  <si>
    <t>Montáž okna, dverí plastových protipožiarnych</t>
  </si>
  <si>
    <t>-554542749</t>
  </si>
  <si>
    <t>okná</t>
  </si>
  <si>
    <t>"O07" (1,00+0,58)*2*16</t>
  </si>
  <si>
    <t>"O08" (1,00+0,58)*2*6</t>
  </si>
  <si>
    <t>dvere</t>
  </si>
  <si>
    <t>"č.1" (3,93+2,90)*2</t>
  </si>
  <si>
    <t>"č.2" (1,06+2,55)*2*3</t>
  </si>
  <si>
    <t>234</t>
  </si>
  <si>
    <t>6114100910207.S</t>
  </si>
  <si>
    <t>Plastové okno šxv 1000x580 mm, obojstranná obložka ostenia EW30 "O07"</t>
  </si>
  <si>
    <t>192660701</t>
  </si>
  <si>
    <t>235</t>
  </si>
  <si>
    <t>6114100910208.S</t>
  </si>
  <si>
    <t>Plastové okno šxv 1000x580 mm, obojstranná obložka ostenia EW15 "O08"</t>
  </si>
  <si>
    <t>-516459788</t>
  </si>
  <si>
    <t>236</t>
  </si>
  <si>
    <t>6114100910201.D</t>
  </si>
  <si>
    <t>Plastová stena s dverami šxv 3930x2900 mm EW30min "1"</t>
  </si>
  <si>
    <t>1447162728</t>
  </si>
  <si>
    <t>237</t>
  </si>
  <si>
    <t>6114100910202.D</t>
  </si>
  <si>
    <t>Plastové dvere s nadsvetlíkom šxv 1060x2550 mm EW-C 30min "1"</t>
  </si>
  <si>
    <t>1061888384</t>
  </si>
  <si>
    <t>238</t>
  </si>
  <si>
    <t>766621082.S</t>
  </si>
  <si>
    <t>Montáž a dodávka interiérová mobilná stena šxv 4120x2630mm "ozn.10"</t>
  </si>
  <si>
    <t>631068393</t>
  </si>
  <si>
    <t>239</t>
  </si>
  <si>
    <t>766621083.S</t>
  </si>
  <si>
    <t>Montáž a dodávka interiérová mobilná stena šxv 5340x2625mm "ozn.11"</t>
  </si>
  <si>
    <t>-485446599</t>
  </si>
  <si>
    <t>240</t>
  </si>
  <si>
    <t>766621351.S</t>
  </si>
  <si>
    <t>Montáž podokenného profilu z EPS s kompozitným jadrom (na odstránenie tepelného mostu) š. 315 mm</t>
  </si>
  <si>
    <t>1687953000</t>
  </si>
  <si>
    <t>zateplenie parapetnej časti - dvere</t>
  </si>
  <si>
    <t>"č.1" 3,93</t>
  </si>
  <si>
    <t>"č.2" 1,06*3</t>
  </si>
  <si>
    <t>241</t>
  </si>
  <si>
    <t>283750000000</t>
  </si>
  <si>
    <t>Doska s tvrdého polyuretánu s vloženou PIR vložkou š.60 v.150mm</t>
  </si>
  <si>
    <t>-1923942528</t>
  </si>
  <si>
    <t>upraviť podľa výšky podlahy</t>
  </si>
  <si>
    <t>7,11*1,05</t>
  </si>
  <si>
    <t>7,466*1,01 'Prepočítané koeficientom množstva</t>
  </si>
  <si>
    <t>242</t>
  </si>
  <si>
    <t>766621401.S</t>
  </si>
  <si>
    <t>Montáž okien plastových s hydroizolačnými expanznými páskami (expanzná)</t>
  </si>
  <si>
    <t>1278050640</t>
  </si>
  <si>
    <t>"O01" (2,20+2,68)*2*1</t>
  </si>
  <si>
    <t>"O02" (2,20+2,03)*2*8</t>
  </si>
  <si>
    <t>"O03" (1,45+2,03)*2*1</t>
  </si>
  <si>
    <t>"O04" (0,66+2,97)*2*1</t>
  </si>
  <si>
    <t>"O05" (0,66+2,97)*2*1</t>
  </si>
  <si>
    <t>"O06" (0,66+3,00)*2*1</t>
  </si>
  <si>
    <t>243</t>
  </si>
  <si>
    <t>283550011300.S</t>
  </si>
  <si>
    <t>Komprimovaná parotesná PUR expanzná páska 5-30x74 mm, pre okenné a fasádne konštrukcie</t>
  </si>
  <si>
    <t>-1727636769</t>
  </si>
  <si>
    <t>244</t>
  </si>
  <si>
    <t>61141000100.O01</t>
  </si>
  <si>
    <t>Plastové okno šxv 2200x2680 mm "ozn.O01"</t>
  </si>
  <si>
    <t>657032333</t>
  </si>
  <si>
    <t>245</t>
  </si>
  <si>
    <t>61141000100.O02</t>
  </si>
  <si>
    <t>Plastové okno šxv 2200x2030 mm "ozn.O02"</t>
  </si>
  <si>
    <t>-325107603</t>
  </si>
  <si>
    <t>246</t>
  </si>
  <si>
    <t>61141000100.O03</t>
  </si>
  <si>
    <t xml:space="preserve">Plastové okno šxv 1450x2030 mm "ozn.O03" </t>
  </si>
  <si>
    <t>1977543000</t>
  </si>
  <si>
    <t>247</t>
  </si>
  <si>
    <t>61141000100.O04</t>
  </si>
  <si>
    <t>Plastové okno šxv 660x2970 mm "ozn.O04"</t>
  </si>
  <si>
    <t>457954973</t>
  </si>
  <si>
    <t>248</t>
  </si>
  <si>
    <t>61141000100.O05</t>
  </si>
  <si>
    <t>Plastové okno šxv 660x2970 mm "ozn.O05"</t>
  </si>
  <si>
    <t>1862744903</t>
  </si>
  <si>
    <t>249</t>
  </si>
  <si>
    <t>61141000100.O06</t>
  </si>
  <si>
    <t>Plastové okno šxv 660x3000 mm "ozn.O06"</t>
  </si>
  <si>
    <t>-474482045</t>
  </si>
  <si>
    <t>250</t>
  </si>
  <si>
    <t>766661429.S</t>
  </si>
  <si>
    <t>Montáž dverí drevených protipožiarnych do protipožiarnej zárubne</t>
  </si>
  <si>
    <t>1314310868</t>
  </si>
  <si>
    <t>251</t>
  </si>
  <si>
    <t>611720000350.S</t>
  </si>
  <si>
    <t>Dvere vnútorné jednokrídlové, šírka 900, výška 1970mm, EW-C 30 min, označenie miestnosti "ozn.3"</t>
  </si>
  <si>
    <t>-1869914280</t>
  </si>
  <si>
    <t>252</t>
  </si>
  <si>
    <t>611720000351.S</t>
  </si>
  <si>
    <t>Dvere vnútorné jednokrídlové, šírka 800, výška 1970mm, EW-C 30 min, označenie miestnosti "ozn.4"</t>
  </si>
  <si>
    <t>-181111958</t>
  </si>
  <si>
    <t>253</t>
  </si>
  <si>
    <t>611720000352.S</t>
  </si>
  <si>
    <t>Dvere vnútorné jednokrídlové, šírka 800, výška 1970mm, EW-C 30 min, označenie miestnosti "ozn.5"</t>
  </si>
  <si>
    <t>-832443788</t>
  </si>
  <si>
    <t>254</t>
  </si>
  <si>
    <t>611720000353.S</t>
  </si>
  <si>
    <t>Dvere vnútorné jednokrídlové, šírka 900, výška 1970mm, EW-C 15 min, označenie miestnosti "ozn.8"</t>
  </si>
  <si>
    <t>-1953057680</t>
  </si>
  <si>
    <t>255</t>
  </si>
  <si>
    <t>611720000354.S</t>
  </si>
  <si>
    <t>Dvere vnútorné jednokrídlové, šírka 900, výška 1970mm, EW-C 30 min, označenie miestnosti, vodorovné madlo "ozn.9"</t>
  </si>
  <si>
    <t>2040923848</t>
  </si>
  <si>
    <t>256</t>
  </si>
  <si>
    <t>766662112.S</t>
  </si>
  <si>
    <t>Montáž dverového krídla otočného jednokrídlového poldrážkového, do existujúcej zárubne, vrátane kovania</t>
  </si>
  <si>
    <t>53027752</t>
  </si>
  <si>
    <t>257</t>
  </si>
  <si>
    <t>549150000600.S</t>
  </si>
  <si>
    <t>Kľučka dverová a rozeta 2x, nehrdzavejúca oceľ, povrch nerez brúsený</t>
  </si>
  <si>
    <t>-533300631</t>
  </si>
  <si>
    <t>258</t>
  </si>
  <si>
    <t>611610000400.S</t>
  </si>
  <si>
    <t>Dvere vnútorné jednokrídlové, šírka 600-900 mm, označenie miestnosti "ozn.5+6+7"</t>
  </si>
  <si>
    <t>406566741</t>
  </si>
  <si>
    <t>259</t>
  </si>
  <si>
    <t>766694140.S</t>
  </si>
  <si>
    <t>Montáž parapetnej dosky plastovej šírky do 300 mm</t>
  </si>
  <si>
    <t>506162246</t>
  </si>
  <si>
    <t>260</t>
  </si>
  <si>
    <t>611560000100.S</t>
  </si>
  <si>
    <t>Parapetná doska plastová, šírka 150 mm, komôrková vnútorná, zlatý dub, mramor, mahagon, svetlý buk, orech</t>
  </si>
  <si>
    <t>74636182</t>
  </si>
  <si>
    <t>21,25*1,05</t>
  </si>
  <si>
    <t>261</t>
  </si>
  <si>
    <t>611560000800.S</t>
  </si>
  <si>
    <t>Plastové krytky k vnútorným parapetom plastovým, pár, vo farbe biela, mramor, zlatý dub, buk, mahagón, orech</t>
  </si>
  <si>
    <t>-2074718714</t>
  </si>
  <si>
    <t>262</t>
  </si>
  <si>
    <t>766694989.S</t>
  </si>
  <si>
    <t>Demontáž parapetnej dosky plastovej šírky do 300 mm, -0,00114t</t>
  </si>
  <si>
    <t>1396648156</t>
  </si>
  <si>
    <t>263</t>
  </si>
  <si>
    <t>766702111.S</t>
  </si>
  <si>
    <t>Montáž zárubní obložkových pre dvere jednokrídlové</t>
  </si>
  <si>
    <t>332101417</t>
  </si>
  <si>
    <t>264</t>
  </si>
  <si>
    <t>611810002201.S</t>
  </si>
  <si>
    <t>Zárubňa vnútorná obložková, šxv 900x1970 mm "ozn.5"</t>
  </si>
  <si>
    <t>-1039061727</t>
  </si>
  <si>
    <t>265</t>
  </si>
  <si>
    <t>611810002202.S</t>
  </si>
  <si>
    <t>Zárubňa vnútorná obložková, šxv 800x1970 mm "ozn.6"</t>
  </si>
  <si>
    <t>2067892019</t>
  </si>
  <si>
    <t>266</t>
  </si>
  <si>
    <t>611810002203.S</t>
  </si>
  <si>
    <t>Zárubňa vnútorná obložková, šxv 600x1970 mm "ozn.7"</t>
  </si>
  <si>
    <t>1832015844</t>
  </si>
  <si>
    <t>267</t>
  </si>
  <si>
    <t>642945111.R</t>
  </si>
  <si>
    <t>Osadenie zárubní protipož. dverí jednokrídlové do 2,5 m2</t>
  </si>
  <si>
    <t>1995854383</t>
  </si>
  <si>
    <t>268</t>
  </si>
  <si>
    <t>611310001720.S</t>
  </si>
  <si>
    <t xml:space="preserve">Zárubňa drevená šxv 800x2550 mm s nadsvetlíkom, protipožiarna EW-C 30 min "ozn.4" </t>
  </si>
  <si>
    <t>-1891142238</t>
  </si>
  <si>
    <t>269</t>
  </si>
  <si>
    <t>611310001730.S</t>
  </si>
  <si>
    <t xml:space="preserve">Zárubňa drevená šxv 800x2550 mm s nadsvetlíkom, protipožiarna EW-C 30 min "ozn.5" </t>
  </si>
  <si>
    <t>-801881181</t>
  </si>
  <si>
    <t>270</t>
  </si>
  <si>
    <t>611310001740.S</t>
  </si>
  <si>
    <t xml:space="preserve">Zárubňa drevená šxv 900x2550 mm s nadsvetlíkom, protipožiarna EW-C 15 min "ozn.8" </t>
  </si>
  <si>
    <t>1875672562</t>
  </si>
  <si>
    <t>271</t>
  </si>
  <si>
    <t>611310001750.S</t>
  </si>
  <si>
    <t xml:space="preserve">Zárubňa drevená šxv 900x2550 mm s nadsvetlíkom, protipožiarna EW-C 30 min "ozn.9" </t>
  </si>
  <si>
    <t>1919429735</t>
  </si>
  <si>
    <t>272</t>
  </si>
  <si>
    <t>611310001760.S</t>
  </si>
  <si>
    <t xml:space="preserve">Zárubňa drevená šxv 900x2550 mm s nadsvetlíkom, protipožiarna EW-C 30 min "ozn.3" </t>
  </si>
  <si>
    <t>-2143265270</t>
  </si>
  <si>
    <t>273</t>
  </si>
  <si>
    <t>998766203.S</t>
  </si>
  <si>
    <t>Presun hmot pre konštrukcie stolárske v objektoch výšky nad 12 do 24 m</t>
  </si>
  <si>
    <t>1288744276</t>
  </si>
  <si>
    <t>767</t>
  </si>
  <si>
    <t>Konštrukcie doplnkové kovové</t>
  </si>
  <si>
    <t>274</t>
  </si>
  <si>
    <t>767162131.S</t>
  </si>
  <si>
    <t>Montáž zábradlia z profilovej ocele do podkladu, s hmotnosťou 1 m zábradlia do 45 kg</t>
  </si>
  <si>
    <t>293533986</t>
  </si>
  <si>
    <t>Z1</t>
  </si>
  <si>
    <t>Z2</t>
  </si>
  <si>
    <t>Z3</t>
  </si>
  <si>
    <t>1,31</t>
  </si>
  <si>
    <t>Z4</t>
  </si>
  <si>
    <t>1,365*3</t>
  </si>
  <si>
    <t>Z5</t>
  </si>
  <si>
    <t>1,46*3</t>
  </si>
  <si>
    <t>275</t>
  </si>
  <si>
    <t>553520001550.S</t>
  </si>
  <si>
    <t>Zábradlie na schody oceľové, kotvenie do schodiska "Z1, Z2"</t>
  </si>
  <si>
    <t>1830774993</t>
  </si>
  <si>
    <t>276</t>
  </si>
  <si>
    <t>553520001560.S</t>
  </si>
  <si>
    <t>785077981</t>
  </si>
  <si>
    <t>277</t>
  </si>
  <si>
    <t>767251128.S</t>
  </si>
  <si>
    <t>Montáž a dodávka protišmykový (slzičkový) plech "P3</t>
  </si>
  <si>
    <t>-336186047</t>
  </si>
  <si>
    <t>2.NP pred výťahom</t>
  </si>
  <si>
    <t>3,80*0,13</t>
  </si>
  <si>
    <t>3.NP pred výťahom</t>
  </si>
  <si>
    <t>4.NP pred výťahom</t>
  </si>
  <si>
    <t>278</t>
  </si>
  <si>
    <t>767251133.S</t>
  </si>
  <si>
    <t>Montáž podest z oceľových pochôdznych lisovaných roštov skrutkovaním hmotnosti od 15 do 30 kg/m2</t>
  </si>
  <si>
    <t>-1746333655</t>
  </si>
  <si>
    <t>výkaz OK - rošt</t>
  </si>
  <si>
    <t>"č.1" 0,33*57</t>
  </si>
  <si>
    <t>"č.2" 4,53*3</t>
  </si>
  <si>
    <t>"č.3" 3,43*3</t>
  </si>
  <si>
    <t>279</t>
  </si>
  <si>
    <t>55343010111.S</t>
  </si>
  <si>
    <t>Podlahový rošt žiarozink - stupne schodov 40x3 mm</t>
  </si>
  <si>
    <t>-1165217726</t>
  </si>
  <si>
    <t>280</t>
  </si>
  <si>
    <t>55343010112.S</t>
  </si>
  <si>
    <t>Podlahový rošt žiarozink - podesta 30x3 mm</t>
  </si>
  <si>
    <t>2109196540</t>
  </si>
  <si>
    <t>281</t>
  </si>
  <si>
    <t>767251141.S</t>
  </si>
  <si>
    <t>Demontáž podest z oceľových pochôdznych lisovaných roštov hmotnosti do 15 kg/m2, -0,0150t</t>
  </si>
  <si>
    <t>401980560</t>
  </si>
  <si>
    <t>BP/8 betónový schod - oceľový rošt</t>
  </si>
  <si>
    <t>0,82*0,45</t>
  </si>
  <si>
    <t>282</t>
  </si>
  <si>
    <t>767251145.S</t>
  </si>
  <si>
    <t>Demontáž podest z oceľových pochôdznych lisovaných roštov hmotnosti od 30 do 50 kg/m2, -0,0500t</t>
  </si>
  <si>
    <t>-1173086552</t>
  </si>
  <si>
    <t>mreža dvorca</t>
  </si>
  <si>
    <t>16,25*1,45</t>
  </si>
  <si>
    <t>1,045*0,465</t>
  </si>
  <si>
    <t>2,05*1,16</t>
  </si>
  <si>
    <t>283</t>
  </si>
  <si>
    <t>767411112.S</t>
  </si>
  <si>
    <t>Montáž opláštenia sendvičovými stenovými panelmi so skrytým zámkom na OK, hrúbky nad 100 do 150 mm</t>
  </si>
  <si>
    <t>-787961412</t>
  </si>
  <si>
    <t>JZ v schodisku</t>
  </si>
  <si>
    <t>75,58</t>
  </si>
  <si>
    <t>284</t>
  </si>
  <si>
    <t>553250001300.S</t>
  </si>
  <si>
    <t>Panel sendvičový s jadrom z minerálnej vlny stenový so skrytým spojom oceľový plášť š. 1050 mm hr. jadra 150 mm</t>
  </si>
  <si>
    <t>740667794</t>
  </si>
  <si>
    <t>285</t>
  </si>
  <si>
    <t>767425100.S</t>
  </si>
  <si>
    <t>Montáž a dodávka nerezového opláštenia z ťahokovu, kotvenie "ozn.K"</t>
  </si>
  <si>
    <t>665835699</t>
  </si>
  <si>
    <t>286</t>
  </si>
  <si>
    <t>767425120.S</t>
  </si>
  <si>
    <t>Montáž hliníkového opláštenia s podkladným hliníkovým roštom - podhľadov</t>
  </si>
  <si>
    <t>-1024476939</t>
  </si>
  <si>
    <t>287</t>
  </si>
  <si>
    <t>553620000001.S</t>
  </si>
  <si>
    <t>Hliníkový podhľad, podkladná konštrukcia, kotevné prvky, príslušenstvo</t>
  </si>
  <si>
    <t>1701763177</t>
  </si>
  <si>
    <t>288</t>
  </si>
  <si>
    <t>767721000.S</t>
  </si>
  <si>
    <t>Montáž a dodávka presklenej fasády z hliníkových profilov, kotvenie, parotesné a paropriepustné napojenie na konštrukcie</t>
  </si>
  <si>
    <t>350063722</t>
  </si>
  <si>
    <t>zasklenie bezpečnostným sklom, hliníkový rám</t>
  </si>
  <si>
    <t>"SZ transparentná fasáda" 364,98</t>
  </si>
  <si>
    <t>"SZ transparentná fasáda - otváravá časť" 33,00*0,42</t>
  </si>
  <si>
    <t>"JZ transparentná fasáda" 33,26</t>
  </si>
  <si>
    <t>"JZ transparentná fasáda - otváravá časť, ovládanie elektricky" 2,38</t>
  </si>
  <si>
    <t>289</t>
  </si>
  <si>
    <t>767995101.S</t>
  </si>
  <si>
    <t>Montáž ostatných atypických kovových stavebných doplnkových konštrukcií do 5 kg</t>
  </si>
  <si>
    <t>549505290</t>
  </si>
  <si>
    <t>oceľ.konš. pre VZT</t>
  </si>
  <si>
    <t>č.7 - Dia. 60x4</t>
  </si>
  <si>
    <t>60,83</t>
  </si>
  <si>
    <t>prídavok na spoje a zvary 10%</t>
  </si>
  <si>
    <t>60,83*0,1</t>
  </si>
  <si>
    <t>290</t>
  </si>
  <si>
    <t>767995102.S</t>
  </si>
  <si>
    <t>Montáž ostatných atypických kovových stavebných doplnkových konštrukcií nad 5 do 10 kg</t>
  </si>
  <si>
    <t>-1793573783</t>
  </si>
  <si>
    <t>nosná konštrukcia</t>
  </si>
  <si>
    <t>č.11 - UPE100</t>
  </si>
  <si>
    <t>26,51</t>
  </si>
  <si>
    <t>č.26 - UPE200</t>
  </si>
  <si>
    <t>109,44</t>
  </si>
  <si>
    <t>č.4 - IPE80</t>
  </si>
  <si>
    <t>24,00</t>
  </si>
  <si>
    <t>č.6 - IPE80</t>
  </si>
  <si>
    <t>183,95*0,1</t>
  </si>
  <si>
    <t>291</t>
  </si>
  <si>
    <t>767995103.S</t>
  </si>
  <si>
    <t>Montáž ostatných atypických kovových stavebných doplnkových konštrukcií nad 10 do 20 kg</t>
  </si>
  <si>
    <t>2005487301</t>
  </si>
  <si>
    <t>č.12 - UPE100</t>
  </si>
  <si>
    <t>29,46</t>
  </si>
  <si>
    <t>č.13 - UPE100</t>
  </si>
  <si>
    <t>10,80</t>
  </si>
  <si>
    <t>č.33 - jakl 70x70x5</t>
  </si>
  <si>
    <t>116,53</t>
  </si>
  <si>
    <t>č.1 - IPE80</t>
  </si>
  <si>
    <t>39,00</t>
  </si>
  <si>
    <t>č.2 - IPE80</t>
  </si>
  <si>
    <t>49,50</t>
  </si>
  <si>
    <t>č.3 - IPE80</t>
  </si>
  <si>
    <t>25,80</t>
  </si>
  <si>
    <t>č.5 - IPE80</t>
  </si>
  <si>
    <t>24,60</t>
  </si>
  <si>
    <t>295,69*0,1</t>
  </si>
  <si>
    <t>292</t>
  </si>
  <si>
    <t>767995104.S</t>
  </si>
  <si>
    <t>Montáž ostatných atypických kovových stavebných doplnkových konštrukcií nad 20 do 50 kg</t>
  </si>
  <si>
    <t>4314065</t>
  </si>
  <si>
    <t>č.5 - jakl 100x100x5</t>
  </si>
  <si>
    <t>200,51</t>
  </si>
  <si>
    <t>č.8 - UPE200</t>
  </si>
  <si>
    <t>86,64</t>
  </si>
  <si>
    <t>č.9 - UPE200</t>
  </si>
  <si>
    <t>164,16</t>
  </si>
  <si>
    <t>č.17 - jakl 150x150x5</t>
  </si>
  <si>
    <t>81,45</t>
  </si>
  <si>
    <t>č.18 - jakl 150x150x5</t>
  </si>
  <si>
    <t>205,20</t>
  </si>
  <si>
    <t>č.19 - jakl 150x150x5</t>
  </si>
  <si>
    <t>152,10</t>
  </si>
  <si>
    <t>č.25 - UPE200</t>
  </si>
  <si>
    <t>212,04</t>
  </si>
  <si>
    <t>č.28 - UPE200</t>
  </si>
  <si>
    <t>253,08</t>
  </si>
  <si>
    <t>č.29 - UPE200</t>
  </si>
  <si>
    <t>188,78</t>
  </si>
  <si>
    <t>č.31 - UPE200</t>
  </si>
  <si>
    <t>229,82</t>
  </si>
  <si>
    <t>č.32 - jakl 70x70x5</t>
  </si>
  <si>
    <t>128,48</t>
  </si>
  <si>
    <t>č.34 - jakl 70x70x5</t>
  </si>
  <si>
    <t>79,68</t>
  </si>
  <si>
    <t>1981,94*0,1</t>
  </si>
  <si>
    <t>293</t>
  </si>
  <si>
    <t>767995105.S</t>
  </si>
  <si>
    <t>Montáž ostatných atypických kovových stavebných doplnkových konštrukcií nad 50 do 100 kg</t>
  </si>
  <si>
    <t>-1026961852</t>
  </si>
  <si>
    <t>č.3 - HEA100</t>
  </si>
  <si>
    <t>227,79</t>
  </si>
  <si>
    <t>č.4 - jakl 150x150x5</t>
  </si>
  <si>
    <t>148,73</t>
  </si>
  <si>
    <t>č.14 - jakl 150x150x5</t>
  </si>
  <si>
    <t>158,40</t>
  </si>
  <si>
    <t>č.15 - jakl 150x150x5</t>
  </si>
  <si>
    <t>459,00</t>
  </si>
  <si>
    <t>č.16 - jakl 150x150x5</t>
  </si>
  <si>
    <t>360,00</t>
  </si>
  <si>
    <t>č.23 - UPE200</t>
  </si>
  <si>
    <t>125,40</t>
  </si>
  <si>
    <t>č.24 - UPE200</t>
  </si>
  <si>
    <t>502,74</t>
  </si>
  <si>
    <t>č.27 - UPE200</t>
  </si>
  <si>
    <t>403,56</t>
  </si>
  <si>
    <t>č.30 - UPE200</t>
  </si>
  <si>
    <t>450,07</t>
  </si>
  <si>
    <t>2835,69*0,1</t>
  </si>
  <si>
    <t>294</t>
  </si>
  <si>
    <t>767995106.S</t>
  </si>
  <si>
    <t>Montáž ostatných atypických kovových stavebných doplnkových konštrukcií nad 100 do 250 kg</t>
  </si>
  <si>
    <t>-1697647483</t>
  </si>
  <si>
    <t>č.1 - HEB200</t>
  </si>
  <si>
    <t>4457,12</t>
  </si>
  <si>
    <t>č.2 - HEB200</t>
  </si>
  <si>
    <t>15050,38</t>
  </si>
  <si>
    <t>č.20 - jakl 200x150x8</t>
  </si>
  <si>
    <t>1475,14</t>
  </si>
  <si>
    <t>č.21 - jakl 200x150x8</t>
  </si>
  <si>
    <t>686,40</t>
  </si>
  <si>
    <t>21669,04*0,1</t>
  </si>
  <si>
    <t>295</t>
  </si>
  <si>
    <t>767995107.S</t>
  </si>
  <si>
    <t>Montáž ostatných atypických kovových stavebných doplnkových konštrukcií nad 250 do 500 kg</t>
  </si>
  <si>
    <t>-135135109</t>
  </si>
  <si>
    <t>č.6 - HEA200</t>
  </si>
  <si>
    <t>35034,55</t>
  </si>
  <si>
    <t>č.22 - HEA200</t>
  </si>
  <si>
    <t>1030,43</t>
  </si>
  <si>
    <t>36064,98*0,1</t>
  </si>
  <si>
    <t>296</t>
  </si>
  <si>
    <t>767995108.S</t>
  </si>
  <si>
    <t>Montáž ostatných atypických kovových stavebných doplnkových konštrukcií nad 500 kg</t>
  </si>
  <si>
    <t>1996399293</t>
  </si>
  <si>
    <t>č.7 - UPE200</t>
  </si>
  <si>
    <t>2945,76</t>
  </si>
  <si>
    <t>č.10 - UPE200</t>
  </si>
  <si>
    <t>3018,72</t>
  </si>
  <si>
    <t>5964,48*0,1</t>
  </si>
  <si>
    <t>297</t>
  </si>
  <si>
    <t>553100000100.S</t>
  </si>
  <si>
    <t>Oceľová konštrukcia, žiarozinková úprava</t>
  </si>
  <si>
    <t>323469532</t>
  </si>
  <si>
    <t>149,545*1,05</t>
  </si>
  <si>
    <t>172,469*1,05</t>
  </si>
  <si>
    <t>2180,134*1,05</t>
  </si>
  <si>
    <t>3119,259*1,05</t>
  </si>
  <si>
    <t>23835,944*1,05</t>
  </si>
  <si>
    <t>39671,478*1,05</t>
  </si>
  <si>
    <t>6560,928*1,05</t>
  </si>
  <si>
    <t>298</t>
  </si>
  <si>
    <t>767995285.S</t>
  </si>
  <si>
    <t>Výroba doplnku stavebného atypického o hmotnosti od 2,51 do 4,0 kg stupňa zložitosti 2</t>
  </si>
  <si>
    <t>1943754334</t>
  </si>
  <si>
    <t>"platňa" 0,15*0,15*0,015*7850*6</t>
  </si>
  <si>
    <t>"bet.výstuž D10" 1,35*2*0,63*4*1,1</t>
  </si>
  <si>
    <t>299</t>
  </si>
  <si>
    <t>767995385.S</t>
  </si>
  <si>
    <t>Výroba doplnku stavebného atypického o hmotnosti od 20,01 do 300 kg stupňa zložitosti 2</t>
  </si>
  <si>
    <t>-1030036458</t>
  </si>
  <si>
    <t>statika S-01</t>
  </si>
  <si>
    <t>(0,40*0,40*0,01*7850+6*0,25*0,08*0,008*7850)*28</t>
  </si>
  <si>
    <t>300</t>
  </si>
  <si>
    <t>998767203.S</t>
  </si>
  <si>
    <t>Presun hmôt pre kovové stavebné doplnkové konštrukcie v objektoch výšky nad 12 do 24 m</t>
  </si>
  <si>
    <t>686734409</t>
  </si>
  <si>
    <t>775</t>
  </si>
  <si>
    <t>Podlahy vlysové a parketové</t>
  </si>
  <si>
    <t>301</t>
  </si>
  <si>
    <t>775413220.S</t>
  </si>
  <si>
    <t>Montáž prechodovej lišty priskrutkovaním</t>
  </si>
  <si>
    <t>461119524</t>
  </si>
  <si>
    <t>prechodová lišta v dverách</t>
  </si>
  <si>
    <t>0,60*1</t>
  </si>
  <si>
    <t>0,80*9</t>
  </si>
  <si>
    <t>0,90*19</t>
  </si>
  <si>
    <t>302</t>
  </si>
  <si>
    <t>611990008100.S</t>
  </si>
  <si>
    <t>Lišta prechodová výška 3 mm</t>
  </si>
  <si>
    <t>1120551124</t>
  </si>
  <si>
    <t>24,90*1,1</t>
  </si>
  <si>
    <t>303</t>
  </si>
  <si>
    <t>998775203.S</t>
  </si>
  <si>
    <t>Presun hmôt pre podlahy vlysové a parketové v objektoch výšky nad 12 do 24 m</t>
  </si>
  <si>
    <t>257555648</t>
  </si>
  <si>
    <t>776</t>
  </si>
  <si>
    <t>Podlahy povlakové</t>
  </si>
  <si>
    <t>304</t>
  </si>
  <si>
    <t>776401800.S</t>
  </si>
  <si>
    <t>Demontáž soklíkov alebo líšt</t>
  </si>
  <si>
    <t>1025313801</t>
  </si>
  <si>
    <t>pri nových otvoroch v jestv.obvodovej stene</t>
  </si>
  <si>
    <t>1,00*4</t>
  </si>
  <si>
    <t>1,00*5</t>
  </si>
  <si>
    <t>1,00*8</t>
  </si>
  <si>
    <t>1,00*6</t>
  </si>
  <si>
    <t>305</t>
  </si>
  <si>
    <t>776420011.S</t>
  </si>
  <si>
    <t>Lepenie podlahových soklov z PVC vytiahnutím, vytvorenie soklového fabiónu</t>
  </si>
  <si>
    <t>1442970177</t>
  </si>
  <si>
    <t>306</t>
  </si>
  <si>
    <t>776521100.S</t>
  </si>
  <si>
    <t>Lepenie povlakových podláh z PVC homogénnych pásov</t>
  </si>
  <si>
    <t>-694672779</t>
  </si>
  <si>
    <t>307</t>
  </si>
  <si>
    <t>284110002100.S</t>
  </si>
  <si>
    <t>Podlaha PVC homogénna, hrúbka 2,0 mm</t>
  </si>
  <si>
    <t>1618644000</t>
  </si>
  <si>
    <t>739,90*1,15</t>
  </si>
  <si>
    <t>541,978*0,10*1,15</t>
  </si>
  <si>
    <t>308</t>
  </si>
  <si>
    <t>998776203.S</t>
  </si>
  <si>
    <t>Presun hmôt pre podlahy povlakové v objektoch výšky nad 12 do 24 m</t>
  </si>
  <si>
    <t>386249070</t>
  </si>
  <si>
    <t>781</t>
  </si>
  <si>
    <t>Obklady</t>
  </si>
  <si>
    <t>309</t>
  </si>
  <si>
    <t>781445126.S</t>
  </si>
  <si>
    <t>Montáž obkladov vnútor. stien z obkladačiek kladených do tmelu v obmedzenom priestore veľ. 300x600 mm</t>
  </si>
  <si>
    <t>-1394458281</t>
  </si>
  <si>
    <t>"1.04" (1,05+0,60)*2,00+(1,30+0,75)*2,00</t>
  </si>
  <si>
    <t>"1.06" (0,75+0,25)*2,00</t>
  </si>
  <si>
    <t>"2.01" (1,05+0,60)*2,00</t>
  </si>
  <si>
    <t>"2.02" (1,05+0,85)*2,00*2</t>
  </si>
  <si>
    <t>"2.03" (0,27+1,12+0,45)*2,00</t>
  </si>
  <si>
    <t>"2.04" (1,12+0,75)*2,00+(1,35+0,27)*2,00</t>
  </si>
  <si>
    <t>"jestv.sociálky 2.NP" (0,33+0,33)*2,00</t>
  </si>
  <si>
    <t>"3.01" (1,35+0,525+0,27)*2,00</t>
  </si>
  <si>
    <t>"3.02" (1,05+0,60)*2,00</t>
  </si>
  <si>
    <t>"3.03" (1,05+0,60)*2,00</t>
  </si>
  <si>
    <t>"3.04" (1,05+0,60)*2,00</t>
  </si>
  <si>
    <t>"3.05" (1,711+2,05)*2*2,00-0,80*2,00*2</t>
  </si>
  <si>
    <t>"3.06" (2,626+3,92)*2*2,00-0,80*2,00</t>
  </si>
  <si>
    <t>"3.07" (1,665+2,05+0,27)*2*2,00-0,90*2,00</t>
  </si>
  <si>
    <t>"3.08" (1,825+2,05)*2*2,00-0,80*2,00*2</t>
  </si>
  <si>
    <t>"3.09" (2,575+3,575)*2*2,00-0,80*2,00</t>
  </si>
  <si>
    <t>"jestv.sociálky 3.NP" (0,33+0,33)*2,00</t>
  </si>
  <si>
    <t>"4.01" (1,20+0,75)*2,00</t>
  </si>
  <si>
    <t>"4.02" (1,20+0,60)*2,00</t>
  </si>
  <si>
    <t>"4.03" (1,20+0,60)*2,00</t>
  </si>
  <si>
    <t>"4.04" (1,20+0,75)*2,00</t>
  </si>
  <si>
    <t>"4.05" (1,20+0,60)*2,00</t>
  </si>
  <si>
    <t>"4.06" (1,335+0,27)*2,00</t>
  </si>
  <si>
    <t>"jestv.sociálky 4.NP" (0,33+0,33)*2,00</t>
  </si>
  <si>
    <t>310</t>
  </si>
  <si>
    <t>597640001800.S</t>
  </si>
  <si>
    <t>Obkladačky keramické lxvxhr 298x598x10 mm</t>
  </si>
  <si>
    <t>-1649736190</t>
  </si>
  <si>
    <t>156,788*1,05</t>
  </si>
  <si>
    <t>311</t>
  </si>
  <si>
    <t>998781203.S</t>
  </si>
  <si>
    <t>Presun hmôt pre obklady keramické v objektoch výšky nad 12 do 24 m</t>
  </si>
  <si>
    <t>613992032</t>
  </si>
  <si>
    <t>783</t>
  </si>
  <si>
    <t>Nátery</t>
  </si>
  <si>
    <t>312</t>
  </si>
  <si>
    <t>783173522.S</t>
  </si>
  <si>
    <t>Nátery oceľ.konštr. polyuretánové stredných B a plnosten. D dvojnás. 2x s emailov..- 160μm</t>
  </si>
  <si>
    <t>420091990</t>
  </si>
  <si>
    <t xml:space="preserve">žiarozink., kategória korozivity - C2, životnosť - veľmi vysoká VH viac ako 25 rokov </t>
  </si>
  <si>
    <t>výkaz OK - nosná konštrukcia</t>
  </si>
  <si>
    <t>72,71*1,15</t>
  </si>
  <si>
    <t>245,52*1,15</t>
  </si>
  <si>
    <t>13,64*0,561</t>
  </si>
  <si>
    <t>6,61*0,583</t>
  </si>
  <si>
    <t>13,64*0,383</t>
  </si>
  <si>
    <t>828,24*1,14</t>
  </si>
  <si>
    <t>129,2*0,697</t>
  </si>
  <si>
    <t>3,8*0,697</t>
  </si>
  <si>
    <t>7,2*0,697</t>
  </si>
  <si>
    <t>132,4*0,697</t>
  </si>
  <si>
    <t>2,7*0,402</t>
  </si>
  <si>
    <t>3*0,402</t>
  </si>
  <si>
    <t>1,1*0,402</t>
  </si>
  <si>
    <t>7,04*0,583</t>
  </si>
  <si>
    <t>20,4*0,583</t>
  </si>
  <si>
    <t>16*0,583</t>
  </si>
  <si>
    <t>3,62*0,583</t>
  </si>
  <si>
    <t>9,12*0,583</t>
  </si>
  <si>
    <t>6,76*0,583</t>
  </si>
  <si>
    <t>35,46*0,666</t>
  </si>
  <si>
    <t>16,5*0,666</t>
  </si>
  <si>
    <t>24,36*1,14</t>
  </si>
  <si>
    <t>5,5*0,697</t>
  </si>
  <si>
    <t>22,05*0,697</t>
  </si>
  <si>
    <t>9,3*0,697</t>
  </si>
  <si>
    <t>4,8*0,697</t>
  </si>
  <si>
    <t>17,7*0,697</t>
  </si>
  <si>
    <t>11,1*0,697</t>
  </si>
  <si>
    <t>8,28*0,697</t>
  </si>
  <si>
    <t>19,74*0,697</t>
  </si>
  <si>
    <t>10,08*0,697</t>
  </si>
  <si>
    <t>12,9*0,263</t>
  </si>
  <si>
    <t>11,70*0,263</t>
  </si>
  <si>
    <t>8*0,263</t>
  </si>
  <si>
    <t>výkaz OK - VZT</t>
  </si>
  <si>
    <t>6,5*0,328</t>
  </si>
  <si>
    <t>8,25*0,328</t>
  </si>
  <si>
    <t>4,3*0,328</t>
  </si>
  <si>
    <t>4*0,328</t>
  </si>
  <si>
    <t>4,1*0,328</t>
  </si>
  <si>
    <t>11*3,14*0,06</t>
  </si>
  <si>
    <t>prídavok na spoje</t>
  </si>
  <si>
    <t>1715,216*0,1</t>
  </si>
  <si>
    <t>313</t>
  </si>
  <si>
    <t>783173527.S</t>
  </si>
  <si>
    <t>Nátery oceľ.konštr. polyuretánové stredných B a plnostenných D základné - 35μm</t>
  </si>
  <si>
    <t>-2053717503</t>
  </si>
  <si>
    <t>784</t>
  </si>
  <si>
    <t>Maľby</t>
  </si>
  <si>
    <t>314</t>
  </si>
  <si>
    <t>784410100.S</t>
  </si>
  <si>
    <t>Penetrovanie jednonásobné jemnozrnných podkladov výšky do 3,80 m</t>
  </si>
  <si>
    <t>35062398</t>
  </si>
  <si>
    <t>315</t>
  </si>
  <si>
    <t>784410120.S</t>
  </si>
  <si>
    <t>Penetrovanie jednonásobné hrubozrnných,savých podkladov výšky do 3,80 m</t>
  </si>
  <si>
    <t>-1466828588</t>
  </si>
  <si>
    <t>316</t>
  </si>
  <si>
    <t>784452471.S</t>
  </si>
  <si>
    <t>Maľby z maliarskych zmesí na vodnej báze, ručne nanášané tónované s bielym stropom dvojnásobné na jemnozrnný podklad výšky do 3,80 m</t>
  </si>
  <si>
    <t>-1854231250</t>
  </si>
  <si>
    <t>SDK priečky</t>
  </si>
  <si>
    <t>362,658*2</t>
  </si>
  <si>
    <t>SDK predsadená stena</t>
  </si>
  <si>
    <t>24,99</t>
  </si>
  <si>
    <t>SDK požiarny obklad</t>
  </si>
  <si>
    <t>420,751</t>
  </si>
  <si>
    <t>SDK podhľad</t>
  </si>
  <si>
    <t>197,416</t>
  </si>
  <si>
    <t>317</t>
  </si>
  <si>
    <t>784452473.S</t>
  </si>
  <si>
    <t>Maľby z maliarskych zmesí na vodnej báze, ručne nanášané tónované s bielym stropom dvojnásobné na hrubozrnný podklad výšky do 3,80 m</t>
  </si>
  <si>
    <t>1278876067</t>
  </si>
  <si>
    <t>"1.NP" 15,00</t>
  </si>
  <si>
    <t>"2.NP" 15,00</t>
  </si>
  <si>
    <t>"3.NP" 15,00</t>
  </si>
  <si>
    <t>"4.NP" 15,00</t>
  </si>
  <si>
    <t>20,00</t>
  </si>
  <si>
    <t>Práce a dodávky M</t>
  </si>
  <si>
    <t>33-M</t>
  </si>
  <si>
    <t>Montáže dopravných zariadení, skladových zariadení a váh</t>
  </si>
  <si>
    <t>318</t>
  </si>
  <si>
    <t>330000001.S</t>
  </si>
  <si>
    <t>Osobný výťah, nosnosť 630 kg, 5 staníc</t>
  </si>
  <si>
    <t>1015666391</t>
  </si>
  <si>
    <t>319</t>
  </si>
  <si>
    <t>330000002.S</t>
  </si>
  <si>
    <t>Konštrukcia výťahovej šachty s opláštením, žiarozink.oceľ</t>
  </si>
  <si>
    <t>-3011450</t>
  </si>
  <si>
    <t>HZS</t>
  </si>
  <si>
    <t>Hodinové zúčtovacie sadzby</t>
  </si>
  <si>
    <t>320</t>
  </si>
  <si>
    <t>HZS000111.S</t>
  </si>
  <si>
    <t>Stavebno montážne práce menej náročne, pomocné alebo manupulačné (Tr. 1) v rozsahu viac ako 8 hodín</t>
  </si>
  <si>
    <t>hod</t>
  </si>
  <si>
    <t>512</t>
  </si>
  <si>
    <t>258616276</t>
  </si>
  <si>
    <t>VRN</t>
  </si>
  <si>
    <t>Investičné náklady neobsiahnuté v cenách</t>
  </si>
  <si>
    <t>321</t>
  </si>
  <si>
    <t>000600000.S</t>
  </si>
  <si>
    <t>Zariadenie staveniska</t>
  </si>
  <si>
    <t>eur</t>
  </si>
  <si>
    <t>1024</t>
  </si>
  <si>
    <t>-461990522</t>
  </si>
  <si>
    <t>2 - Zdravotechnika</t>
  </si>
  <si>
    <t>D1 - Ostatné konštrukcie a práce-búranie</t>
  </si>
  <si>
    <t>D3 - Izolácie tepelné</t>
  </si>
  <si>
    <t>D4 - Zdravotech. vnútorná kanalizácia</t>
  </si>
  <si>
    <t>D5 - Zdravotechnika - vnútorný vodovod</t>
  </si>
  <si>
    <t>D6 - Zdravotechnika - zariaď. predmety</t>
  </si>
  <si>
    <t>D9 - Montáž prev.,mer. a regul.zariadení</t>
  </si>
  <si>
    <t>D10 - Investičné náklady neobsiahnuté v cenách</t>
  </si>
  <si>
    <t>Pol23</t>
  </si>
  <si>
    <t>Omietka stien z malty</t>
  </si>
  <si>
    <t>-2118764256</t>
  </si>
  <si>
    <t>Pol24</t>
  </si>
  <si>
    <t>Vysekanie škár pri hĺbke škáry do 70mm v murive z tehál -0,01700t</t>
  </si>
  <si>
    <t>1968120039</t>
  </si>
  <si>
    <t>Pol25</t>
  </si>
  <si>
    <t>Vysekanie škár pri hĺbke 70 do 120mm v murive z lomového kameňa -0,02700t</t>
  </si>
  <si>
    <t>1563196937</t>
  </si>
  <si>
    <t>Pol1</t>
  </si>
  <si>
    <t>Príplatok k cenám za sťaženie výkopu pre všetky triedy</t>
  </si>
  <si>
    <t>-577774927</t>
  </si>
  <si>
    <t>Pol11</t>
  </si>
  <si>
    <t>Podklad zo štrkodrviny, hr.po zhutnení 120 mm</t>
  </si>
  <si>
    <t>1168116988</t>
  </si>
  <si>
    <t>Pol12</t>
  </si>
  <si>
    <t>Výstražná fólia HNEDÁ - KANALIZÁCIA</t>
  </si>
  <si>
    <t>1885945015</t>
  </si>
  <si>
    <t>Pol13</t>
  </si>
  <si>
    <t>Lôžko pod potrubie, stoky a drobné objekty, v otvorenom výkope z piesku a štrkopiesku do 63 mm</t>
  </si>
  <si>
    <t>-592949220</t>
  </si>
  <si>
    <t>Pol15</t>
  </si>
  <si>
    <t>Vsakovacia šachta vrátane betónovej skruže rovnej TBS 1000/500 VB20-2x, prechodovej skruže TBS 1000/625 VB20, poklopu 600, geotextílie 24m2, štrkodrvy fr.32-63mm</t>
  </si>
  <si>
    <t>sub.</t>
  </si>
  <si>
    <t>1459971488</t>
  </si>
  <si>
    <t>Pol16</t>
  </si>
  <si>
    <t>Kanalizačná šachta DN425, dno, poklop, rúra dl. 3m</t>
  </si>
  <si>
    <t>731054131</t>
  </si>
  <si>
    <t>Pol17</t>
  </si>
  <si>
    <t>Napojenie kanalizácie na existujúcu areálovú kanalizáciu</t>
  </si>
  <si>
    <t>sub</t>
  </si>
  <si>
    <t>1460348459</t>
  </si>
  <si>
    <t>Pol2</t>
  </si>
  <si>
    <t>Výkop jamy a ryhy v obmedzenom priestore horn. tr.3</t>
  </si>
  <si>
    <t>-320211109</t>
  </si>
  <si>
    <t>Pol3</t>
  </si>
  <si>
    <t>Zvislé premiestnenie výkopku z horniny I až IV, nosením za každé 3 m výšky</t>
  </si>
  <si>
    <t>855614716</t>
  </si>
  <si>
    <t>Pol4</t>
  </si>
  <si>
    <t>Vodorovné premiestnenie výkopku tr.1-4 do 5000 m</t>
  </si>
  <si>
    <t>365644212</t>
  </si>
  <si>
    <t>Pol5</t>
  </si>
  <si>
    <t>364964858</t>
  </si>
  <si>
    <t>Pol6</t>
  </si>
  <si>
    <t>Poplatok za skládku</t>
  </si>
  <si>
    <t>78411692</t>
  </si>
  <si>
    <t>Pol7</t>
  </si>
  <si>
    <t>1437946088</t>
  </si>
  <si>
    <t>Pol8</t>
  </si>
  <si>
    <t>Obsyp potrubia sypaninou z vhodných hornín 1 až 4 bez prehodenia sypaniny</t>
  </si>
  <si>
    <t>1406276318</t>
  </si>
  <si>
    <t>Pol9</t>
  </si>
  <si>
    <t>Štrkopiesok 0-4 b</t>
  </si>
  <si>
    <t>1629093826</t>
  </si>
  <si>
    <t>D3</t>
  </si>
  <si>
    <t>Pol26</t>
  </si>
  <si>
    <t>Montáž izolácie tepelnej potrubia D do 76 mm</t>
  </si>
  <si>
    <t>-135702291</t>
  </si>
  <si>
    <t>Pol27</t>
  </si>
  <si>
    <t>Izolácia - trubica 22/13mm</t>
  </si>
  <si>
    <t>-629904594</t>
  </si>
  <si>
    <t>Pol28</t>
  </si>
  <si>
    <t>Izolácia - trubica 28/13mm</t>
  </si>
  <si>
    <t>836593622</t>
  </si>
  <si>
    <t>Pol29</t>
  </si>
  <si>
    <t>Izolácia - trubica 35/13mm</t>
  </si>
  <si>
    <t>-1875465377</t>
  </si>
  <si>
    <t>Pol30</t>
  </si>
  <si>
    <t>Izolácia - trubica 48/13mm</t>
  </si>
  <si>
    <t>-1568372347</t>
  </si>
  <si>
    <t>Pol31</t>
  </si>
  <si>
    <t>Izolácia - trubica 54/13mm</t>
  </si>
  <si>
    <t>-1741553148</t>
  </si>
  <si>
    <t>Pol32</t>
  </si>
  <si>
    <t>Izolácia - trubica 22/20mm</t>
  </si>
  <si>
    <t>557050064</t>
  </si>
  <si>
    <t>Pol33</t>
  </si>
  <si>
    <t>Izolácia - trubica 28/30mm</t>
  </si>
  <si>
    <t>2080868308</t>
  </si>
  <si>
    <t>Pol34</t>
  </si>
  <si>
    <t>Izolácia - trubica 35/30mm</t>
  </si>
  <si>
    <t>-2062199953</t>
  </si>
  <si>
    <t>Pol35</t>
  </si>
  <si>
    <t>Izolácia - trubica 42/30mm</t>
  </si>
  <si>
    <t>-995211583</t>
  </si>
  <si>
    <t>Pol36</t>
  </si>
  <si>
    <t>Izolácia - trubica 54/30mm</t>
  </si>
  <si>
    <t>-2029065782</t>
  </si>
  <si>
    <t>D4</t>
  </si>
  <si>
    <t>Zdravotech. vnútorná kanalizácia</t>
  </si>
  <si>
    <t>Pol37</t>
  </si>
  <si>
    <t>Potrubie z rúr PVC DN110 ležaté v zemi</t>
  </si>
  <si>
    <t>-907702411</t>
  </si>
  <si>
    <t>Pol38</t>
  </si>
  <si>
    <t>Potrubie z rúr PVC DN125 ležaté v zemi</t>
  </si>
  <si>
    <t>-52425636</t>
  </si>
  <si>
    <t>Pol39</t>
  </si>
  <si>
    <t>Potrubie z rúr PVC DN150 ležaté v zemi</t>
  </si>
  <si>
    <t>-800523144</t>
  </si>
  <si>
    <t>Pol40</t>
  </si>
  <si>
    <t>Potrubie z rúr PVC DN200 ležaté v zemi</t>
  </si>
  <si>
    <t>1259539169</t>
  </si>
  <si>
    <t>Pol41</t>
  </si>
  <si>
    <t>Odhlučnený systém  DN50 odpadný</t>
  </si>
  <si>
    <t>2091206309</t>
  </si>
  <si>
    <t>Pol42</t>
  </si>
  <si>
    <t>Odhlučnený systém  DN70 odpadný</t>
  </si>
  <si>
    <t>861191224</t>
  </si>
  <si>
    <t>Pol43</t>
  </si>
  <si>
    <t>Odhlučnený systém  DN100 odpadný</t>
  </si>
  <si>
    <t>542208150</t>
  </si>
  <si>
    <t>Pol44</t>
  </si>
  <si>
    <t>Zvarované potrubie PEHD  DN100</t>
  </si>
  <si>
    <t>619917895</t>
  </si>
  <si>
    <t>Pol45</t>
  </si>
  <si>
    <t>Zvarované potrubie PEHD  DN125</t>
  </si>
  <si>
    <t>946405410</t>
  </si>
  <si>
    <t>Pol46</t>
  </si>
  <si>
    <t>Dodávka + Montáž požiarnej upchávky do DN110</t>
  </si>
  <si>
    <t>1550675342</t>
  </si>
  <si>
    <t>Pol47</t>
  </si>
  <si>
    <t>Izolácia dažďovej kanalizácie voči orosovaniu hr. 9mm</t>
  </si>
  <si>
    <t>382245263</t>
  </si>
  <si>
    <t>Pol49</t>
  </si>
  <si>
    <t>Zriadenie prípojky na potrubí vyvedenie a upevnenie odpadových výpustiek D 40x1, 8</t>
  </si>
  <si>
    <t>199452102</t>
  </si>
  <si>
    <t>Pol50</t>
  </si>
  <si>
    <t>Zriadenie prípojky na potrubí vyvedenie a upevnenie odpadových výpustiek D 50x1, 8</t>
  </si>
  <si>
    <t>1229829402</t>
  </si>
  <si>
    <t>Pol51</t>
  </si>
  <si>
    <t>Zriadenie prípojky na potrubí vyvedenie a upevnenie odpadových výpustiek D 110x2, 3</t>
  </si>
  <si>
    <t>1060537473</t>
  </si>
  <si>
    <t>Pol52</t>
  </si>
  <si>
    <t>Montáž zápachovej uzávierky pre zariaďovacie predmety, umývadlová do D 40</t>
  </si>
  <si>
    <t>-967055296</t>
  </si>
  <si>
    <t>Pol53</t>
  </si>
  <si>
    <t>Uzávierka zápachová sifón umývadlový, biely DN40</t>
  </si>
  <si>
    <t>-1179376883</t>
  </si>
  <si>
    <t>Pol56</t>
  </si>
  <si>
    <t>Ventilačná hlavica z HT DN70</t>
  </si>
  <si>
    <t>393725931</t>
  </si>
  <si>
    <t>Pol57</t>
  </si>
  <si>
    <t>Ventilačná hlavica z HT DN100</t>
  </si>
  <si>
    <t>-1528830744</t>
  </si>
  <si>
    <t>Pol58</t>
  </si>
  <si>
    <t>Privzdušňovací ventil DN70</t>
  </si>
  <si>
    <t>1063971462</t>
  </si>
  <si>
    <t>Pol59</t>
  </si>
  <si>
    <t>Čistiaca tvarovka DN70</t>
  </si>
  <si>
    <t>148191488</t>
  </si>
  <si>
    <t>Pol60</t>
  </si>
  <si>
    <t>Čistiaca tvarovka DN100</t>
  </si>
  <si>
    <t>-1867689011</t>
  </si>
  <si>
    <t>Pol61</t>
  </si>
  <si>
    <t>Čistiaca tvarovka DN125</t>
  </si>
  <si>
    <t>-88835729</t>
  </si>
  <si>
    <t>Pol62</t>
  </si>
  <si>
    <t>Kanalizačná zátka DN40</t>
  </si>
  <si>
    <t>780826148</t>
  </si>
  <si>
    <t>Pol63</t>
  </si>
  <si>
    <t>Kanalizačná zátka DN50</t>
  </si>
  <si>
    <t>2145611644</t>
  </si>
  <si>
    <t>Pol64</t>
  </si>
  <si>
    <t>Tesniaca manžeta s bitumenovým límcom DN100</t>
  </si>
  <si>
    <t>1170686249</t>
  </si>
  <si>
    <t>Pol65</t>
  </si>
  <si>
    <t>Tesniaca manžeta s bitumenovým límcom DN125</t>
  </si>
  <si>
    <t>1521339102</t>
  </si>
  <si>
    <t>Pol66</t>
  </si>
  <si>
    <t>Tesniaca manžeta s bitumenovým límcom DN150</t>
  </si>
  <si>
    <t>-290095609</t>
  </si>
  <si>
    <t>Pol67</t>
  </si>
  <si>
    <t>Strešný vpust horizontálny DN100 s tepelne izolovaným odtokom</t>
  </si>
  <si>
    <t>-1489699377</t>
  </si>
  <si>
    <t>Pol69</t>
  </si>
  <si>
    <t>Ostatné - skúška tesnosti kanalizácie v objektoch vodou do DN 150</t>
  </si>
  <si>
    <t>1517136298</t>
  </si>
  <si>
    <t>Pol70</t>
  </si>
  <si>
    <t>Ostatné - skúška tesnosti kanalizácie v objektoch vodou DN 200</t>
  </si>
  <si>
    <t>1036443437</t>
  </si>
  <si>
    <t>Pol71</t>
  </si>
  <si>
    <t>Presun hmôt pre vnútornú kanalizáciu v objektoch výšky nad 6 do 12 m</t>
  </si>
  <si>
    <t>-1926867497</t>
  </si>
  <si>
    <t>D5</t>
  </si>
  <si>
    <t>Pol100</t>
  </si>
  <si>
    <t>Presun hmôt pre vnútorný vodovod v objektoch výšky nad 6 do 12 m</t>
  </si>
  <si>
    <t>-1048741879</t>
  </si>
  <si>
    <t>Pol74</t>
  </si>
  <si>
    <t>Potrubie plasthliníkové D 20x2 mm v tyčiach</t>
  </si>
  <si>
    <t>-1108242187</t>
  </si>
  <si>
    <t>Pol75</t>
  </si>
  <si>
    <t>Potrubie plasthliníkové D 26x3 mm v tyčiach</t>
  </si>
  <si>
    <t>38900457</t>
  </si>
  <si>
    <t>Pol76</t>
  </si>
  <si>
    <t>Potrubie plasthliníkové D 32x3 mm v tyčiach</t>
  </si>
  <si>
    <t>1574416143</t>
  </si>
  <si>
    <t>Pol77</t>
  </si>
  <si>
    <t>Potrubie plasthliníkové D 40x3,5 mm v tyčiach</t>
  </si>
  <si>
    <t>-730839451</t>
  </si>
  <si>
    <t>Pol78</t>
  </si>
  <si>
    <t>Potrubie plasthliníkové D 50x4 mm v tyčiach</t>
  </si>
  <si>
    <t>-303516302</t>
  </si>
  <si>
    <t>Pol82</t>
  </si>
  <si>
    <t>Vyvedenie a upevnenie výpustky DN 15</t>
  </si>
  <si>
    <t>-677762254</t>
  </si>
  <si>
    <t>Pol84</t>
  </si>
  <si>
    <t>Montáž ventilu výtok., plavák.,vypúšť.,odvodňov.,kohút.plniaceho,vypúšťacieho PN 0.6, ventilov G 1/2"DN 15</t>
  </si>
  <si>
    <t>-1588574645</t>
  </si>
  <si>
    <t>Pol85</t>
  </si>
  <si>
    <t>Regulačný ventil DN15 na teplú vodu</t>
  </si>
  <si>
    <t>-435514824</t>
  </si>
  <si>
    <t>Pol86</t>
  </si>
  <si>
    <t>Ventil mosadzny priamy K-83 T 1/2"</t>
  </si>
  <si>
    <t>164605618</t>
  </si>
  <si>
    <t>Pol87</t>
  </si>
  <si>
    <t>Uzatvárací ventil s odvodnením 1/2"DN 15 K-125T</t>
  </si>
  <si>
    <t>-2119687142</t>
  </si>
  <si>
    <t>Pol88</t>
  </si>
  <si>
    <t>Montáž ventilu výtok., plavák.,vypúšť.,odvodňov.,kohút.plniaceho,vypúšťacieho PN 0.6, ventilov G 3/4"DN 20</t>
  </si>
  <si>
    <t>-1093815405</t>
  </si>
  <si>
    <t>Pol89</t>
  </si>
  <si>
    <t>Regulačný ventil DN20 na teplú vodu</t>
  </si>
  <si>
    <t>2047269977</t>
  </si>
  <si>
    <t>Pol90</t>
  </si>
  <si>
    <t>Uzatvárací ventil s odvodnením 3/4"DN 20 K-125T</t>
  </si>
  <si>
    <t>93578326</t>
  </si>
  <si>
    <t>Pol91</t>
  </si>
  <si>
    <t>Montáž ventilu výtok., plavák.,vypúšť.,odvodňov.,kohút.plniaceho,vypúšťacieho PN 0.6, ventilov G 5/4"</t>
  </si>
  <si>
    <t>-867411946</t>
  </si>
  <si>
    <t>Pol92</t>
  </si>
  <si>
    <t>Uzatvárací ventil s odvodnením 5/4" K-125T</t>
  </si>
  <si>
    <t>1627768229</t>
  </si>
  <si>
    <t>Pol93</t>
  </si>
  <si>
    <t>Montáž ventilu výtok., plavák.,vypúšť.,odvodňov.,kohút.plniaceho,vypúšťacieho PN 0.6, ventilov G  (6/4")</t>
  </si>
  <si>
    <t>-221918437</t>
  </si>
  <si>
    <t>Pol94</t>
  </si>
  <si>
    <t>Uzatvárací ventil 6/4" K-83T</t>
  </si>
  <si>
    <t>2000199064</t>
  </si>
  <si>
    <t>Pol96</t>
  </si>
  <si>
    <t>Nástenka 16x1/2"</t>
  </si>
  <si>
    <t>1596245389</t>
  </si>
  <si>
    <t>Pol98</t>
  </si>
  <si>
    <t>Tlaková skúška vodovodného potrubia závitového do DN 50</t>
  </si>
  <si>
    <t>-1822267519</t>
  </si>
  <si>
    <t>Pol99</t>
  </si>
  <si>
    <t>Prepláchnutie a dezinfekcia vodovodného potrubia do DN 80</t>
  </si>
  <si>
    <t>770972852</t>
  </si>
  <si>
    <t>D6</t>
  </si>
  <si>
    <t>Zdravotechnika - zariaď. predmety</t>
  </si>
  <si>
    <t>Pol101</t>
  </si>
  <si>
    <t>Montáž predstenového systému záchodov do sadrokartónovej konštrukcie (napr.GEBERIT, AlcaPlast)</t>
  </si>
  <si>
    <t>súb</t>
  </si>
  <si>
    <t>1167593043</t>
  </si>
  <si>
    <t>Pol102</t>
  </si>
  <si>
    <t>Predstenový systém pre bezbariérové WC s variabilnou výškou</t>
  </si>
  <si>
    <t>189425051</t>
  </si>
  <si>
    <t>Pol103</t>
  </si>
  <si>
    <t>Predstenový systém pre WC s variabilnou výškou</t>
  </si>
  <si>
    <t>1483646540</t>
  </si>
  <si>
    <t>Pol104</t>
  </si>
  <si>
    <t>Montáž záchodovej misy zavesenej s rovným odpadom</t>
  </si>
  <si>
    <t>1049371076</t>
  </si>
  <si>
    <t>Pol105</t>
  </si>
  <si>
    <t>Závesná WC misa s hlbokým splachovaním pre imobilných</t>
  </si>
  <si>
    <t>-533940502</t>
  </si>
  <si>
    <t>Pol106</t>
  </si>
  <si>
    <t>Závesná WC misa s hlbokým splachovaním</t>
  </si>
  <si>
    <t>624782705</t>
  </si>
  <si>
    <t>Pol107</t>
  </si>
  <si>
    <t>Montáž doplnkov zariadení kúpeľní a záchodov, toaletná doska</t>
  </si>
  <si>
    <t>-2069586962</t>
  </si>
  <si>
    <t>Pol108</t>
  </si>
  <si>
    <t>Doska keramická toaletná biela</t>
  </si>
  <si>
    <t>699319911</t>
  </si>
  <si>
    <t>Pol109</t>
  </si>
  <si>
    <t>Montáž tlačidla WC splachovača</t>
  </si>
  <si>
    <t>-1124127164</t>
  </si>
  <si>
    <t>Pol110</t>
  </si>
  <si>
    <t>Tlačidlo WC splachovača</t>
  </si>
  <si>
    <t>-230199067</t>
  </si>
  <si>
    <t>Pol111</t>
  </si>
  <si>
    <t>UMÝVADLO pre imobilných š. 600mm</t>
  </si>
  <si>
    <t>-999297567</t>
  </si>
  <si>
    <t>Pol112</t>
  </si>
  <si>
    <t>UMÝVADLO š. 600mm</t>
  </si>
  <si>
    <t>1321836684</t>
  </si>
  <si>
    <t>Pol113</t>
  </si>
  <si>
    <t>Montáž umývadla do priečky</t>
  </si>
  <si>
    <t>-1418513145</t>
  </si>
  <si>
    <t>Pol114</t>
  </si>
  <si>
    <t>Montáž kuchynských drezov jednoduchých, ostatných typov okrúhlych , bez výtokových armatúr</t>
  </si>
  <si>
    <t>694951726</t>
  </si>
  <si>
    <t>Pol115</t>
  </si>
  <si>
    <t>Kuchynský drez nerezový kruhový na zapustenie do dosky, priemer 510 mm, hĺbka 170 mm, sifón,</t>
  </si>
  <si>
    <t>1867312557</t>
  </si>
  <si>
    <t>Pol116</t>
  </si>
  <si>
    <t>Montáž pisoáru do muriva</t>
  </si>
  <si>
    <t>-84282089</t>
  </si>
  <si>
    <t>Pol117</t>
  </si>
  <si>
    <t>Pisoár, rozmer 305x340x535 mm, vrátane sifónu, keramika</t>
  </si>
  <si>
    <t>-240843838</t>
  </si>
  <si>
    <t>Pol122</t>
  </si>
  <si>
    <t>Montáž batérií umývadlových stojankových pákových alebo klasických</t>
  </si>
  <si>
    <t>-1983943964</t>
  </si>
  <si>
    <t>Pol123</t>
  </si>
  <si>
    <t>Stojanková umývadlová batéria</t>
  </si>
  <si>
    <t>-1931224984</t>
  </si>
  <si>
    <t>Pol125</t>
  </si>
  <si>
    <t>Montáž batérie drezovej stojankovej, pákovej alebo klasickej s mechanickým ovládaním</t>
  </si>
  <si>
    <t>1881865512</t>
  </si>
  <si>
    <t>Pol126</t>
  </si>
  <si>
    <t>Batéria drezová stojanková páková s otočným výtokovým ramienkom, rozmer 247x151 mm, chróm,</t>
  </si>
  <si>
    <t>-915931711</t>
  </si>
  <si>
    <t>Pol129</t>
  </si>
  <si>
    <t>Montáž ventilu rohového s pripojovacou rúrkou G 1/2</t>
  </si>
  <si>
    <t>-161389020</t>
  </si>
  <si>
    <t>Pol130</t>
  </si>
  <si>
    <t>Ventil pre hygienické a zdravotnické zariadenia rohový mosadzný T 65 1/2" s rúrkou a ružicou</t>
  </si>
  <si>
    <t>1856698073</t>
  </si>
  <si>
    <t>Pol131</t>
  </si>
  <si>
    <t>Montáž dvierok kovových lakovaných</t>
  </si>
  <si>
    <t>677169374</t>
  </si>
  <si>
    <t>Pol132</t>
  </si>
  <si>
    <t>Dvierka krycie 30x30 cm komaxit biely</t>
  </si>
  <si>
    <t>-499225029</t>
  </si>
  <si>
    <t>Pol133</t>
  </si>
  <si>
    <t>Presun hmôt pre zariaďovacie predmety v objektoch výšky nad 6 do 12 m</t>
  </si>
  <si>
    <t>291816653</t>
  </si>
  <si>
    <t>D9</t>
  </si>
  <si>
    <t>Montáž prev.,mer. a regul.zariadení</t>
  </si>
  <si>
    <t>Pol135</t>
  </si>
  <si>
    <t>Zavesy,konzoly, objimky,pevne body</t>
  </si>
  <si>
    <t>1474586672</t>
  </si>
  <si>
    <t>D10</t>
  </si>
  <si>
    <t>000700011.S</t>
  </si>
  <si>
    <t xml:space="preserve">Ostatné náklady stavby - náklady vzniknuté z titulu tzv. „vyššia moc“ </t>
  </si>
  <si>
    <t>-38868449</t>
  </si>
  <si>
    <t>3 - Ústredné kúrenie</t>
  </si>
  <si>
    <t>D1 - UK - kotolňa</t>
  </si>
  <si>
    <t xml:space="preserve">D2 - Uvedenie do prevádzky (Viessmann) </t>
  </si>
  <si>
    <t>D3 - Rozvody po rozdeľovače</t>
  </si>
  <si>
    <t>D4 - Podlahové vykurovanie</t>
  </si>
  <si>
    <t>UK - kotolňa</t>
  </si>
  <si>
    <t>Pol173</t>
  </si>
  <si>
    <t>Tepelné  čerpadlo Energycal AW PRO AT</t>
  </si>
  <si>
    <t>Pol182</t>
  </si>
  <si>
    <t>Výmenník Viessmann Vitotrans 100</t>
  </si>
  <si>
    <t>Pol183</t>
  </si>
  <si>
    <t>antivibračné bloky AW PRO AT 50-90.2</t>
  </si>
  <si>
    <t>Pol184</t>
  </si>
  <si>
    <t>externý displej AW PRO</t>
  </si>
  <si>
    <t>Pol185</t>
  </si>
  <si>
    <t>MAGNA3 50-120 F 280 1x230V PN6/10</t>
  </si>
  <si>
    <t>Pol186</t>
  </si>
  <si>
    <t>Solárna expanzná nádoba</t>
  </si>
  <si>
    <t>Pol187</t>
  </si>
  <si>
    <t>Malý rozdeľovač</t>
  </si>
  <si>
    <t>Pol188</t>
  </si>
  <si>
    <t>teplonosné médium Tyfocor GE (200litrov)</t>
  </si>
  <si>
    <t>Pol189</t>
  </si>
  <si>
    <t>MAGNA3 50-100 F 280 1x230V PN6/10</t>
  </si>
  <si>
    <t>Pol190</t>
  </si>
  <si>
    <t>membránová exp. nádoba H140 biela</t>
  </si>
  <si>
    <t>Pol191</t>
  </si>
  <si>
    <t>Ventil s klobúčikom R 1</t>
  </si>
  <si>
    <t>Pol192</t>
  </si>
  <si>
    <t>Odkaľovač horizontálny DN65 privariteľný</t>
  </si>
  <si>
    <t>Pol193</t>
  </si>
  <si>
    <t>ZÁSOBNIK TÚV VITOCELL 100-E OBJEM 950L</t>
  </si>
  <si>
    <t>Pol194</t>
  </si>
  <si>
    <t>Čerpadlová skupina  RMS so zmieš. M32 DN50 Magna3 50-80 F</t>
  </si>
  <si>
    <t>Pol195</t>
  </si>
  <si>
    <t>Servomotor, Typ SR 10, 230V/50Hz</t>
  </si>
  <si>
    <t>Pol196</t>
  </si>
  <si>
    <t>VIESSMANN Vitotronic 200-H, typ HK1B</t>
  </si>
  <si>
    <t>Pol197</t>
  </si>
  <si>
    <t>Príložný snímač teploty (NTC 10 kOhm)</t>
  </si>
  <si>
    <t>Pol198</t>
  </si>
  <si>
    <t>hydraulická výhybka Q100 do 8m³/h</t>
  </si>
  <si>
    <t>Pol199</t>
  </si>
  <si>
    <t>násten. konzola hydr. výhybky "Q100"</t>
  </si>
  <si>
    <t>Pol200</t>
  </si>
  <si>
    <t>Vitotron 100, VLN3 24kW</t>
  </si>
  <si>
    <t>Pol201</t>
  </si>
  <si>
    <t>Guľový ventil 2‘‘  páka</t>
  </si>
  <si>
    <t>Pol202</t>
  </si>
  <si>
    <t>Filter + uzatvarací ventil</t>
  </si>
  <si>
    <t>Pol203</t>
  </si>
  <si>
    <t>Sada hydraulickeho pripojenia TČ-zasobnik</t>
  </si>
  <si>
    <t>Pol204</t>
  </si>
  <si>
    <t>Nastenna konzola + antivybr konzoly</t>
  </si>
  <si>
    <t>kpl</t>
  </si>
  <si>
    <t>Pol205</t>
  </si>
  <si>
    <t>Vaňa kondenzátu</t>
  </si>
  <si>
    <t>Pol206</t>
  </si>
  <si>
    <t>Elektrické vyhrievanie Vaňa kondenzátu</t>
  </si>
  <si>
    <t>Pol207</t>
  </si>
  <si>
    <t>Držiak expanznej nádoby</t>
  </si>
  <si>
    <t>Pol208</t>
  </si>
  <si>
    <t>Sada pre pripojenie havaríjneho termostatu</t>
  </si>
  <si>
    <t>Pol209</t>
  </si>
  <si>
    <t>Guľový ventil DN32</t>
  </si>
  <si>
    <t>Pol210</t>
  </si>
  <si>
    <t>Vypušťací ventil DN15</t>
  </si>
  <si>
    <t>Pol211</t>
  </si>
  <si>
    <t>Teplomer 0-120°C + jímka</t>
  </si>
  <si>
    <t>Pol212</t>
  </si>
  <si>
    <t>Filter mosadzný závitový DN50</t>
  </si>
  <si>
    <t>Pol213</t>
  </si>
  <si>
    <t>Filter mosadzný závitový DN32</t>
  </si>
  <si>
    <t>Pol214</t>
  </si>
  <si>
    <t>Automatický odvzdušňovací ventil 1/2"</t>
  </si>
  <si>
    <t>Pol215</t>
  </si>
  <si>
    <t>Spätná klapka mosadzná závitoá DN50</t>
  </si>
  <si>
    <t>Pol216</t>
  </si>
  <si>
    <t>Podružný a kotviaci materiál</t>
  </si>
  <si>
    <t>Pol217</t>
  </si>
  <si>
    <t>Presun hmôt</t>
  </si>
  <si>
    <t>D2</t>
  </si>
  <si>
    <t xml:space="preserve">Uvedenie do prevádzky (Viessmann) </t>
  </si>
  <si>
    <t>Pol218</t>
  </si>
  <si>
    <t>UDP Energycal AW PRO dvojstupňové</t>
  </si>
  <si>
    <t>Pol219</t>
  </si>
  <si>
    <t>UDP Aquaset cena zodpovedá 1,7 hod. práce technika</t>
  </si>
  <si>
    <t>Pol220</t>
  </si>
  <si>
    <t>Obhliadka pred UDP</t>
  </si>
  <si>
    <t>Pol221</t>
  </si>
  <si>
    <t>Náklady navyše (výjazdy Viessmann)</t>
  </si>
  <si>
    <t>Rozvody po rozdeľovače</t>
  </si>
  <si>
    <t>Pol222</t>
  </si>
  <si>
    <t>Rúra lisovacia oceľová Prestabo 32x1,5 mm</t>
  </si>
  <si>
    <t>Pol223</t>
  </si>
  <si>
    <t>Rúra lisovacia oceľová Prestabo 42x1,5mm</t>
  </si>
  <si>
    <t>Pol224</t>
  </si>
  <si>
    <t>Rúra lisovacia oceľová Prestabo 54x1,5mm</t>
  </si>
  <si>
    <t>Pol225</t>
  </si>
  <si>
    <t>Tubolit DG 35x30mm</t>
  </si>
  <si>
    <t>Pol226</t>
  </si>
  <si>
    <t>Tubolit DG 48x30mm</t>
  </si>
  <si>
    <t>Pol227</t>
  </si>
  <si>
    <t>Tubolit DG 60x30mm</t>
  </si>
  <si>
    <t>Pol228</t>
  </si>
  <si>
    <t>Príslušenstvo k izoláciam</t>
  </si>
  <si>
    <t>Pol229</t>
  </si>
  <si>
    <t>Príslušenstvo oceľovým rúram (spojky, kolená, T-kusy)</t>
  </si>
  <si>
    <t>Pol230</t>
  </si>
  <si>
    <t>Podlahové vykurovanie</t>
  </si>
  <si>
    <t>Pol231</t>
  </si>
  <si>
    <t>Rúrka PexAl RAUTHERM S 17x2,0</t>
  </si>
  <si>
    <t>Pol232</t>
  </si>
  <si>
    <t>Systémová doska hrúbka 30mm + 20mm výstupky</t>
  </si>
  <si>
    <t>Pol233</t>
  </si>
  <si>
    <t>Rozdeľovač HKV - D 6 SX</t>
  </si>
  <si>
    <t>Pol234</t>
  </si>
  <si>
    <t>Rozdeľovač HKV - D 7 SX</t>
  </si>
  <si>
    <t>Pol235</t>
  </si>
  <si>
    <t>Rozdeľovač HKV - D 8 SX</t>
  </si>
  <si>
    <t>Pol236</t>
  </si>
  <si>
    <t>Rozdeľovač HKV - D 9 SX</t>
  </si>
  <si>
    <t>Pol237</t>
  </si>
  <si>
    <t>Rozdeľovač HKV - D 10 SX</t>
  </si>
  <si>
    <t>Pol238</t>
  </si>
  <si>
    <t>Rozdeľovač HKV - D 12 SX</t>
  </si>
  <si>
    <t>Pol239</t>
  </si>
  <si>
    <t>Skrinka rozdeľovača REHAU  AP 130/1353</t>
  </si>
  <si>
    <t>Pol240</t>
  </si>
  <si>
    <t>Čerpadlova skupina do rozdeľovača napr. WATTS HKM25</t>
  </si>
  <si>
    <t>Pol241</t>
  </si>
  <si>
    <t>Termostat on/off pre rozdeľovač Honeywell</t>
  </si>
  <si>
    <t>Pol242</t>
  </si>
  <si>
    <t>Pripoj. skr. spoj 17x2,0</t>
  </si>
  <si>
    <t>Pol243</t>
  </si>
  <si>
    <t>Vodiaci oblúk</t>
  </si>
  <si>
    <t>Pol244</t>
  </si>
  <si>
    <t>Profilovaná okrajová izolačná páska</t>
  </si>
  <si>
    <t>Pol245</t>
  </si>
  <si>
    <t>Príslušenstvo a podružný materiál</t>
  </si>
  <si>
    <t>Pol246</t>
  </si>
  <si>
    <t>Pol247</t>
  </si>
  <si>
    <t>Tlaková skúška potrubia vykurovania</t>
  </si>
  <si>
    <t>Pol248</t>
  </si>
  <si>
    <t>Vykurovacia skúška potrubia vykurovania</t>
  </si>
  <si>
    <t>Pol249</t>
  </si>
  <si>
    <t>preplach systému</t>
  </si>
  <si>
    <t>Pol250</t>
  </si>
  <si>
    <t>spúšťanie systému, zaškolenie</t>
  </si>
  <si>
    <t>4 - Vzduchotechnika</t>
  </si>
  <si>
    <t>D1 - Zar. č. 1 - Vetranie miestností masérní č. 01 a 02 na 4.NP</t>
  </si>
  <si>
    <t>D2 - Zar. č. 2 –  Odvetranie miestnosti laboratórií na 1.NP a 4.NP</t>
  </si>
  <si>
    <t>D3 - Zar. č. 3 - Vetranie existujúcich hygienických priestorov na 1. až 4.NP</t>
  </si>
  <si>
    <t>D4 - Zar. č. 4 - Vetranie hygienických priestorov na 3.NP</t>
  </si>
  <si>
    <t>D5 - Zar. č. 5 - Vetranie miestností učebne, kabinety a VR na 1. až 4.NP</t>
  </si>
  <si>
    <t>Zar. č. 1 - Vetranie miestností masérní č. 01 a 02 na 4.NP</t>
  </si>
  <si>
    <t>Pol10</t>
  </si>
  <si>
    <t>Rekuperačná vetracia jednotka</t>
  </si>
  <si>
    <t>Výrobca: Elektrodesign Typ: DC DV 1200 DI F7/M5 DVAV AP IP55</t>
  </si>
  <si>
    <t>Q P/O =1000/1000 m3/h</t>
  </si>
  <si>
    <t xml:space="preserve">El. pripojenie (ventilátory+elektrický ohrev): 230 V / 4,52 kW / 20 A </t>
  </si>
  <si>
    <t>m=275 kg</t>
  </si>
  <si>
    <t>Príslušenstvo:</t>
  </si>
  <si>
    <t>* MaR Systém DigiReg EVO18 v IP 55 (možnosť pripojenia cez ModBus RTU 485)</t>
  </si>
  <si>
    <t>* regulačné klapky</t>
  </si>
  <si>
    <t>Doprava na stavbu</t>
  </si>
  <si>
    <t>Spustenie a oživenie jednotky, nastavenie prevádzkových režimov</t>
  </si>
  <si>
    <t>Pol18</t>
  </si>
  <si>
    <t>* SF-P 300 sifón s podtlakovým uzáverom</t>
  </si>
  <si>
    <t>Pol48</t>
  </si>
  <si>
    <t>* exteriérová krycia strieška: ROOFPACK-A-DUO-DV-H 1200  ver.2018 zostava</t>
  </si>
  <si>
    <t>Pol54</t>
  </si>
  <si>
    <t>* rýchloupínacia spona VBM 315 ED</t>
  </si>
  <si>
    <t>Pol73</t>
  </si>
  <si>
    <t>Systémové kotvenie VZT potrubia v interiéri, horizontálne i vertikálne (napr. Hilti)</t>
  </si>
  <si>
    <t>Pol79</t>
  </si>
  <si>
    <t>Oceľová konštrukcia pod jednotku na nožíčkách (návrh časť Statika)</t>
  </si>
  <si>
    <t>Pol80</t>
  </si>
  <si>
    <t>Tlmič hluku do kruhového potrubia, Elektrodesign MAA-315-900/ dl. 900 mm</t>
  </si>
  <si>
    <t>Pol81</t>
  </si>
  <si>
    <t>Prívodná hranatá výustka do kruhového potrubia, IMOS, NOVA-C-1-325x125-R1</t>
  </si>
  <si>
    <t>Pol95</t>
  </si>
  <si>
    <t>Odvodná hranatá výustka do kruhového potrubia, IMOS, NOVA-C-1-325x125-R1</t>
  </si>
  <si>
    <t>Pol97</t>
  </si>
  <si>
    <t>Ručná regulačná klapka do kruhového potrubia RRK D160</t>
  </si>
  <si>
    <t>Pol118</t>
  </si>
  <si>
    <t>Ručná regulačná klapka do kruhového potrubia RRK D200</t>
  </si>
  <si>
    <t>Pol119</t>
  </si>
  <si>
    <t>Sacia mriežka exteriérová D315</t>
  </si>
  <si>
    <t>Pol120</t>
  </si>
  <si>
    <t>Výfuková mriežka exteriérová D315</t>
  </si>
  <si>
    <t>Pol121</t>
  </si>
  <si>
    <t>Potrubie VZT kruhové Spiro Do priemeru 160 mm</t>
  </si>
  <si>
    <t>Pol124</t>
  </si>
  <si>
    <t>Potrubie VZT kruhové Spiro Do priemeru 200 mm</t>
  </si>
  <si>
    <t>Pol127</t>
  </si>
  <si>
    <t>Potrubie VZT kruhové Spiro Do priemeru 250 mm</t>
  </si>
  <si>
    <t>Pol128</t>
  </si>
  <si>
    <t>Potrubie VZT kruhové Spiro Do priemeru 315 mm</t>
  </si>
  <si>
    <t>Pol134</t>
  </si>
  <si>
    <t>Izolácia VZT potrubia materiálom K – Flex H Duct o hrúbke s = 15 mm</t>
  </si>
  <si>
    <t>Pol136</t>
  </si>
  <si>
    <t>Izolácia exteriérového VZT potrubia materiálom K – Flex H Duct o hrúbke s = 60 mm</t>
  </si>
  <si>
    <t>Pol137</t>
  </si>
  <si>
    <t>Spojovací a závesný materiál</t>
  </si>
  <si>
    <t>Pol138</t>
  </si>
  <si>
    <t>Tesniaci a kotviaci materiál</t>
  </si>
  <si>
    <t>Pol139</t>
  </si>
  <si>
    <t>Montážny materiál</t>
  </si>
  <si>
    <t>Zar. č. 2 –  Odvetranie miestnosti laboratórií na 1.NP a 4.NP</t>
  </si>
  <si>
    <t>Pol140</t>
  </si>
  <si>
    <t>Odvodný ventilátor do kruhového potrubia</t>
  </si>
  <si>
    <t>Výrobca: Systemair Typ: K 250 EC Sileo</t>
  </si>
  <si>
    <t>Qodvod = 700 m3/h</t>
  </si>
  <si>
    <t xml:space="preserve">El. pripojenie : 230 V / 0,115 kW / 0,87 A </t>
  </si>
  <si>
    <t xml:space="preserve">m=4 kg </t>
  </si>
  <si>
    <t>Príslušenstvo: 1 ks určený do exteriéru</t>
  </si>
  <si>
    <t>Pol142</t>
  </si>
  <si>
    <t>* pružná rýchloupínacia spona FK250</t>
  </si>
  <si>
    <t>Pol143</t>
  </si>
  <si>
    <t>Tlmič hluku kruhový, LDC 250-900</t>
  </si>
  <si>
    <t>Pol144</t>
  </si>
  <si>
    <t>Spätná klapka do kruhového potrubia, RSK 250</t>
  </si>
  <si>
    <t>Pol145</t>
  </si>
  <si>
    <t>Výfuková mriežka exteriérová D250</t>
  </si>
  <si>
    <t>Zar. č. 3 - Vetranie existujúcich hygienických priestorov na 1. až 4.NP</t>
  </si>
  <si>
    <t>Pol146</t>
  </si>
  <si>
    <t>Malý odvodný radiálny ventilátor</t>
  </si>
  <si>
    <t>fa Elektrodesign; typ Elektrodesign Silent ECO-U 100 H</t>
  </si>
  <si>
    <t>Odvod vzduchu max = 90 m3 / hod</t>
  </si>
  <si>
    <t>Spotreba energie 230 V / 0,03 kW</t>
  </si>
  <si>
    <t>* vrátane integrovanej tesnej spätnej klapky</t>
  </si>
  <si>
    <t>Pol147</t>
  </si>
  <si>
    <t>* časový dobeh ECO NRS</t>
  </si>
  <si>
    <t>Pol148</t>
  </si>
  <si>
    <t>Dverná mriežka 325x125</t>
  </si>
  <si>
    <t>Pol149</t>
  </si>
  <si>
    <t>Výfuková hlavica kruhová D200</t>
  </si>
  <si>
    <t>Pol150</t>
  </si>
  <si>
    <t>Potrubie VZT kruhové Spiro Do priemeru Ø100 mm</t>
  </si>
  <si>
    <t>Pol151</t>
  </si>
  <si>
    <t>Potrubie VZT kruhové Spiro Do priemeru Ø125 mm</t>
  </si>
  <si>
    <t>Pol152</t>
  </si>
  <si>
    <t>Potrubie VZT kruhové Spiro Do priemeru Ø160 mm</t>
  </si>
  <si>
    <t>Pol153</t>
  </si>
  <si>
    <t>Potrubie VZT kruhové Spiro Do priemeru Ø200 mm</t>
  </si>
  <si>
    <t>Pol154</t>
  </si>
  <si>
    <t>Závesný a kotviaci materiál</t>
  </si>
  <si>
    <t>Pol155</t>
  </si>
  <si>
    <t>Spojovací a tesniaci materiál</t>
  </si>
  <si>
    <t>Zar. č. 4 - Vetranie hygienických priestorov na 3.NP</t>
  </si>
  <si>
    <t>Q P/O = 870/870 m3/h</t>
  </si>
  <si>
    <t>Pol156</t>
  </si>
  <si>
    <t>Tanierový ventil - prívodný TV125</t>
  </si>
  <si>
    <t>Pol157</t>
  </si>
  <si>
    <t>Tanierový ventil - odvodný TV125</t>
  </si>
  <si>
    <t>Pol158</t>
  </si>
  <si>
    <t>Potrubie VZT kruhové Spiro Do priemeru 125 mm</t>
  </si>
  <si>
    <t>Pol159</t>
  </si>
  <si>
    <t>Potrubie VZT flexi, izolované priemer 125 mm</t>
  </si>
  <si>
    <t>Zar. č. 5 - Vetranie miestností učebne, kabinety a VR na 1. až 4.NP</t>
  </si>
  <si>
    <t>Pol160</t>
  </si>
  <si>
    <t>Výrobca: Elektrodesign Typ: DC DV 3000 DI KL F7/M5 DVAV AP IP55</t>
  </si>
  <si>
    <t>Q P/O =3080/3080 m3/h</t>
  </si>
  <si>
    <t xml:space="preserve">El. pripojenie (ventilátory+elektrický ohrev): 400 V / 17,17 kW / 25,2 A </t>
  </si>
  <si>
    <t>m=471 kg</t>
  </si>
  <si>
    <t>Pol161</t>
  </si>
  <si>
    <t>* exteriérová krycia strieška: ROOFPACK-A-DUO-DV-H 3000 ver.2018 zostava</t>
  </si>
  <si>
    <t>Pol162</t>
  </si>
  <si>
    <t>* pružná pripojovacia manžeta IAE DUO DV 3000 ver 2018 (470x620 mm)</t>
  </si>
  <si>
    <t>Pol163</t>
  </si>
  <si>
    <t>Tlmič hluku 800x630/ dl. 1000 mm</t>
  </si>
  <si>
    <t>Pol164</t>
  </si>
  <si>
    <t>Sacia mriežka exteriérová 710x450 (3080 m3/h)</t>
  </si>
  <si>
    <t>Pol165</t>
  </si>
  <si>
    <t>Výfuková mriežka exteriérová 710x450 (3080 m3/h)</t>
  </si>
  <si>
    <t>Pol166</t>
  </si>
  <si>
    <t>Ručná regulačná klapka do kruhového potrubia RRK D225</t>
  </si>
  <si>
    <t>Pol167</t>
  </si>
  <si>
    <t>Ručná regulačná klapka do kruhového potrubia RRK D125</t>
  </si>
  <si>
    <t>Pol168</t>
  </si>
  <si>
    <t>Ručná regulačná klapka do hranatého potrubia RRK 315x150</t>
  </si>
  <si>
    <t>Pol169</t>
  </si>
  <si>
    <t>Ručná regulačná klapka do hranatého potrubia RRK 315x200</t>
  </si>
  <si>
    <t>Pol170</t>
  </si>
  <si>
    <t>Potrubie VZT kruhové Spiro Do priemeru 225 mm</t>
  </si>
  <si>
    <t>Pol171</t>
  </si>
  <si>
    <t>Vzduchotechnické potrubie z galvanizovaného oceľového plechu</t>
  </si>
  <si>
    <t>Pol172</t>
  </si>
  <si>
    <t>Izolácia exteriérového VZT potrubia materiálom K – Flex H Duct o hrúbke s = 100 mm</t>
  </si>
  <si>
    <t>5 - Elektroinštalácia</t>
  </si>
  <si>
    <t>D1 - Rozvádzač</t>
  </si>
  <si>
    <t>D2 - Rack, výbava a zapojenie</t>
  </si>
  <si>
    <t xml:space="preserve">D3 - Elektro materiál </t>
  </si>
  <si>
    <t>D4 - Bleskozvod a uzemnenie</t>
  </si>
  <si>
    <t>Rozvádzač</t>
  </si>
  <si>
    <t>Pol19</t>
  </si>
  <si>
    <t>Rozvádzač RH, RP1-4, Ocelovo plastová rozvodnica s výbavou podľa výkresu, zapojenie a oživenie</t>
  </si>
  <si>
    <t>Pol20</t>
  </si>
  <si>
    <t>Úprava doplnenie rozvádzača RE, pre napojenie výťahu</t>
  </si>
  <si>
    <t>Rack, výbava a zapojenie</t>
  </si>
  <si>
    <t xml:space="preserve">Elektro materiál </t>
  </si>
  <si>
    <t>Pol21</t>
  </si>
  <si>
    <t>Zásuvka jednoduchá 230V,50Hz + Rámik</t>
  </si>
  <si>
    <t>Pol22</t>
  </si>
  <si>
    <t>Zásuvka dvojitá 230V,50Hz, IP44 + Rámik</t>
  </si>
  <si>
    <t>Pol83</t>
  </si>
  <si>
    <t>Zásuvka 230V, IP44 + Rámik</t>
  </si>
  <si>
    <t>Pol174</t>
  </si>
  <si>
    <t>Vypínač riad č. 1, 5, 6, 6+6, 7 + rámik</t>
  </si>
  <si>
    <t>Pol175</t>
  </si>
  <si>
    <t>Zásuvka RJ45 FTP, 2x vývod, 4x vývod</t>
  </si>
  <si>
    <t>Pol176</t>
  </si>
  <si>
    <t>Zásuvka HDMI + rámik, vvydenie vodič 25m</t>
  </si>
  <si>
    <t>Pol177</t>
  </si>
  <si>
    <t>Svietidlo Nudzové svietidlo + antipanické svietidlo, kombinácia</t>
  </si>
  <si>
    <t>Pol178</t>
  </si>
  <si>
    <t>Svietidlo min 42,3W, podľa požiadaviek architekta, UGR podľa STN EN</t>
  </si>
  <si>
    <t>Pol179</t>
  </si>
  <si>
    <t>Svietidlo 1x28W, podľa požiadaviek architekta, miestnosť WC</t>
  </si>
  <si>
    <t>Pol180</t>
  </si>
  <si>
    <t>Svietidlo vonkajšie, min. IP44, nástenné, podľa požiadaviek architekta</t>
  </si>
  <si>
    <t>Pol181</t>
  </si>
  <si>
    <t>Pohybový senzor</t>
  </si>
  <si>
    <t>Pol251</t>
  </si>
  <si>
    <t>Chránička FXP 20mm, lišta</t>
  </si>
  <si>
    <t>Pol252</t>
  </si>
  <si>
    <t>FTP cat 6e. LSOH</t>
  </si>
  <si>
    <t>Pol253</t>
  </si>
  <si>
    <t>Kábel N2XH-J, 5x35</t>
  </si>
  <si>
    <t>Pol254</t>
  </si>
  <si>
    <t>Kábel CHKE-V-J, E60, 5x16</t>
  </si>
  <si>
    <t>Pol255</t>
  </si>
  <si>
    <t>Kábel CHKE-V-J, E60, 5x6</t>
  </si>
  <si>
    <t>Pol256</t>
  </si>
  <si>
    <t>Kábel CHKE-V-J, E60, 5x4</t>
  </si>
  <si>
    <t>Pol257</t>
  </si>
  <si>
    <t>Kábel CHKE-V-J, E60, 5x2,5</t>
  </si>
  <si>
    <t>Pol258</t>
  </si>
  <si>
    <t>Kábel CHKE-V-J, E60, 3x2,5</t>
  </si>
  <si>
    <t>Pol259</t>
  </si>
  <si>
    <t>Kábel CHKE-V-J, E60, 3x1,5</t>
  </si>
  <si>
    <t>Pol260</t>
  </si>
  <si>
    <t>Kábel CHKE-V-O, E60, 3x1,5</t>
  </si>
  <si>
    <t>Pol261</t>
  </si>
  <si>
    <t>Kopoflex DN63</t>
  </si>
  <si>
    <t>Pol262</t>
  </si>
  <si>
    <t>Žľab káblový + uchytenie 100x50mm</t>
  </si>
  <si>
    <t>Pol263</t>
  </si>
  <si>
    <t>Žľab káblový + veko 100x50mm</t>
  </si>
  <si>
    <t>Pol264</t>
  </si>
  <si>
    <t>Vodič ZŽ 16, nehorľavý</t>
  </si>
  <si>
    <t>Pol265</t>
  </si>
  <si>
    <t>Vodič ZŽ 6, nehorľavý</t>
  </si>
  <si>
    <t>Pol266</t>
  </si>
  <si>
    <t>Vodič ZŽ 4, nehorľavý</t>
  </si>
  <si>
    <t>Pol267</t>
  </si>
  <si>
    <t>Wago svorky 2</t>
  </si>
  <si>
    <t>Pol268</t>
  </si>
  <si>
    <t>Wago svorky 3</t>
  </si>
  <si>
    <t>Pol269</t>
  </si>
  <si>
    <t>Wago svorky 4</t>
  </si>
  <si>
    <t>Pol270</t>
  </si>
  <si>
    <t>Prístrojová krabica KOPOS</t>
  </si>
  <si>
    <t>Pol271</t>
  </si>
  <si>
    <t>Bernard svorka + CU pásik ZS16</t>
  </si>
  <si>
    <t>Pol272</t>
  </si>
  <si>
    <t>Svorka ZS4</t>
  </si>
  <si>
    <t>Pol273</t>
  </si>
  <si>
    <t>Ventilátor VZT</t>
  </si>
  <si>
    <t>Pol274</t>
  </si>
  <si>
    <t>Prípojnica EPP</t>
  </si>
  <si>
    <t>Pol275</t>
  </si>
  <si>
    <t>Pomocný montážny materiál + upchávky</t>
  </si>
  <si>
    <t>Pol276</t>
  </si>
  <si>
    <t>Spolu montáž, pokládka + sekacie práce</t>
  </si>
  <si>
    <t>Pol277</t>
  </si>
  <si>
    <t>Montáž vypínačov, zásuviek</t>
  </si>
  <si>
    <t>Pol278</t>
  </si>
  <si>
    <t>Montáž svietidiel, zapojenie vývodov VZT</t>
  </si>
  <si>
    <t>Bleskozvod a uzemnenie</t>
  </si>
  <si>
    <t>Pol279</t>
  </si>
  <si>
    <t>Podpera vedenia PV21</t>
  </si>
  <si>
    <t>Pol280</t>
  </si>
  <si>
    <t>Podpera vedenia zvislá</t>
  </si>
  <si>
    <t>Pol281</t>
  </si>
  <si>
    <t>Vodič AlMgSi 8mm</t>
  </si>
  <si>
    <t>Pol282</t>
  </si>
  <si>
    <t>Vodič FeZn 10mm</t>
  </si>
  <si>
    <t>Pol283</t>
  </si>
  <si>
    <t>Pás FeZn 30x4mm</t>
  </si>
  <si>
    <t>Pol284</t>
  </si>
  <si>
    <t>Svorky SS, SK, SO, ŠO, SR02</t>
  </si>
  <si>
    <t>Pol285</t>
  </si>
  <si>
    <t>Zachytávacia tyč 1,5 + podstavec betón 35x30cm</t>
  </si>
  <si>
    <t>Pol286</t>
  </si>
  <si>
    <t>Ochranná strieška</t>
  </si>
  <si>
    <t>Pol287</t>
  </si>
  <si>
    <t>Ochranný náter asfaltový</t>
  </si>
  <si>
    <t>Pol288</t>
  </si>
  <si>
    <t>Výkopové práce + zásyp</t>
  </si>
  <si>
    <t>Pol289</t>
  </si>
  <si>
    <t>Spolu montáž, pokládka</t>
  </si>
  <si>
    <t>Pol290</t>
  </si>
  <si>
    <t>Murárska výpomoc</t>
  </si>
  <si>
    <t>Pol291</t>
  </si>
  <si>
    <t>Skúšobná prevádzka</t>
  </si>
  <si>
    <t>Pol292</t>
  </si>
  <si>
    <t>Vypracovanie revíznej správy</t>
  </si>
  <si>
    <t>Pol293</t>
  </si>
  <si>
    <t>Vypracovanie PSV</t>
  </si>
  <si>
    <t>6 - Lokálny zdroj FVZ PAC 17kW , PDC 15,51 kWp</t>
  </si>
  <si>
    <t>D1 - Konštrukcia K2 Systém</t>
  </si>
  <si>
    <t xml:space="preserve">D2 - </t>
  </si>
  <si>
    <t>D3 - Technológia</t>
  </si>
  <si>
    <t>D4 - Revízie</t>
  </si>
  <si>
    <t>D5 - Vedľajšie rozpočtové náklady</t>
  </si>
  <si>
    <t>D6 - RP FVZ AC</t>
  </si>
  <si>
    <t>D7 - RP FVZ DC</t>
  </si>
  <si>
    <t>Konštrukcia K2 Systém</t>
  </si>
  <si>
    <t>2004125</t>
  </si>
  <si>
    <t>Dome 6.10 Peak</t>
  </si>
  <si>
    <t>1001643</t>
  </si>
  <si>
    <t>MK2</t>
  </si>
  <si>
    <t>2001729</t>
  </si>
  <si>
    <t>Socket Head Bolt serrated M8x20</t>
  </si>
  <si>
    <t>2003243</t>
  </si>
  <si>
    <t>Dome 6.10 SD</t>
  </si>
  <si>
    <t>2003126</t>
  </si>
  <si>
    <t>Dome Mat S 380</t>
  </si>
  <si>
    <t>2003239</t>
  </si>
  <si>
    <t>K2 BasicRail 22; 3.30 m</t>
  </si>
  <si>
    <t>1006039</t>
  </si>
  <si>
    <t>Dome FlatConnector Set</t>
  </si>
  <si>
    <t>2002870</t>
  </si>
  <si>
    <t>K2 Solar Cable Manager</t>
  </si>
  <si>
    <t>2004057</t>
  </si>
  <si>
    <t>K2 StairPlate Set</t>
  </si>
  <si>
    <t>2004141</t>
  </si>
  <si>
    <t>Mat-S Tool</t>
  </si>
  <si>
    <t>2002558</t>
  </si>
  <si>
    <t>DomeClamp MC Set 30-50</t>
  </si>
  <si>
    <t>2002559</t>
  </si>
  <si>
    <t>DomeClamp EC Set 30-50</t>
  </si>
  <si>
    <t>2002300</t>
  </si>
  <si>
    <t>Betónová kocka 50x25</t>
  </si>
  <si>
    <t>2002300.1</t>
  </si>
  <si>
    <t>Betónová kocka malá</t>
  </si>
  <si>
    <t>2002300.2</t>
  </si>
  <si>
    <t>Dome SpeedPorter</t>
  </si>
  <si>
    <t>21012003</t>
  </si>
  <si>
    <t>Montáž konštrukcie</t>
  </si>
  <si>
    <t>21012003.1</t>
  </si>
  <si>
    <t>Montáž záťaže</t>
  </si>
  <si>
    <t>99900012</t>
  </si>
  <si>
    <t>Podružný materiál</t>
  </si>
  <si>
    <t>21000014</t>
  </si>
  <si>
    <t>Dopravné náklady</t>
  </si>
  <si>
    <t>km</t>
  </si>
  <si>
    <t>Technológia</t>
  </si>
  <si>
    <t>FVE</t>
  </si>
  <si>
    <t>Panel fotovoltický JINKO JKM470N-60HL4-V N-type</t>
  </si>
  <si>
    <t>21012003.2</t>
  </si>
  <si>
    <t>Montáž, fotovoltický panel</t>
  </si>
  <si>
    <t>FVE.1</t>
  </si>
  <si>
    <t>SUN 2000 - 17KTL - M2</t>
  </si>
  <si>
    <t>21012003.3</t>
  </si>
  <si>
    <t>Montáž, meničov</t>
  </si>
  <si>
    <t>FVE.2</t>
  </si>
  <si>
    <t>Snímač výkonový DTSU666-HW 80A 3F</t>
  </si>
  <si>
    <t>FVE.3</t>
  </si>
  <si>
    <t>Prúdový tranformátor, 250/5 A, 1-fázový, 5 VA</t>
  </si>
  <si>
    <t>21012003.4</t>
  </si>
  <si>
    <t>Montáž výkonového snímača</t>
  </si>
  <si>
    <t>FVE.4</t>
  </si>
  <si>
    <t>SmartLogger3000A03 vrátane MBUS</t>
  </si>
  <si>
    <t>21012003.5</t>
  </si>
  <si>
    <t>Montáž SmartLoggera</t>
  </si>
  <si>
    <t>FVE.5</t>
  </si>
  <si>
    <t>Konektor MC4</t>
  </si>
  <si>
    <t>21012003.6</t>
  </si>
  <si>
    <t>Montáž konektorov MC4</t>
  </si>
  <si>
    <t>FVE.6</t>
  </si>
  <si>
    <t>Optimizér HUAWEI SUN2000-600W-P</t>
  </si>
  <si>
    <t>21012003.7</t>
  </si>
  <si>
    <t>Montáž optimizéra</t>
  </si>
  <si>
    <t>341230001200</t>
  </si>
  <si>
    <t>Vodič ohybný H07V-K 1x6 zeleno/žltý pvc</t>
  </si>
  <si>
    <t>341230001200.1</t>
  </si>
  <si>
    <t>Vodič ohybný H07V-K 1x16 zeleno/žltý pvc</t>
  </si>
  <si>
    <t>341230001200.2</t>
  </si>
  <si>
    <t>Solárny kábel 6mm² čierny L=500m</t>
  </si>
  <si>
    <t>341230001200.3</t>
  </si>
  <si>
    <t>solárny kábel 6mm² červený L=500m</t>
  </si>
  <si>
    <t>210020303</t>
  </si>
  <si>
    <t>Montáž, Solárny kábel 6mm²</t>
  </si>
  <si>
    <t>341230001200.4</t>
  </si>
  <si>
    <t>Kábel medený dátový FTP-AWG 4x2x24 mm2</t>
  </si>
  <si>
    <t>341230001200.5</t>
  </si>
  <si>
    <t>Kábel ohybný H07RN-F 5G25 guma čierny</t>
  </si>
  <si>
    <t>341230001200.6</t>
  </si>
  <si>
    <t>Kábel pevný CYKY-J 5x10 pvc čierny</t>
  </si>
  <si>
    <t>341230001200.7</t>
  </si>
  <si>
    <t>Kábel pevný CYKY-J 5x6 pvc čierny</t>
  </si>
  <si>
    <t>210020303.1</t>
  </si>
  <si>
    <t>Ukončenie kábla do 25</t>
  </si>
  <si>
    <t>210020303.2</t>
  </si>
  <si>
    <t>Montáž kábla do 25</t>
  </si>
  <si>
    <t>210020303.3</t>
  </si>
  <si>
    <t>Ukončenie kábla do 70</t>
  </si>
  <si>
    <t>210020303.4</t>
  </si>
  <si>
    <t>Montáž kábla do 70</t>
  </si>
  <si>
    <t>345750008600</t>
  </si>
  <si>
    <t>Žlab káblový MARS 62x50 mm + príslušenstvo</t>
  </si>
  <si>
    <t>345750011200</t>
  </si>
  <si>
    <t>Kryt káblového žľabu MARS 62 mm</t>
  </si>
  <si>
    <t>210020303.5</t>
  </si>
  <si>
    <t>Montáž, Káblový žľab Mars, pozink. vrátane príslušenstva, 62/50 mm vrátane</t>
  </si>
  <si>
    <t>210222031.S</t>
  </si>
  <si>
    <t>Ekvipotenciálna svorkovnica EPS 2 v krabici KO 125 E, pre vonkajšie práce</t>
  </si>
  <si>
    <t>345410000400</t>
  </si>
  <si>
    <t>Krabica odbočná z PVC s viečkom pod omietku KO 125 E, šxvxh 150x150x7</t>
  </si>
  <si>
    <t>345610005100</t>
  </si>
  <si>
    <t>Svorkovnica ekvipotencionálna z PP biela EPS 2 XX, šxvxh 126x50x60 mm,</t>
  </si>
  <si>
    <t>345610005100.1</t>
  </si>
  <si>
    <t>LE-038011 TLAČIDLO STOP NÚDZOVÉ</t>
  </si>
  <si>
    <t>210020303.6</t>
  </si>
  <si>
    <t>Montáž LE-038011 TLAČIDLO STOP NÚDZOVÉ</t>
  </si>
  <si>
    <t>345710009300.S</t>
  </si>
  <si>
    <t>Rúrka ohybná vlnitá pancierová so strednou mechanickou odolnosťou z PVC-</t>
  </si>
  <si>
    <t>345710037500</t>
  </si>
  <si>
    <t>Príchytka pre rúrku z PVC CL 32</t>
  </si>
  <si>
    <t>210010027.S</t>
  </si>
  <si>
    <t>Rúrka ohybná elektroinštalačná z PVC typ FXP 32, uložená pevne</t>
  </si>
  <si>
    <t>210100003</t>
  </si>
  <si>
    <t>Konfigurácia a uvedenie do prevádzky</t>
  </si>
  <si>
    <t>Revízie</t>
  </si>
  <si>
    <t>Komplexné a predkomplexné skúšky, merania, revízna správa, skutkový stav</t>
  </si>
  <si>
    <t>mer.</t>
  </si>
  <si>
    <t>Vedľajšie rozpočtové náklady</t>
  </si>
  <si>
    <t>000700011.S.1</t>
  </si>
  <si>
    <t>Dopravné náklady - mimostavenisková doprava objektivizácia dopravných ná</t>
  </si>
  <si>
    <t>RP FVZ AC</t>
  </si>
  <si>
    <t>210120404.S</t>
  </si>
  <si>
    <t>Istič LTN 41776 40A/3P B 10kA</t>
  </si>
  <si>
    <t>34500002</t>
  </si>
  <si>
    <t>Zvodič prepätia POm I 3 75 81.253 B+C+D 280V/25kA</t>
  </si>
  <si>
    <t>34500002.1</t>
  </si>
  <si>
    <t>Odpínač valcových poistiek OPVP22-3 41037 125A/3 veľkosť 22x58</t>
  </si>
  <si>
    <t>34500002.2</t>
  </si>
  <si>
    <t>Poistka valcová CH22 2640017 40A 690V 22x58 gG</t>
  </si>
  <si>
    <t>34500002.3</t>
  </si>
  <si>
    <t>Chránič prúdový LFN 42467 40A/4P/30mA 10kA A-G</t>
  </si>
  <si>
    <t>34500002.4</t>
  </si>
  <si>
    <t>Istič LTN 41772 16A/3P B 10kA</t>
  </si>
  <si>
    <t>34500002.5</t>
  </si>
  <si>
    <t>Chránič prúdový PFI2 90612 16A/1P+N/30mA B 10kA A kombi s ističom</t>
  </si>
  <si>
    <t>34500002.6</t>
  </si>
  <si>
    <t>OEZ-Pripájacia sada CS-FS123-WD</t>
  </si>
  <si>
    <t>34500002.7</t>
  </si>
  <si>
    <t>Stýkač výkonový LC1D115P7 115A/230VAC 3P 1Z+1V</t>
  </si>
  <si>
    <t>34500002.8</t>
  </si>
  <si>
    <t>Prúdová svorka so skúšobnou zvierkou, typ SCB.6/CD</t>
  </si>
  <si>
    <t>34500002.9</t>
  </si>
  <si>
    <t>HRN-100 v 3F s LCD</t>
  </si>
  <si>
    <t>34500002.10</t>
  </si>
  <si>
    <t>Istič PL6 286518 6A/1P B 6kA</t>
  </si>
  <si>
    <t>34500002.11</t>
  </si>
  <si>
    <t>Rozvodnica plastová ECH-36PT 36M povrchová IP65 priehľ. Dvere</t>
  </si>
  <si>
    <t>210100002</t>
  </si>
  <si>
    <t>Ukončenie vodiča v rozvádzači, zapojenie do 70 mm2</t>
  </si>
  <si>
    <t>210100002.1</t>
  </si>
  <si>
    <t>Ukončenie vodiča v rozvádzači, zapojenie do 2,5 mm2</t>
  </si>
  <si>
    <t>D7</t>
  </si>
  <si>
    <t>RP FVZ DC</t>
  </si>
  <si>
    <t>210120404.S.1</t>
  </si>
  <si>
    <t>Odpínač valcových poistiek EFH 10 2540203 25A/2P 1000VDC 10x38 pre FV</t>
  </si>
  <si>
    <t>210120404.S.2</t>
  </si>
  <si>
    <t>Poistka valcová CH10 2625081 16A 1000VDC 10x38 gPV</t>
  </si>
  <si>
    <t>210120404.S.3</t>
  </si>
  <si>
    <t>Zvodič prepätia PO I 3 PV 81.183 3P 1000VDC/12,5kA FV aplikácie typ 1+2</t>
  </si>
  <si>
    <t>210120404.S.4</t>
  </si>
  <si>
    <t>Rozvodnica plastová ECH-24PT 24M povrchová IP65</t>
  </si>
  <si>
    <t>210100002.2</t>
  </si>
  <si>
    <t>Ukončenie vodiča v rozvádzači, zapojenie do 6 mm2</t>
  </si>
  <si>
    <t>000700010.S</t>
  </si>
  <si>
    <t>499756549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</si>
</sst>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40" t="s">
        <v>5</v>
      </c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22" t="s">
        <v>14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R5" s="20"/>
      <c r="BE5" s="219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23" t="s">
        <v>17</v>
      </c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R6" s="20"/>
      <c r="BE6" s="220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20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20"/>
      <c r="BS8" s="17" t="s">
        <v>6</v>
      </c>
    </row>
    <row r="9" spans="1:74" ht="14.45" customHeight="1">
      <c r="B9" s="20"/>
      <c r="AR9" s="20"/>
      <c r="BE9" s="220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20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220"/>
      <c r="BS11" s="17" t="s">
        <v>6</v>
      </c>
    </row>
    <row r="12" spans="1:74" ht="6.95" customHeight="1">
      <c r="B12" s="20"/>
      <c r="AR12" s="20"/>
      <c r="BE12" s="220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20"/>
      <c r="BS13" s="17" t="s">
        <v>6</v>
      </c>
    </row>
    <row r="14" spans="1:74">
      <c r="B14" s="20"/>
      <c r="E14" s="224" t="s">
        <v>29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7" t="s">
        <v>27</v>
      </c>
      <c r="AN14" s="29" t="s">
        <v>29</v>
      </c>
      <c r="AR14" s="20"/>
      <c r="BE14" s="220"/>
      <c r="BS14" s="17" t="s">
        <v>6</v>
      </c>
    </row>
    <row r="15" spans="1:74" ht="6.95" customHeight="1">
      <c r="B15" s="20"/>
      <c r="AR15" s="20"/>
      <c r="BE15" s="220"/>
      <c r="BS15" s="17" t="s">
        <v>3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220"/>
      <c r="BS16" s="17" t="s">
        <v>3</v>
      </c>
    </row>
    <row r="17" spans="2:71" ht="18.399999999999999" customHeight="1">
      <c r="B17" s="20"/>
      <c r="E17" s="25" t="s">
        <v>31</v>
      </c>
      <c r="AK17" s="27" t="s">
        <v>27</v>
      </c>
      <c r="AN17" s="25" t="s">
        <v>1</v>
      </c>
      <c r="AR17" s="20"/>
      <c r="BE17" s="220"/>
      <c r="BS17" s="17" t="s">
        <v>32</v>
      </c>
    </row>
    <row r="18" spans="2:71" ht="6.95" customHeight="1">
      <c r="B18" s="20"/>
      <c r="AR18" s="20"/>
      <c r="BE18" s="220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220"/>
      <c r="BS19" s="17" t="s">
        <v>6</v>
      </c>
    </row>
    <row r="20" spans="2:71" ht="18.399999999999999" customHeight="1">
      <c r="B20" s="20"/>
      <c r="E20" s="25" t="s">
        <v>34</v>
      </c>
      <c r="AK20" s="27" t="s">
        <v>27</v>
      </c>
      <c r="AN20" s="25" t="s">
        <v>1</v>
      </c>
      <c r="AR20" s="20"/>
      <c r="BE20" s="220"/>
      <c r="BS20" s="17" t="s">
        <v>32</v>
      </c>
    </row>
    <row r="21" spans="2:71" ht="6.95" customHeight="1">
      <c r="B21" s="20"/>
      <c r="AR21" s="20"/>
      <c r="BE21" s="220"/>
    </row>
    <row r="22" spans="2:71" ht="12" customHeight="1">
      <c r="B22" s="20"/>
      <c r="D22" s="27" t="s">
        <v>35</v>
      </c>
      <c r="AR22" s="20"/>
      <c r="BE22" s="220"/>
    </row>
    <row r="23" spans="2:71" ht="16.5" customHeight="1">
      <c r="B23" s="20"/>
      <c r="E23" s="226" t="s">
        <v>1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R23" s="20"/>
      <c r="BE23" s="220"/>
    </row>
    <row r="24" spans="2:71" ht="6.95" customHeight="1">
      <c r="B24" s="20"/>
      <c r="AR24" s="20"/>
      <c r="BE24" s="220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0"/>
    </row>
    <row r="26" spans="2:71" s="1" customFormat="1" ht="25.9" customHeight="1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7">
        <f>ROUND(AG94,2)</f>
        <v>0</v>
      </c>
      <c r="AL26" s="228"/>
      <c r="AM26" s="228"/>
      <c r="AN26" s="228"/>
      <c r="AO26" s="228"/>
      <c r="AR26" s="32"/>
      <c r="BE26" s="220"/>
    </row>
    <row r="27" spans="2:71" s="1" customFormat="1" ht="6.95" customHeight="1">
      <c r="B27" s="32"/>
      <c r="AR27" s="32"/>
      <c r="BE27" s="220"/>
    </row>
    <row r="28" spans="2:71" s="1" customFormat="1">
      <c r="B28" s="32"/>
      <c r="L28" s="229" t="s">
        <v>37</v>
      </c>
      <c r="M28" s="229"/>
      <c r="N28" s="229"/>
      <c r="O28" s="229"/>
      <c r="P28" s="229"/>
      <c r="W28" s="229" t="s">
        <v>38</v>
      </c>
      <c r="X28" s="229"/>
      <c r="Y28" s="229"/>
      <c r="Z28" s="229"/>
      <c r="AA28" s="229"/>
      <c r="AB28" s="229"/>
      <c r="AC28" s="229"/>
      <c r="AD28" s="229"/>
      <c r="AE28" s="229"/>
      <c r="AK28" s="229" t="s">
        <v>39</v>
      </c>
      <c r="AL28" s="229"/>
      <c r="AM28" s="229"/>
      <c r="AN28" s="229"/>
      <c r="AO28" s="229"/>
      <c r="AR28" s="32"/>
      <c r="BE28" s="220"/>
    </row>
    <row r="29" spans="2:71" s="2" customFormat="1" ht="14.45" customHeight="1">
      <c r="B29" s="36"/>
      <c r="D29" s="27" t="s">
        <v>40</v>
      </c>
      <c r="F29" s="37" t="s">
        <v>41</v>
      </c>
      <c r="L29" s="232">
        <v>0</v>
      </c>
      <c r="M29" s="231"/>
      <c r="N29" s="231"/>
      <c r="O29" s="231"/>
      <c r="P29" s="231"/>
      <c r="Q29" s="38"/>
      <c r="R29" s="38"/>
      <c r="S29" s="38"/>
      <c r="T29" s="38"/>
      <c r="U29" s="38"/>
      <c r="V29" s="38"/>
      <c r="W29" s="230">
        <f>ROUND(AZ94, 2)</f>
        <v>0</v>
      </c>
      <c r="X29" s="231"/>
      <c r="Y29" s="231"/>
      <c r="Z29" s="231"/>
      <c r="AA29" s="231"/>
      <c r="AB29" s="231"/>
      <c r="AC29" s="231"/>
      <c r="AD29" s="231"/>
      <c r="AE29" s="231"/>
      <c r="AF29" s="38"/>
      <c r="AG29" s="38"/>
      <c r="AH29" s="38"/>
      <c r="AI29" s="38"/>
      <c r="AJ29" s="38"/>
      <c r="AK29" s="230">
        <f>ROUND(AV94, 2)</f>
        <v>0</v>
      </c>
      <c r="AL29" s="231"/>
      <c r="AM29" s="231"/>
      <c r="AN29" s="231"/>
      <c r="AO29" s="231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21"/>
    </row>
    <row r="30" spans="2:71" s="2" customFormat="1" ht="14.45" customHeight="1">
      <c r="B30" s="36"/>
      <c r="F30" s="37" t="s">
        <v>42</v>
      </c>
      <c r="L30" s="232">
        <v>0.23</v>
      </c>
      <c r="M30" s="231"/>
      <c r="N30" s="231"/>
      <c r="O30" s="231"/>
      <c r="P30" s="231"/>
      <c r="Q30" s="38"/>
      <c r="R30" s="38"/>
      <c r="S30" s="38"/>
      <c r="T30" s="38"/>
      <c r="U30" s="38"/>
      <c r="V30" s="38"/>
      <c r="W30" s="230">
        <f>ROUND(BA94, 2)</f>
        <v>0</v>
      </c>
      <c r="X30" s="231"/>
      <c r="Y30" s="231"/>
      <c r="Z30" s="231"/>
      <c r="AA30" s="231"/>
      <c r="AB30" s="231"/>
      <c r="AC30" s="231"/>
      <c r="AD30" s="231"/>
      <c r="AE30" s="231"/>
      <c r="AF30" s="38"/>
      <c r="AG30" s="38"/>
      <c r="AH30" s="38"/>
      <c r="AI30" s="38"/>
      <c r="AJ30" s="38"/>
      <c r="AK30" s="230">
        <f>ROUND(AW94, 2)</f>
        <v>0</v>
      </c>
      <c r="AL30" s="231"/>
      <c r="AM30" s="231"/>
      <c r="AN30" s="231"/>
      <c r="AO30" s="231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21"/>
    </row>
    <row r="31" spans="2:71" s="2" customFormat="1" ht="14.45" hidden="1" customHeight="1">
      <c r="B31" s="36"/>
      <c r="F31" s="27" t="s">
        <v>43</v>
      </c>
      <c r="L31" s="233">
        <v>0</v>
      </c>
      <c r="M31" s="234"/>
      <c r="N31" s="234"/>
      <c r="O31" s="234"/>
      <c r="P31" s="234"/>
      <c r="W31" s="235">
        <f>ROUND(BB94, 2)</f>
        <v>0</v>
      </c>
      <c r="X31" s="234"/>
      <c r="Y31" s="234"/>
      <c r="Z31" s="234"/>
      <c r="AA31" s="234"/>
      <c r="AB31" s="234"/>
      <c r="AC31" s="234"/>
      <c r="AD31" s="234"/>
      <c r="AE31" s="234"/>
      <c r="AK31" s="235">
        <v>0</v>
      </c>
      <c r="AL31" s="234"/>
      <c r="AM31" s="234"/>
      <c r="AN31" s="234"/>
      <c r="AO31" s="234"/>
      <c r="AR31" s="36"/>
      <c r="BE31" s="221"/>
    </row>
    <row r="32" spans="2:71" s="2" customFormat="1" ht="14.45" hidden="1" customHeight="1">
      <c r="B32" s="36"/>
      <c r="F32" s="27" t="s">
        <v>44</v>
      </c>
      <c r="L32" s="233">
        <v>0.23</v>
      </c>
      <c r="M32" s="234"/>
      <c r="N32" s="234"/>
      <c r="O32" s="234"/>
      <c r="P32" s="234"/>
      <c r="W32" s="235">
        <f>ROUND(BC94, 2)</f>
        <v>0</v>
      </c>
      <c r="X32" s="234"/>
      <c r="Y32" s="234"/>
      <c r="Z32" s="234"/>
      <c r="AA32" s="234"/>
      <c r="AB32" s="234"/>
      <c r="AC32" s="234"/>
      <c r="AD32" s="234"/>
      <c r="AE32" s="234"/>
      <c r="AK32" s="235">
        <v>0</v>
      </c>
      <c r="AL32" s="234"/>
      <c r="AM32" s="234"/>
      <c r="AN32" s="234"/>
      <c r="AO32" s="234"/>
      <c r="AR32" s="36"/>
      <c r="BE32" s="221"/>
    </row>
    <row r="33" spans="2:57" s="2" customFormat="1" ht="14.45" hidden="1" customHeight="1">
      <c r="B33" s="36"/>
      <c r="F33" s="37" t="s">
        <v>45</v>
      </c>
      <c r="L33" s="232">
        <v>0</v>
      </c>
      <c r="M33" s="231"/>
      <c r="N33" s="231"/>
      <c r="O33" s="231"/>
      <c r="P33" s="231"/>
      <c r="Q33" s="38"/>
      <c r="R33" s="38"/>
      <c r="S33" s="38"/>
      <c r="T33" s="38"/>
      <c r="U33" s="38"/>
      <c r="V33" s="38"/>
      <c r="W33" s="230">
        <f>ROUND(BD94, 2)</f>
        <v>0</v>
      </c>
      <c r="X33" s="231"/>
      <c r="Y33" s="231"/>
      <c r="Z33" s="231"/>
      <c r="AA33" s="231"/>
      <c r="AB33" s="231"/>
      <c r="AC33" s="231"/>
      <c r="AD33" s="231"/>
      <c r="AE33" s="231"/>
      <c r="AF33" s="38"/>
      <c r="AG33" s="38"/>
      <c r="AH33" s="38"/>
      <c r="AI33" s="38"/>
      <c r="AJ33" s="38"/>
      <c r="AK33" s="230">
        <v>0</v>
      </c>
      <c r="AL33" s="231"/>
      <c r="AM33" s="231"/>
      <c r="AN33" s="231"/>
      <c r="AO33" s="231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21"/>
    </row>
    <row r="34" spans="2:57" s="1" customFormat="1" ht="6.95" customHeight="1">
      <c r="B34" s="32"/>
      <c r="AR34" s="32"/>
      <c r="BE34" s="220"/>
    </row>
    <row r="35" spans="2:57" s="1" customFormat="1" ht="25.9" customHeight="1">
      <c r="B35" s="32"/>
      <c r="C35" s="40"/>
      <c r="D35" s="41" t="s">
        <v>46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47</v>
      </c>
      <c r="U35" s="42"/>
      <c r="V35" s="42"/>
      <c r="W35" s="42"/>
      <c r="X35" s="239" t="s">
        <v>48</v>
      </c>
      <c r="Y35" s="237"/>
      <c r="Z35" s="237"/>
      <c r="AA35" s="237"/>
      <c r="AB35" s="237"/>
      <c r="AC35" s="42"/>
      <c r="AD35" s="42"/>
      <c r="AE35" s="42"/>
      <c r="AF35" s="42"/>
      <c r="AG35" s="42"/>
      <c r="AH35" s="42"/>
      <c r="AI35" s="42"/>
      <c r="AJ35" s="42"/>
      <c r="AK35" s="236">
        <f>SUM(AK26:AK33)</f>
        <v>0</v>
      </c>
      <c r="AL35" s="237"/>
      <c r="AM35" s="237"/>
      <c r="AN35" s="237"/>
      <c r="AO35" s="238"/>
      <c r="AP35" s="40"/>
      <c r="AQ35" s="40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4" t="s">
        <v>49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50</v>
      </c>
      <c r="AI49" s="45"/>
      <c r="AJ49" s="45"/>
      <c r="AK49" s="45"/>
      <c r="AL49" s="45"/>
      <c r="AM49" s="45"/>
      <c r="AN49" s="45"/>
      <c r="AO49" s="45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>
      <c r="B60" s="32"/>
      <c r="D60" s="46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51</v>
      </c>
      <c r="AI60" s="34"/>
      <c r="AJ60" s="34"/>
      <c r="AK60" s="34"/>
      <c r="AL60" s="34"/>
      <c r="AM60" s="46" t="s">
        <v>52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>
      <c r="B64" s="32"/>
      <c r="D64" s="44" t="s">
        <v>53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54</v>
      </c>
      <c r="AI64" s="45"/>
      <c r="AJ64" s="45"/>
      <c r="AK64" s="45"/>
      <c r="AL64" s="45"/>
      <c r="AM64" s="45"/>
      <c r="AN64" s="45"/>
      <c r="AO64" s="45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>
      <c r="B75" s="32"/>
      <c r="D75" s="46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51</v>
      </c>
      <c r="AI75" s="34"/>
      <c r="AJ75" s="34"/>
      <c r="AK75" s="34"/>
      <c r="AL75" s="34"/>
      <c r="AM75" s="46" t="s">
        <v>52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5" customHeight="1">
      <c r="B82" s="32"/>
      <c r="C82" s="21" t="s">
        <v>55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51"/>
      <c r="C84" s="27" t="s">
        <v>13</v>
      </c>
      <c r="L84" s="3" t="str">
        <f>K5</f>
        <v>0418</v>
      </c>
      <c r="AR84" s="51"/>
    </row>
    <row r="85" spans="1:91" s="4" customFormat="1" ht="36.950000000000003" customHeight="1">
      <c r="B85" s="52"/>
      <c r="C85" s="53" t="s">
        <v>16</v>
      </c>
      <c r="L85" s="200" t="str">
        <f>K6</f>
        <v>Prístavba objektu Strednej zdravotníckej školy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R85" s="52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4" t="str">
        <f>IF(K8="","",K8)</f>
        <v>parc.č.2514/1 Banská Bystrica</v>
      </c>
      <c r="AI87" s="27" t="s">
        <v>22</v>
      </c>
      <c r="AM87" s="202" t="str">
        <f>IF(AN8= "","",AN8)</f>
        <v>10. 1. 2025</v>
      </c>
      <c r="AN87" s="202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24</v>
      </c>
      <c r="L89" s="3" t="str">
        <f>IF(E11= "","",E11)</f>
        <v>Banskobystrický samosprávny kraj</v>
      </c>
      <c r="AI89" s="27" t="s">
        <v>30</v>
      </c>
      <c r="AM89" s="203" t="str">
        <f>IF(E17="","",E17)</f>
        <v>Ing.Marek Mečír</v>
      </c>
      <c r="AN89" s="204"/>
      <c r="AO89" s="204"/>
      <c r="AP89" s="204"/>
      <c r="AR89" s="32"/>
      <c r="AS89" s="205" t="s">
        <v>56</v>
      </c>
      <c r="AT89" s="206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2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203" t="str">
        <f>IF(E20="","",E20)</f>
        <v>Stanislav Hlubina</v>
      </c>
      <c r="AN90" s="204"/>
      <c r="AO90" s="204"/>
      <c r="AP90" s="204"/>
      <c r="AR90" s="32"/>
      <c r="AS90" s="207"/>
      <c r="AT90" s="208"/>
      <c r="BD90" s="59"/>
    </row>
    <row r="91" spans="1:91" s="1" customFormat="1" ht="10.9" customHeight="1">
      <c r="B91" s="32"/>
      <c r="AR91" s="32"/>
      <c r="AS91" s="207"/>
      <c r="AT91" s="208"/>
      <c r="BD91" s="59"/>
    </row>
    <row r="92" spans="1:91" s="1" customFormat="1" ht="29.25" customHeight="1">
      <c r="B92" s="32"/>
      <c r="C92" s="209" t="s">
        <v>57</v>
      </c>
      <c r="D92" s="210"/>
      <c r="E92" s="210"/>
      <c r="F92" s="210"/>
      <c r="G92" s="210"/>
      <c r="H92" s="60"/>
      <c r="I92" s="212" t="s">
        <v>58</v>
      </c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1" t="s">
        <v>59</v>
      </c>
      <c r="AH92" s="210"/>
      <c r="AI92" s="210"/>
      <c r="AJ92" s="210"/>
      <c r="AK92" s="210"/>
      <c r="AL92" s="210"/>
      <c r="AM92" s="210"/>
      <c r="AN92" s="212" t="s">
        <v>60</v>
      </c>
      <c r="AO92" s="210"/>
      <c r="AP92" s="213"/>
      <c r="AQ92" s="61" t="s">
        <v>61</v>
      </c>
      <c r="AR92" s="32"/>
      <c r="AS92" s="62" t="s">
        <v>62</v>
      </c>
      <c r="AT92" s="63" t="s">
        <v>63</v>
      </c>
      <c r="AU92" s="63" t="s">
        <v>64</v>
      </c>
      <c r="AV92" s="63" t="s">
        <v>65</v>
      </c>
      <c r="AW92" s="63" t="s">
        <v>66</v>
      </c>
      <c r="AX92" s="63" t="s">
        <v>67</v>
      </c>
      <c r="AY92" s="63" t="s">
        <v>68</v>
      </c>
      <c r="AZ92" s="63" t="s">
        <v>69</v>
      </c>
      <c r="BA92" s="63" t="s">
        <v>70</v>
      </c>
      <c r="BB92" s="63" t="s">
        <v>71</v>
      </c>
      <c r="BC92" s="63" t="s">
        <v>72</v>
      </c>
      <c r="BD92" s="64" t="s">
        <v>73</v>
      </c>
    </row>
    <row r="93" spans="1:91" s="1" customFormat="1" ht="10.9" customHeight="1">
      <c r="B93" s="32"/>
      <c r="AR93" s="32"/>
      <c r="AS93" s="6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50000000000003" customHeight="1">
      <c r="B94" s="66"/>
      <c r="C94" s="67" t="s">
        <v>74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17">
        <f>ROUND(SUM(AG95:AG100),2)</f>
        <v>0</v>
      </c>
      <c r="AH94" s="217"/>
      <c r="AI94" s="217"/>
      <c r="AJ94" s="217"/>
      <c r="AK94" s="217"/>
      <c r="AL94" s="217"/>
      <c r="AM94" s="217"/>
      <c r="AN94" s="218">
        <f>SUM(AG94,AT94)</f>
        <v>0</v>
      </c>
      <c r="AO94" s="218"/>
      <c r="AP94" s="218"/>
      <c r="AQ94" s="70" t="s">
        <v>1</v>
      </c>
      <c r="AR94" s="66"/>
      <c r="AS94" s="71">
        <f>ROUND(SUM(AS95:AS100),2)</f>
        <v>0</v>
      </c>
      <c r="AT94" s="72">
        <f>ROUND(SUM(AV94:AW94),2)</f>
        <v>0</v>
      </c>
      <c r="AU94" s="73">
        <f>ROUND(SUM(AU95:AU100),5)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ROUND(SUM(AZ95:AZ100),2)</f>
        <v>0</v>
      </c>
      <c r="BA94" s="72">
        <f>ROUND(SUM(BA95:BA100),2)</f>
        <v>0</v>
      </c>
      <c r="BB94" s="72">
        <f>ROUND(SUM(BB95:BB100),2)</f>
        <v>0</v>
      </c>
      <c r="BC94" s="72">
        <f>ROUND(SUM(BC95:BC100),2)</f>
        <v>0</v>
      </c>
      <c r="BD94" s="74">
        <f>ROUND(SUM(BD95:BD100),2)</f>
        <v>0</v>
      </c>
      <c r="BS94" s="75" t="s">
        <v>75</v>
      </c>
      <c r="BT94" s="75" t="s">
        <v>7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6" customFormat="1" ht="16.5" customHeight="1">
      <c r="A95" s="77" t="s">
        <v>79</v>
      </c>
      <c r="B95" s="78"/>
      <c r="C95" s="79"/>
      <c r="D95" s="214" t="s">
        <v>80</v>
      </c>
      <c r="E95" s="214"/>
      <c r="F95" s="214"/>
      <c r="G95" s="214"/>
      <c r="H95" s="214"/>
      <c r="I95" s="80"/>
      <c r="J95" s="214" t="s">
        <v>81</v>
      </c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5">
        <f>'1 - Stavebná časť'!J30</f>
        <v>0</v>
      </c>
      <c r="AH95" s="216"/>
      <c r="AI95" s="216"/>
      <c r="AJ95" s="216"/>
      <c r="AK95" s="216"/>
      <c r="AL95" s="216"/>
      <c r="AM95" s="216"/>
      <c r="AN95" s="215">
        <f>SUM(AG95,AT95)</f>
        <v>0</v>
      </c>
      <c r="AO95" s="216"/>
      <c r="AP95" s="216"/>
      <c r="AQ95" s="81" t="s">
        <v>82</v>
      </c>
      <c r="AR95" s="78"/>
      <c r="AS95" s="82">
        <v>0</v>
      </c>
      <c r="AT95" s="83">
        <f>ROUND(SUM(AV95:AW95),2)</f>
        <v>0</v>
      </c>
      <c r="AU95" s="84">
        <f>'1 - Stavebná časť'!P149</f>
        <v>0</v>
      </c>
      <c r="AV95" s="83">
        <f>'1 - Stavebná časť'!J33</f>
        <v>0</v>
      </c>
      <c r="AW95" s="83">
        <f>'1 - Stavebná časť'!J34</f>
        <v>0</v>
      </c>
      <c r="AX95" s="83">
        <f>'1 - Stavebná časť'!J35</f>
        <v>0</v>
      </c>
      <c r="AY95" s="83">
        <f>'1 - Stavebná časť'!J36</f>
        <v>0</v>
      </c>
      <c r="AZ95" s="83">
        <f>'1 - Stavebná časť'!F33</f>
        <v>0</v>
      </c>
      <c r="BA95" s="83">
        <f>'1 - Stavebná časť'!F34</f>
        <v>0</v>
      </c>
      <c r="BB95" s="83">
        <f>'1 - Stavebná časť'!F35</f>
        <v>0</v>
      </c>
      <c r="BC95" s="83">
        <f>'1 - Stavebná časť'!F36</f>
        <v>0</v>
      </c>
      <c r="BD95" s="85">
        <f>'1 - Stavebná časť'!F37</f>
        <v>0</v>
      </c>
      <c r="BT95" s="86" t="s">
        <v>80</v>
      </c>
      <c r="BV95" s="86" t="s">
        <v>77</v>
      </c>
      <c r="BW95" s="86" t="s">
        <v>83</v>
      </c>
      <c r="BX95" s="86" t="s">
        <v>4</v>
      </c>
      <c r="CL95" s="86" t="s">
        <v>1</v>
      </c>
      <c r="CM95" s="86" t="s">
        <v>7</v>
      </c>
    </row>
    <row r="96" spans="1:91" s="6" customFormat="1" ht="16.5" customHeight="1">
      <c r="A96" s="77" t="s">
        <v>79</v>
      </c>
      <c r="B96" s="78"/>
      <c r="C96" s="79"/>
      <c r="D96" s="214" t="s">
        <v>84</v>
      </c>
      <c r="E96" s="214"/>
      <c r="F96" s="214"/>
      <c r="G96" s="214"/>
      <c r="H96" s="214"/>
      <c r="I96" s="80"/>
      <c r="J96" s="214" t="s">
        <v>85</v>
      </c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5">
        <f>'2 - Zdravotechnika'!J30</f>
        <v>0</v>
      </c>
      <c r="AH96" s="216"/>
      <c r="AI96" s="216"/>
      <c r="AJ96" s="216"/>
      <c r="AK96" s="216"/>
      <c r="AL96" s="216"/>
      <c r="AM96" s="216"/>
      <c r="AN96" s="215">
        <f>SUM(AG96,AT96)</f>
        <v>0</v>
      </c>
      <c r="AO96" s="216"/>
      <c r="AP96" s="216"/>
      <c r="AQ96" s="81" t="s">
        <v>82</v>
      </c>
      <c r="AR96" s="78"/>
      <c r="AS96" s="82">
        <v>0</v>
      </c>
      <c r="AT96" s="83">
        <f>ROUND(SUM(AV96:AW96),2)</f>
        <v>0</v>
      </c>
      <c r="AU96" s="84">
        <f>'2 - Zdravotechnika'!P123</f>
        <v>0</v>
      </c>
      <c r="AV96" s="83">
        <f>'2 - Zdravotechnika'!J33</f>
        <v>0</v>
      </c>
      <c r="AW96" s="83">
        <f>'2 - Zdravotechnika'!J34</f>
        <v>0</v>
      </c>
      <c r="AX96" s="83">
        <f>'2 - Zdravotechnika'!J35</f>
        <v>0</v>
      </c>
      <c r="AY96" s="83">
        <f>'2 - Zdravotechnika'!J36</f>
        <v>0</v>
      </c>
      <c r="AZ96" s="83">
        <f>'2 - Zdravotechnika'!F33</f>
        <v>0</v>
      </c>
      <c r="BA96" s="83">
        <f>'2 - Zdravotechnika'!F34</f>
        <v>0</v>
      </c>
      <c r="BB96" s="83">
        <f>'2 - Zdravotechnika'!F35</f>
        <v>0</v>
      </c>
      <c r="BC96" s="83">
        <f>'2 - Zdravotechnika'!F36</f>
        <v>0</v>
      </c>
      <c r="BD96" s="85">
        <f>'2 - Zdravotechnika'!F37</f>
        <v>0</v>
      </c>
      <c r="BT96" s="86" t="s">
        <v>80</v>
      </c>
      <c r="BV96" s="86" t="s">
        <v>77</v>
      </c>
      <c r="BW96" s="86" t="s">
        <v>86</v>
      </c>
      <c r="BX96" s="86" t="s">
        <v>4</v>
      </c>
      <c r="CL96" s="86" t="s">
        <v>1</v>
      </c>
      <c r="CM96" s="86" t="s">
        <v>7</v>
      </c>
    </row>
    <row r="97" spans="1:91" s="6" customFormat="1" ht="16.5" customHeight="1">
      <c r="A97" s="77" t="s">
        <v>79</v>
      </c>
      <c r="B97" s="78"/>
      <c r="C97" s="79"/>
      <c r="D97" s="214" t="s">
        <v>87</v>
      </c>
      <c r="E97" s="214"/>
      <c r="F97" s="214"/>
      <c r="G97" s="214"/>
      <c r="H97" s="214"/>
      <c r="I97" s="80"/>
      <c r="J97" s="214" t="s">
        <v>88</v>
      </c>
      <c r="K97" s="214"/>
      <c r="L97" s="214"/>
      <c r="M97" s="214"/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4"/>
      <c r="Y97" s="214"/>
      <c r="Z97" s="214"/>
      <c r="AA97" s="214"/>
      <c r="AB97" s="214"/>
      <c r="AC97" s="214"/>
      <c r="AD97" s="214"/>
      <c r="AE97" s="214"/>
      <c r="AF97" s="214"/>
      <c r="AG97" s="215">
        <f>'3 - Ústredné kúrenie'!J30</f>
        <v>0</v>
      </c>
      <c r="AH97" s="216"/>
      <c r="AI97" s="216"/>
      <c r="AJ97" s="216"/>
      <c r="AK97" s="216"/>
      <c r="AL97" s="216"/>
      <c r="AM97" s="216"/>
      <c r="AN97" s="215">
        <f>SUM(AG97,AT97)</f>
        <v>0</v>
      </c>
      <c r="AO97" s="216"/>
      <c r="AP97" s="216"/>
      <c r="AQ97" s="81" t="s">
        <v>82</v>
      </c>
      <c r="AR97" s="78"/>
      <c r="AS97" s="82">
        <v>0</v>
      </c>
      <c r="AT97" s="83">
        <f>ROUND(SUM(AV97:AW97),2)</f>
        <v>0</v>
      </c>
      <c r="AU97" s="84">
        <f>'3 - Ústredné kúrenie'!P120</f>
        <v>0</v>
      </c>
      <c r="AV97" s="83">
        <f>'3 - Ústredné kúrenie'!J33</f>
        <v>0</v>
      </c>
      <c r="AW97" s="83">
        <f>'3 - Ústredné kúrenie'!J34</f>
        <v>0</v>
      </c>
      <c r="AX97" s="83">
        <f>'3 - Ústredné kúrenie'!J35</f>
        <v>0</v>
      </c>
      <c r="AY97" s="83">
        <f>'3 - Ústredné kúrenie'!J36</f>
        <v>0</v>
      </c>
      <c r="AZ97" s="83">
        <f>'3 - Ústredné kúrenie'!F33</f>
        <v>0</v>
      </c>
      <c r="BA97" s="83">
        <f>'3 - Ústredné kúrenie'!F34</f>
        <v>0</v>
      </c>
      <c r="BB97" s="83">
        <f>'3 - Ústredné kúrenie'!F35</f>
        <v>0</v>
      </c>
      <c r="BC97" s="83">
        <f>'3 - Ústredné kúrenie'!F36</f>
        <v>0</v>
      </c>
      <c r="BD97" s="85">
        <f>'3 - Ústredné kúrenie'!F37</f>
        <v>0</v>
      </c>
      <c r="BT97" s="86" t="s">
        <v>80</v>
      </c>
      <c r="BV97" s="86" t="s">
        <v>77</v>
      </c>
      <c r="BW97" s="86" t="s">
        <v>89</v>
      </c>
      <c r="BX97" s="86" t="s">
        <v>4</v>
      </c>
      <c r="CL97" s="86" t="s">
        <v>1</v>
      </c>
      <c r="CM97" s="86" t="s">
        <v>7</v>
      </c>
    </row>
    <row r="98" spans="1:91" s="6" customFormat="1" ht="16.5" customHeight="1">
      <c r="A98" s="77" t="s">
        <v>79</v>
      </c>
      <c r="B98" s="78"/>
      <c r="C98" s="79"/>
      <c r="D98" s="214" t="s">
        <v>90</v>
      </c>
      <c r="E98" s="214"/>
      <c r="F98" s="214"/>
      <c r="G98" s="214"/>
      <c r="H98" s="214"/>
      <c r="I98" s="80"/>
      <c r="J98" s="214" t="s">
        <v>91</v>
      </c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4"/>
      <c r="AA98" s="214"/>
      <c r="AB98" s="214"/>
      <c r="AC98" s="214"/>
      <c r="AD98" s="214"/>
      <c r="AE98" s="214"/>
      <c r="AF98" s="214"/>
      <c r="AG98" s="215">
        <f>'4 - Vzduchotechnika'!J30</f>
        <v>0</v>
      </c>
      <c r="AH98" s="216"/>
      <c r="AI98" s="216"/>
      <c r="AJ98" s="216"/>
      <c r="AK98" s="216"/>
      <c r="AL98" s="216"/>
      <c r="AM98" s="216"/>
      <c r="AN98" s="215">
        <f>SUM(AG98,AT98)</f>
        <v>0</v>
      </c>
      <c r="AO98" s="216"/>
      <c r="AP98" s="216"/>
      <c r="AQ98" s="81" t="s">
        <v>82</v>
      </c>
      <c r="AR98" s="78"/>
      <c r="AS98" s="82">
        <v>0</v>
      </c>
      <c r="AT98" s="83">
        <f>ROUND(SUM(AV98:AW98),2)</f>
        <v>0</v>
      </c>
      <c r="AU98" s="84">
        <f>'4 - Vzduchotechnika'!P121</f>
        <v>0</v>
      </c>
      <c r="AV98" s="83">
        <f>'4 - Vzduchotechnika'!J33</f>
        <v>0</v>
      </c>
      <c r="AW98" s="83">
        <f>'4 - Vzduchotechnika'!J34</f>
        <v>0</v>
      </c>
      <c r="AX98" s="83">
        <f>'4 - Vzduchotechnika'!J35</f>
        <v>0</v>
      </c>
      <c r="AY98" s="83">
        <f>'4 - Vzduchotechnika'!J36</f>
        <v>0</v>
      </c>
      <c r="AZ98" s="83">
        <f>'4 - Vzduchotechnika'!F33</f>
        <v>0</v>
      </c>
      <c r="BA98" s="83">
        <f>'4 - Vzduchotechnika'!F34</f>
        <v>0</v>
      </c>
      <c r="BB98" s="83">
        <f>'4 - Vzduchotechnika'!F35</f>
        <v>0</v>
      </c>
      <c r="BC98" s="83">
        <f>'4 - Vzduchotechnika'!F36</f>
        <v>0</v>
      </c>
      <c r="BD98" s="85">
        <f>'4 - Vzduchotechnika'!F37</f>
        <v>0</v>
      </c>
      <c r="BT98" s="86" t="s">
        <v>80</v>
      </c>
      <c r="BV98" s="86" t="s">
        <v>77</v>
      </c>
      <c r="BW98" s="86" t="s">
        <v>92</v>
      </c>
      <c r="BX98" s="86" t="s">
        <v>4</v>
      </c>
      <c r="CL98" s="86" t="s">
        <v>1</v>
      </c>
      <c r="CM98" s="86" t="s">
        <v>7</v>
      </c>
    </row>
    <row r="99" spans="1:91" s="6" customFormat="1" ht="16.5" customHeight="1">
      <c r="A99" s="77" t="s">
        <v>79</v>
      </c>
      <c r="B99" s="78"/>
      <c r="C99" s="79"/>
      <c r="D99" s="214" t="s">
        <v>93</v>
      </c>
      <c r="E99" s="214"/>
      <c r="F99" s="214"/>
      <c r="G99" s="214"/>
      <c r="H99" s="214"/>
      <c r="I99" s="80"/>
      <c r="J99" s="214" t="s">
        <v>94</v>
      </c>
      <c r="K99" s="214"/>
      <c r="L99" s="214"/>
      <c r="M99" s="214"/>
      <c r="N99" s="214"/>
      <c r="O99" s="214"/>
      <c r="P99" s="214"/>
      <c r="Q99" s="214"/>
      <c r="R99" s="214"/>
      <c r="S99" s="214"/>
      <c r="T99" s="214"/>
      <c r="U99" s="214"/>
      <c r="V99" s="214"/>
      <c r="W99" s="214"/>
      <c r="X99" s="214"/>
      <c r="Y99" s="214"/>
      <c r="Z99" s="214"/>
      <c r="AA99" s="214"/>
      <c r="AB99" s="214"/>
      <c r="AC99" s="214"/>
      <c r="AD99" s="214"/>
      <c r="AE99" s="214"/>
      <c r="AF99" s="214"/>
      <c r="AG99" s="215">
        <f>'5 - Elektroinštalácia'!J30</f>
        <v>0</v>
      </c>
      <c r="AH99" s="216"/>
      <c r="AI99" s="216"/>
      <c r="AJ99" s="216"/>
      <c r="AK99" s="216"/>
      <c r="AL99" s="216"/>
      <c r="AM99" s="216"/>
      <c r="AN99" s="215">
        <f>SUM(AG99,AT99)</f>
        <v>0</v>
      </c>
      <c r="AO99" s="216"/>
      <c r="AP99" s="216"/>
      <c r="AQ99" s="81" t="s">
        <v>82</v>
      </c>
      <c r="AR99" s="78"/>
      <c r="AS99" s="82">
        <v>0</v>
      </c>
      <c r="AT99" s="83">
        <f>ROUND(SUM(AV99:AW99),2)</f>
        <v>0</v>
      </c>
      <c r="AU99" s="84">
        <f>'5 - Elektroinštalácia'!P120</f>
        <v>0</v>
      </c>
      <c r="AV99" s="83">
        <f>'5 - Elektroinštalácia'!J33</f>
        <v>0</v>
      </c>
      <c r="AW99" s="83">
        <f>'5 - Elektroinštalácia'!J34</f>
        <v>0</v>
      </c>
      <c r="AX99" s="83">
        <f>'5 - Elektroinštalácia'!J35</f>
        <v>0</v>
      </c>
      <c r="AY99" s="83">
        <f>'5 - Elektroinštalácia'!J36</f>
        <v>0</v>
      </c>
      <c r="AZ99" s="83">
        <f>'5 - Elektroinštalácia'!F33</f>
        <v>0</v>
      </c>
      <c r="BA99" s="83">
        <f>'5 - Elektroinštalácia'!F34</f>
        <v>0</v>
      </c>
      <c r="BB99" s="83">
        <f>'5 - Elektroinštalácia'!F35</f>
        <v>0</v>
      </c>
      <c r="BC99" s="83">
        <f>'5 - Elektroinštalácia'!F36</f>
        <v>0</v>
      </c>
      <c r="BD99" s="85">
        <f>'5 - Elektroinštalácia'!F37</f>
        <v>0</v>
      </c>
      <c r="BT99" s="86" t="s">
        <v>80</v>
      </c>
      <c r="BV99" s="86" t="s">
        <v>77</v>
      </c>
      <c r="BW99" s="86" t="s">
        <v>95</v>
      </c>
      <c r="BX99" s="86" t="s">
        <v>4</v>
      </c>
      <c r="CL99" s="86" t="s">
        <v>1</v>
      </c>
      <c r="CM99" s="86" t="s">
        <v>7</v>
      </c>
    </row>
    <row r="100" spans="1:91" s="6" customFormat="1" ht="24.75" customHeight="1">
      <c r="A100" s="77" t="s">
        <v>79</v>
      </c>
      <c r="B100" s="78"/>
      <c r="C100" s="79"/>
      <c r="D100" s="214" t="s">
        <v>96</v>
      </c>
      <c r="E100" s="214"/>
      <c r="F100" s="214"/>
      <c r="G100" s="214"/>
      <c r="H100" s="214"/>
      <c r="I100" s="80"/>
      <c r="J100" s="214" t="s">
        <v>97</v>
      </c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4"/>
      <c r="X100" s="214"/>
      <c r="Y100" s="214"/>
      <c r="Z100" s="214"/>
      <c r="AA100" s="214"/>
      <c r="AB100" s="214"/>
      <c r="AC100" s="214"/>
      <c r="AD100" s="214"/>
      <c r="AE100" s="214"/>
      <c r="AF100" s="214"/>
      <c r="AG100" s="215">
        <f>'6 - Lokálny zdroj FVZ PAC...'!J30</f>
        <v>0</v>
      </c>
      <c r="AH100" s="216"/>
      <c r="AI100" s="216"/>
      <c r="AJ100" s="216"/>
      <c r="AK100" s="216"/>
      <c r="AL100" s="216"/>
      <c r="AM100" s="216"/>
      <c r="AN100" s="215">
        <f>SUM(AG100,AT100)</f>
        <v>0</v>
      </c>
      <c r="AO100" s="216"/>
      <c r="AP100" s="216"/>
      <c r="AQ100" s="81" t="s">
        <v>82</v>
      </c>
      <c r="AR100" s="78"/>
      <c r="AS100" s="87">
        <v>0</v>
      </c>
      <c r="AT100" s="88">
        <f>ROUND(SUM(AV100:AW100),2)</f>
        <v>0</v>
      </c>
      <c r="AU100" s="89">
        <f>'6 - Lokálny zdroj FVZ PAC...'!P124</f>
        <v>0</v>
      </c>
      <c r="AV100" s="88">
        <f>'6 - Lokálny zdroj FVZ PAC...'!J33</f>
        <v>0</v>
      </c>
      <c r="AW100" s="88">
        <f>'6 - Lokálny zdroj FVZ PAC...'!J34</f>
        <v>0</v>
      </c>
      <c r="AX100" s="88">
        <f>'6 - Lokálny zdroj FVZ PAC...'!J35</f>
        <v>0</v>
      </c>
      <c r="AY100" s="88">
        <f>'6 - Lokálny zdroj FVZ PAC...'!J36</f>
        <v>0</v>
      </c>
      <c r="AZ100" s="88">
        <f>'6 - Lokálny zdroj FVZ PAC...'!F33</f>
        <v>0</v>
      </c>
      <c r="BA100" s="88">
        <f>'6 - Lokálny zdroj FVZ PAC...'!F34</f>
        <v>0</v>
      </c>
      <c r="BB100" s="88">
        <f>'6 - Lokálny zdroj FVZ PAC...'!F35</f>
        <v>0</v>
      </c>
      <c r="BC100" s="88">
        <f>'6 - Lokálny zdroj FVZ PAC...'!F36</f>
        <v>0</v>
      </c>
      <c r="BD100" s="90">
        <f>'6 - Lokálny zdroj FVZ PAC...'!F37</f>
        <v>0</v>
      </c>
      <c r="BT100" s="86" t="s">
        <v>80</v>
      </c>
      <c r="BV100" s="86" t="s">
        <v>77</v>
      </c>
      <c r="BW100" s="86" t="s">
        <v>98</v>
      </c>
      <c r="BX100" s="86" t="s">
        <v>4</v>
      </c>
      <c r="CL100" s="86" t="s">
        <v>1</v>
      </c>
      <c r="CM100" s="86" t="s">
        <v>7</v>
      </c>
    </row>
    <row r="101" spans="1:91" s="1" customFormat="1" ht="30" customHeight="1">
      <c r="B101" s="32"/>
      <c r="AR101" s="32"/>
    </row>
    <row r="102" spans="1:91" s="1" customFormat="1" ht="6.95" customHeight="1"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32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1 - Stavebná časť'!C2" display="/" xr:uid="{00000000-0004-0000-0000-000000000000}"/>
    <hyperlink ref="A96" location="'2 - Zdravotechnika'!C2" display="/" xr:uid="{00000000-0004-0000-0000-000001000000}"/>
    <hyperlink ref="A97" location="'3 - Ústredné kúrenie'!C2" display="/" xr:uid="{00000000-0004-0000-0000-000002000000}"/>
    <hyperlink ref="A98" location="'4 - Vzduchotechnika'!C2" display="/" xr:uid="{00000000-0004-0000-0000-000003000000}"/>
    <hyperlink ref="A99" location="'5 - Elektroinštalácia'!C2" display="/" xr:uid="{00000000-0004-0000-0000-000004000000}"/>
    <hyperlink ref="A100" location="'6 - Lokálny zdroj FVZ PAC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76"/>
  <sheetViews>
    <sheetView showGridLines="0" tabSelected="1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0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83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5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'Rekapitulácia stavby'!K6</f>
        <v>Prístavba objektu Strednej zdravotníckej školy</v>
      </c>
      <c r="F7" s="242"/>
      <c r="G7" s="242"/>
      <c r="H7" s="242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00" t="s">
        <v>101</v>
      </c>
      <c r="F9" s="243"/>
      <c r="G9" s="243"/>
      <c r="H9" s="24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4" t="str">
        <f>'Rekapitulácia stavby'!E14</f>
        <v>Vyplň údaj</v>
      </c>
      <c r="F18" s="222"/>
      <c r="G18" s="222"/>
      <c r="H18" s="222"/>
      <c r="I18" s="27" t="s">
        <v>27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6" t="s">
        <v>1</v>
      </c>
      <c r="F27" s="226"/>
      <c r="G27" s="226"/>
      <c r="H27" s="226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ROUND(J149,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>
      <c r="B33" s="32"/>
      <c r="D33" s="58" t="s">
        <v>40</v>
      </c>
      <c r="E33" s="37" t="s">
        <v>41</v>
      </c>
      <c r="F33" s="94">
        <f>ROUND((SUM(BE149:BE1775)),  2)</f>
        <v>0</v>
      </c>
      <c r="G33" s="95"/>
      <c r="H33" s="95"/>
      <c r="I33" s="96">
        <v>0</v>
      </c>
      <c r="J33" s="94">
        <f>ROUND(((SUM(BE149:BE1775))*I33),  2)</f>
        <v>0</v>
      </c>
      <c r="L33" s="32"/>
    </row>
    <row r="34" spans="2:12" s="1" customFormat="1" ht="14.45" customHeight="1">
      <c r="B34" s="32"/>
      <c r="E34" s="37" t="s">
        <v>42</v>
      </c>
      <c r="F34" s="94">
        <f>ROUND((SUM(BF149:BF1775)),  2)</f>
        <v>0</v>
      </c>
      <c r="G34" s="95"/>
      <c r="H34" s="95"/>
      <c r="I34" s="96">
        <v>0.23</v>
      </c>
      <c r="J34" s="94">
        <f>ROUND(((SUM(BF149:BF1775))*I34),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7">
        <f>ROUND((SUM(BG149:BG1775)),  2)</f>
        <v>0</v>
      </c>
      <c r="I35" s="98">
        <v>0</v>
      </c>
      <c r="J35" s="97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7">
        <f>ROUND((SUM(BH149:BH1775)),  2)</f>
        <v>0</v>
      </c>
      <c r="I36" s="98">
        <v>0.23</v>
      </c>
      <c r="J36" s="97">
        <f>0</f>
        <v>0</v>
      </c>
      <c r="L36" s="32"/>
    </row>
    <row r="37" spans="2:12" s="1" customFormat="1" ht="14.45" hidden="1" customHeight="1">
      <c r="B37" s="32"/>
      <c r="E37" s="37" t="s">
        <v>45</v>
      </c>
      <c r="F37" s="94">
        <f>ROUND((SUM(BI149:BI1775)),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102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Prístavba objektu Strednej zdravotníckej školy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00" t="str">
        <f>E9</f>
        <v>1 - Stavebná časť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9" t="s">
        <v>105</v>
      </c>
      <c r="J96" s="69">
        <f>J149</f>
        <v>0</v>
      </c>
      <c r="L96" s="32"/>
      <c r="AU96" s="17" t="s">
        <v>106</v>
      </c>
    </row>
    <row r="97" spans="2:12" s="8" customFormat="1" ht="24.95" customHeight="1">
      <c r="B97" s="110"/>
      <c r="D97" s="111" t="s">
        <v>107</v>
      </c>
      <c r="E97" s="112"/>
      <c r="F97" s="112"/>
      <c r="G97" s="112"/>
      <c r="H97" s="112"/>
      <c r="I97" s="112"/>
      <c r="J97" s="113">
        <f>J150</f>
        <v>0</v>
      </c>
      <c r="L97" s="110"/>
    </row>
    <row r="98" spans="2:12" s="9" customFormat="1" ht="19.899999999999999" customHeight="1">
      <c r="B98" s="114"/>
      <c r="D98" s="115" t="s">
        <v>108</v>
      </c>
      <c r="E98" s="116"/>
      <c r="F98" s="116"/>
      <c r="G98" s="116"/>
      <c r="H98" s="116"/>
      <c r="I98" s="116"/>
      <c r="J98" s="117">
        <f>J151</f>
        <v>0</v>
      </c>
      <c r="L98" s="114"/>
    </row>
    <row r="99" spans="2:12" s="9" customFormat="1" ht="19.899999999999999" customHeight="1">
      <c r="B99" s="114"/>
      <c r="D99" s="115" t="s">
        <v>109</v>
      </c>
      <c r="E99" s="116"/>
      <c r="F99" s="116"/>
      <c r="G99" s="116"/>
      <c r="H99" s="116"/>
      <c r="I99" s="116"/>
      <c r="J99" s="117">
        <f>J208</f>
        <v>0</v>
      </c>
      <c r="L99" s="114"/>
    </row>
    <row r="100" spans="2:12" s="9" customFormat="1" ht="19.899999999999999" customHeight="1">
      <c r="B100" s="114"/>
      <c r="D100" s="115" t="s">
        <v>110</v>
      </c>
      <c r="E100" s="116"/>
      <c r="F100" s="116"/>
      <c r="G100" s="116"/>
      <c r="H100" s="116"/>
      <c r="I100" s="116"/>
      <c r="J100" s="117">
        <f>J252</f>
        <v>0</v>
      </c>
      <c r="L100" s="114"/>
    </row>
    <row r="101" spans="2:12" s="9" customFormat="1" ht="19.899999999999999" customHeight="1">
      <c r="B101" s="114"/>
      <c r="D101" s="115" t="s">
        <v>111</v>
      </c>
      <c r="E101" s="116"/>
      <c r="F101" s="116"/>
      <c r="G101" s="116"/>
      <c r="H101" s="116"/>
      <c r="I101" s="116"/>
      <c r="J101" s="117">
        <f>J342</f>
        <v>0</v>
      </c>
      <c r="L101" s="114"/>
    </row>
    <row r="102" spans="2:12" s="9" customFormat="1" ht="19.899999999999999" customHeight="1">
      <c r="B102" s="114"/>
      <c r="D102" s="115" t="s">
        <v>112</v>
      </c>
      <c r="E102" s="116"/>
      <c r="F102" s="116"/>
      <c r="G102" s="116"/>
      <c r="H102" s="116"/>
      <c r="I102" s="116"/>
      <c r="J102" s="117">
        <f>J444</f>
        <v>0</v>
      </c>
      <c r="L102" s="114"/>
    </row>
    <row r="103" spans="2:12" s="9" customFormat="1" ht="19.899999999999999" customHeight="1">
      <c r="B103" s="114"/>
      <c r="D103" s="115" t="s">
        <v>113</v>
      </c>
      <c r="E103" s="116"/>
      <c r="F103" s="116"/>
      <c r="G103" s="116"/>
      <c r="H103" s="116"/>
      <c r="I103" s="116"/>
      <c r="J103" s="117">
        <f>J455</f>
        <v>0</v>
      </c>
      <c r="L103" s="114"/>
    </row>
    <row r="104" spans="2:12" s="9" customFormat="1" ht="19.899999999999999" customHeight="1">
      <c r="B104" s="114"/>
      <c r="D104" s="115" t="s">
        <v>114</v>
      </c>
      <c r="E104" s="116"/>
      <c r="F104" s="116"/>
      <c r="G104" s="116"/>
      <c r="H104" s="116"/>
      <c r="I104" s="116"/>
      <c r="J104" s="117">
        <f>J723</f>
        <v>0</v>
      </c>
      <c r="L104" s="114"/>
    </row>
    <row r="105" spans="2:12" s="9" customFormat="1" ht="19.899999999999999" customHeight="1">
      <c r="B105" s="114"/>
      <c r="D105" s="115" t="s">
        <v>115</v>
      </c>
      <c r="E105" s="116"/>
      <c r="F105" s="116"/>
      <c r="G105" s="116"/>
      <c r="H105" s="116"/>
      <c r="I105" s="116"/>
      <c r="J105" s="117">
        <f>J877</f>
        <v>0</v>
      </c>
      <c r="L105" s="114"/>
    </row>
    <row r="106" spans="2:12" s="8" customFormat="1" ht="24.95" customHeight="1">
      <c r="B106" s="110"/>
      <c r="D106" s="111" t="s">
        <v>116</v>
      </c>
      <c r="E106" s="112"/>
      <c r="F106" s="112"/>
      <c r="G106" s="112"/>
      <c r="H106" s="112"/>
      <c r="I106" s="112"/>
      <c r="J106" s="113">
        <f>J879</f>
        <v>0</v>
      </c>
      <c r="L106" s="110"/>
    </row>
    <row r="107" spans="2:12" s="9" customFormat="1" ht="19.899999999999999" customHeight="1">
      <c r="B107" s="114"/>
      <c r="D107" s="115" t="s">
        <v>117</v>
      </c>
      <c r="E107" s="116"/>
      <c r="F107" s="116"/>
      <c r="G107" s="116"/>
      <c r="H107" s="116"/>
      <c r="I107" s="116"/>
      <c r="J107" s="117">
        <f>J880</f>
        <v>0</v>
      </c>
      <c r="L107" s="114"/>
    </row>
    <row r="108" spans="2:12" s="9" customFormat="1" ht="19.899999999999999" customHeight="1">
      <c r="B108" s="114"/>
      <c r="D108" s="115" t="s">
        <v>118</v>
      </c>
      <c r="E108" s="116"/>
      <c r="F108" s="116"/>
      <c r="G108" s="116"/>
      <c r="H108" s="116"/>
      <c r="I108" s="116"/>
      <c r="J108" s="117">
        <f>J929</f>
        <v>0</v>
      </c>
      <c r="L108" s="114"/>
    </row>
    <row r="109" spans="2:12" s="9" customFormat="1" ht="19.899999999999999" customHeight="1">
      <c r="B109" s="114"/>
      <c r="D109" s="115" t="s">
        <v>119</v>
      </c>
      <c r="E109" s="116"/>
      <c r="F109" s="116"/>
      <c r="G109" s="116"/>
      <c r="H109" s="116"/>
      <c r="I109" s="116"/>
      <c r="J109" s="117">
        <f>J982</f>
        <v>0</v>
      </c>
      <c r="L109" s="114"/>
    </row>
    <row r="110" spans="2:12" s="9" customFormat="1" ht="19.899999999999999" customHeight="1">
      <c r="B110" s="114"/>
      <c r="D110" s="115" t="s">
        <v>120</v>
      </c>
      <c r="E110" s="116"/>
      <c r="F110" s="116"/>
      <c r="G110" s="116"/>
      <c r="H110" s="116"/>
      <c r="I110" s="116"/>
      <c r="J110" s="117">
        <f>J1070</f>
        <v>0</v>
      </c>
      <c r="L110" s="114"/>
    </row>
    <row r="111" spans="2:12" s="9" customFormat="1" ht="19.899999999999999" customHeight="1">
      <c r="B111" s="114"/>
      <c r="D111" s="115" t="s">
        <v>121</v>
      </c>
      <c r="E111" s="116"/>
      <c r="F111" s="116"/>
      <c r="G111" s="116"/>
      <c r="H111" s="116"/>
      <c r="I111" s="116"/>
      <c r="J111" s="117">
        <f>J1081</f>
        <v>0</v>
      </c>
      <c r="L111" s="114"/>
    </row>
    <row r="112" spans="2:12" s="9" customFormat="1" ht="19.899999999999999" customHeight="1">
      <c r="B112" s="114"/>
      <c r="D112" s="115" t="s">
        <v>122</v>
      </c>
      <c r="E112" s="116"/>
      <c r="F112" s="116"/>
      <c r="G112" s="116"/>
      <c r="H112" s="116"/>
      <c r="I112" s="116"/>
      <c r="J112" s="117">
        <f>J1085</f>
        <v>0</v>
      </c>
      <c r="L112" s="114"/>
    </row>
    <row r="113" spans="2:12" s="9" customFormat="1" ht="19.899999999999999" customHeight="1">
      <c r="B113" s="114"/>
      <c r="D113" s="115" t="s">
        <v>123</v>
      </c>
      <c r="E113" s="116"/>
      <c r="F113" s="116"/>
      <c r="G113" s="116"/>
      <c r="H113" s="116"/>
      <c r="I113" s="116"/>
      <c r="J113" s="117">
        <f>J1094</f>
        <v>0</v>
      </c>
      <c r="L113" s="114"/>
    </row>
    <row r="114" spans="2:12" s="9" customFormat="1" ht="19.899999999999999" customHeight="1">
      <c r="B114" s="114"/>
      <c r="D114" s="115" t="s">
        <v>124</v>
      </c>
      <c r="E114" s="116"/>
      <c r="F114" s="116"/>
      <c r="G114" s="116"/>
      <c r="H114" s="116"/>
      <c r="I114" s="116"/>
      <c r="J114" s="117">
        <f>J1102</f>
        <v>0</v>
      </c>
      <c r="L114" s="114"/>
    </row>
    <row r="115" spans="2:12" s="9" customFormat="1" ht="19.899999999999999" customHeight="1">
      <c r="B115" s="114"/>
      <c r="D115" s="115" t="s">
        <v>125</v>
      </c>
      <c r="E115" s="116"/>
      <c r="F115" s="116"/>
      <c r="G115" s="116"/>
      <c r="H115" s="116"/>
      <c r="I115" s="116"/>
      <c r="J115" s="117">
        <f>J1111</f>
        <v>0</v>
      </c>
      <c r="L115" s="114"/>
    </row>
    <row r="116" spans="2:12" s="9" customFormat="1" ht="19.899999999999999" customHeight="1">
      <c r="B116" s="114"/>
      <c r="D116" s="115" t="s">
        <v>126</v>
      </c>
      <c r="E116" s="116"/>
      <c r="F116" s="116"/>
      <c r="G116" s="116"/>
      <c r="H116" s="116"/>
      <c r="I116" s="116"/>
      <c r="J116" s="117">
        <f>J1120</f>
        <v>0</v>
      </c>
      <c r="L116" s="114"/>
    </row>
    <row r="117" spans="2:12" s="9" customFormat="1" ht="19.899999999999999" customHeight="1">
      <c r="B117" s="114"/>
      <c r="D117" s="115" t="s">
        <v>127</v>
      </c>
      <c r="E117" s="116"/>
      <c r="F117" s="116"/>
      <c r="G117" s="116"/>
      <c r="H117" s="116"/>
      <c r="I117" s="116"/>
      <c r="J117" s="117">
        <f>J1139</f>
        <v>0</v>
      </c>
      <c r="L117" s="114"/>
    </row>
    <row r="118" spans="2:12" s="9" customFormat="1" ht="19.899999999999999" customHeight="1">
      <c r="B118" s="114"/>
      <c r="D118" s="115" t="s">
        <v>128</v>
      </c>
      <c r="E118" s="116"/>
      <c r="F118" s="116"/>
      <c r="G118" s="116"/>
      <c r="H118" s="116"/>
      <c r="I118" s="116"/>
      <c r="J118" s="117">
        <f>J1237</f>
        <v>0</v>
      </c>
      <c r="L118" s="114"/>
    </row>
    <row r="119" spans="2:12" s="9" customFormat="1" ht="19.899999999999999" customHeight="1">
      <c r="B119" s="114"/>
      <c r="D119" s="115" t="s">
        <v>129</v>
      </c>
      <c r="E119" s="116"/>
      <c r="F119" s="116"/>
      <c r="G119" s="116"/>
      <c r="H119" s="116"/>
      <c r="I119" s="116"/>
      <c r="J119" s="117">
        <f>J1266</f>
        <v>0</v>
      </c>
      <c r="L119" s="114"/>
    </row>
    <row r="120" spans="2:12" s="9" customFormat="1" ht="19.899999999999999" customHeight="1">
      <c r="B120" s="114"/>
      <c r="D120" s="115" t="s">
        <v>130</v>
      </c>
      <c r="E120" s="116"/>
      <c r="F120" s="116"/>
      <c r="G120" s="116"/>
      <c r="H120" s="116"/>
      <c r="I120" s="116"/>
      <c r="J120" s="117">
        <f>J1342</f>
        <v>0</v>
      </c>
      <c r="L120" s="114"/>
    </row>
    <row r="121" spans="2:12" s="9" customFormat="1" ht="19.899999999999999" customHeight="1">
      <c r="B121" s="114"/>
      <c r="D121" s="115" t="s">
        <v>131</v>
      </c>
      <c r="E121" s="116"/>
      <c r="F121" s="116"/>
      <c r="G121" s="116"/>
      <c r="H121" s="116"/>
      <c r="I121" s="116"/>
      <c r="J121" s="117">
        <f>J1547</f>
        <v>0</v>
      </c>
      <c r="L121" s="114"/>
    </row>
    <row r="122" spans="2:12" s="9" customFormat="1" ht="19.899999999999999" customHeight="1">
      <c r="B122" s="114"/>
      <c r="D122" s="115" t="s">
        <v>132</v>
      </c>
      <c r="E122" s="116"/>
      <c r="F122" s="116"/>
      <c r="G122" s="116"/>
      <c r="H122" s="116"/>
      <c r="I122" s="116"/>
      <c r="J122" s="117">
        <f>J1557</f>
        <v>0</v>
      </c>
      <c r="L122" s="114"/>
    </row>
    <row r="123" spans="2:12" s="9" customFormat="1" ht="19.899999999999999" customHeight="1">
      <c r="B123" s="114"/>
      <c r="D123" s="115" t="s">
        <v>133</v>
      </c>
      <c r="E123" s="116"/>
      <c r="F123" s="116"/>
      <c r="G123" s="116"/>
      <c r="H123" s="116"/>
      <c r="I123" s="116"/>
      <c r="J123" s="117">
        <f>J1629</f>
        <v>0</v>
      </c>
      <c r="L123" s="114"/>
    </row>
    <row r="124" spans="2:12" s="9" customFormat="1" ht="19.899999999999999" customHeight="1">
      <c r="B124" s="114"/>
      <c r="D124" s="115" t="s">
        <v>134</v>
      </c>
      <c r="E124" s="116"/>
      <c r="F124" s="116"/>
      <c r="G124" s="116"/>
      <c r="H124" s="116"/>
      <c r="I124" s="116"/>
      <c r="J124" s="117">
        <f>J1659</f>
        <v>0</v>
      </c>
      <c r="L124" s="114"/>
    </row>
    <row r="125" spans="2:12" s="9" customFormat="1" ht="19.899999999999999" customHeight="1">
      <c r="B125" s="114"/>
      <c r="D125" s="115" t="s">
        <v>135</v>
      </c>
      <c r="E125" s="116"/>
      <c r="F125" s="116"/>
      <c r="G125" s="116"/>
      <c r="H125" s="116"/>
      <c r="I125" s="116"/>
      <c r="J125" s="117">
        <f>J1709</f>
        <v>0</v>
      </c>
      <c r="L125" s="114"/>
    </row>
    <row r="126" spans="2:12" s="8" customFormat="1" ht="24.95" customHeight="1">
      <c r="B126" s="110"/>
      <c r="D126" s="111" t="s">
        <v>136</v>
      </c>
      <c r="E126" s="112"/>
      <c r="F126" s="112"/>
      <c r="G126" s="112"/>
      <c r="H126" s="112"/>
      <c r="I126" s="112"/>
      <c r="J126" s="113">
        <f>J1768</f>
        <v>0</v>
      </c>
      <c r="L126" s="110"/>
    </row>
    <row r="127" spans="2:12" s="9" customFormat="1" ht="19.899999999999999" customHeight="1">
      <c r="B127" s="114"/>
      <c r="D127" s="115" t="s">
        <v>137</v>
      </c>
      <c r="E127" s="116"/>
      <c r="F127" s="116"/>
      <c r="G127" s="116"/>
      <c r="H127" s="116"/>
      <c r="I127" s="116"/>
      <c r="J127" s="117">
        <f>J1769</f>
        <v>0</v>
      </c>
      <c r="L127" s="114"/>
    </row>
    <row r="128" spans="2:12" s="8" customFormat="1" ht="24.95" customHeight="1">
      <c r="B128" s="110"/>
      <c r="D128" s="111" t="s">
        <v>138</v>
      </c>
      <c r="E128" s="112"/>
      <c r="F128" s="112"/>
      <c r="G128" s="112"/>
      <c r="H128" s="112"/>
      <c r="I128" s="112"/>
      <c r="J128" s="113">
        <f>J1772</f>
        <v>0</v>
      </c>
      <c r="L128" s="110"/>
    </row>
    <row r="129" spans="2:12" s="8" customFormat="1" ht="24.95" customHeight="1">
      <c r="B129" s="110"/>
      <c r="D129" s="111" t="s">
        <v>139</v>
      </c>
      <c r="E129" s="112"/>
      <c r="F129" s="112"/>
      <c r="G129" s="112"/>
      <c r="H129" s="112"/>
      <c r="I129" s="112"/>
      <c r="J129" s="113">
        <f>J1774</f>
        <v>0</v>
      </c>
      <c r="L129" s="110"/>
    </row>
    <row r="130" spans="2:12" s="1" customFormat="1" ht="21.75" customHeight="1">
      <c r="B130" s="32"/>
      <c r="L130" s="32"/>
    </row>
    <row r="131" spans="2:12" s="1" customFormat="1" ht="6.95" customHeight="1">
      <c r="B131" s="47"/>
      <c r="C131" s="48"/>
      <c r="D131" s="48"/>
      <c r="E131" s="48"/>
      <c r="F131" s="48"/>
      <c r="G131" s="48"/>
      <c r="H131" s="48"/>
      <c r="I131" s="48"/>
      <c r="J131" s="48"/>
      <c r="K131" s="48"/>
      <c r="L131" s="32"/>
    </row>
    <row r="135" spans="2:12" s="1" customFormat="1" ht="6.95" customHeight="1">
      <c r="B135" s="49"/>
      <c r="C135" s="50"/>
      <c r="D135" s="50"/>
      <c r="E135" s="50"/>
      <c r="F135" s="50"/>
      <c r="G135" s="50"/>
      <c r="H135" s="50"/>
      <c r="I135" s="50"/>
      <c r="J135" s="50"/>
      <c r="K135" s="50"/>
      <c r="L135" s="32"/>
    </row>
    <row r="136" spans="2:12" s="1" customFormat="1" ht="24.95" customHeight="1">
      <c r="B136" s="32"/>
      <c r="C136" s="21" t="s">
        <v>140</v>
      </c>
      <c r="L136" s="32"/>
    </row>
    <row r="137" spans="2:12" s="1" customFormat="1" ht="6.95" customHeight="1">
      <c r="B137" s="32"/>
      <c r="L137" s="32"/>
    </row>
    <row r="138" spans="2:12" s="1" customFormat="1" ht="12" customHeight="1">
      <c r="B138" s="32"/>
      <c r="C138" s="27" t="s">
        <v>16</v>
      </c>
      <c r="L138" s="32"/>
    </row>
    <row r="139" spans="2:12" s="1" customFormat="1" ht="16.5" customHeight="1">
      <c r="B139" s="32"/>
      <c r="E139" s="241" t="str">
        <f>E7</f>
        <v>Prístavba objektu Strednej zdravotníckej školy</v>
      </c>
      <c r="F139" s="242"/>
      <c r="G139" s="242"/>
      <c r="H139" s="242"/>
      <c r="L139" s="32"/>
    </row>
    <row r="140" spans="2:12" s="1" customFormat="1" ht="12" customHeight="1">
      <c r="B140" s="32"/>
      <c r="C140" s="27" t="s">
        <v>100</v>
      </c>
      <c r="L140" s="32"/>
    </row>
    <row r="141" spans="2:12" s="1" customFormat="1" ht="16.5" customHeight="1">
      <c r="B141" s="32"/>
      <c r="E141" s="200" t="str">
        <f>E9</f>
        <v>1 - Stavebná časť</v>
      </c>
      <c r="F141" s="243"/>
      <c r="G141" s="243"/>
      <c r="H141" s="243"/>
      <c r="L141" s="32"/>
    </row>
    <row r="142" spans="2:12" s="1" customFormat="1" ht="6.95" customHeight="1">
      <c r="B142" s="32"/>
      <c r="L142" s="32"/>
    </row>
    <row r="143" spans="2:12" s="1" customFormat="1" ht="12" customHeight="1">
      <c r="B143" s="32"/>
      <c r="C143" s="27" t="s">
        <v>20</v>
      </c>
      <c r="F143" s="25" t="str">
        <f>F12</f>
        <v>parc.č.2514/1 Banská Bystrica</v>
      </c>
      <c r="I143" s="27" t="s">
        <v>22</v>
      </c>
      <c r="J143" s="55" t="str">
        <f>IF(J12="","",J12)</f>
        <v>10. 1. 2025</v>
      </c>
      <c r="L143" s="32"/>
    </row>
    <row r="144" spans="2:12" s="1" customFormat="1" ht="6.95" customHeight="1">
      <c r="B144" s="32"/>
      <c r="L144" s="32"/>
    </row>
    <row r="145" spans="2:65" s="1" customFormat="1" ht="15.2" customHeight="1">
      <c r="B145" s="32"/>
      <c r="C145" s="27" t="s">
        <v>24</v>
      </c>
      <c r="F145" s="25" t="str">
        <f>E15</f>
        <v>Banskobystrický samosprávny kraj</v>
      </c>
      <c r="I145" s="27" t="s">
        <v>30</v>
      </c>
      <c r="J145" s="30" t="str">
        <f>E21</f>
        <v>Ing.Marek Mečír</v>
      </c>
      <c r="L145" s="32"/>
    </row>
    <row r="146" spans="2:65" s="1" customFormat="1" ht="15.2" customHeight="1">
      <c r="B146" s="32"/>
      <c r="C146" s="27" t="s">
        <v>28</v>
      </c>
      <c r="F146" s="25" t="str">
        <f>IF(E18="","",E18)</f>
        <v>Vyplň údaj</v>
      </c>
      <c r="I146" s="27" t="s">
        <v>33</v>
      </c>
      <c r="J146" s="30" t="str">
        <f>E24</f>
        <v>Stanislav Hlubina</v>
      </c>
      <c r="L146" s="32"/>
    </row>
    <row r="147" spans="2:65" s="1" customFormat="1" ht="10.35" customHeight="1">
      <c r="B147" s="32"/>
      <c r="L147" s="32"/>
    </row>
    <row r="148" spans="2:65" s="10" customFormat="1" ht="29.25" customHeight="1">
      <c r="B148" s="118"/>
      <c r="C148" s="119" t="s">
        <v>141</v>
      </c>
      <c r="D148" s="120" t="s">
        <v>61</v>
      </c>
      <c r="E148" s="120" t="s">
        <v>57</v>
      </c>
      <c r="F148" s="120" t="s">
        <v>58</v>
      </c>
      <c r="G148" s="120" t="s">
        <v>142</v>
      </c>
      <c r="H148" s="120" t="s">
        <v>143</v>
      </c>
      <c r="I148" s="120" t="s">
        <v>144</v>
      </c>
      <c r="J148" s="121" t="s">
        <v>104</v>
      </c>
      <c r="K148" s="122" t="s">
        <v>145</v>
      </c>
      <c r="L148" s="118"/>
      <c r="M148" s="62" t="s">
        <v>1</v>
      </c>
      <c r="N148" s="63" t="s">
        <v>40</v>
      </c>
      <c r="O148" s="63" t="s">
        <v>146</v>
      </c>
      <c r="P148" s="63" t="s">
        <v>147</v>
      </c>
      <c r="Q148" s="63" t="s">
        <v>148</v>
      </c>
      <c r="R148" s="63" t="s">
        <v>149</v>
      </c>
      <c r="S148" s="63" t="s">
        <v>150</v>
      </c>
      <c r="T148" s="64" t="s">
        <v>151</v>
      </c>
    </row>
    <row r="149" spans="2:65" s="1" customFormat="1" ht="22.9" customHeight="1">
      <c r="B149" s="32"/>
      <c r="C149" s="67" t="s">
        <v>105</v>
      </c>
      <c r="J149" s="123">
        <f>BK149</f>
        <v>0</v>
      </c>
      <c r="L149" s="32"/>
      <c r="M149" s="65"/>
      <c r="N149" s="56"/>
      <c r="O149" s="56"/>
      <c r="P149" s="124">
        <f>P150+P879+P1768+P1772+P1774</f>
        <v>0</v>
      </c>
      <c r="Q149" s="56"/>
      <c r="R149" s="124">
        <f>R150+R879+R1768+R1772+R1774</f>
        <v>1371.6568214353611</v>
      </c>
      <c r="S149" s="56"/>
      <c r="T149" s="125">
        <f>T150+T879+T1768+T1772+T1774</f>
        <v>385.91457820000005</v>
      </c>
      <c r="AT149" s="17" t="s">
        <v>75</v>
      </c>
      <c r="AU149" s="17" t="s">
        <v>106</v>
      </c>
      <c r="BK149" s="126">
        <f>BK150+BK879+BK1768+BK1772+BK1774</f>
        <v>0</v>
      </c>
    </row>
    <row r="150" spans="2:65" s="11" customFormat="1" ht="25.9" customHeight="1">
      <c r="B150" s="127"/>
      <c r="D150" s="128" t="s">
        <v>75</v>
      </c>
      <c r="E150" s="129" t="s">
        <v>152</v>
      </c>
      <c r="F150" s="129" t="s">
        <v>153</v>
      </c>
      <c r="I150" s="130"/>
      <c r="J150" s="131">
        <f>BK150</f>
        <v>0</v>
      </c>
      <c r="L150" s="127"/>
      <c r="M150" s="132"/>
      <c r="P150" s="133">
        <f>P151+P208+P252+P342+P444+P455+P723+P877</f>
        <v>0</v>
      </c>
      <c r="R150" s="133">
        <f>R151+R208+R252+R342+R444+R455+R723+R877</f>
        <v>1197.5904436124811</v>
      </c>
      <c r="T150" s="134">
        <f>T151+T208+T252+T342+T444+T455+T723+T877</f>
        <v>381.36251700000003</v>
      </c>
      <c r="AR150" s="128" t="s">
        <v>80</v>
      </c>
      <c r="AT150" s="135" t="s">
        <v>75</v>
      </c>
      <c r="AU150" s="135" t="s">
        <v>7</v>
      </c>
      <c r="AY150" s="128" t="s">
        <v>154</v>
      </c>
      <c r="BK150" s="136">
        <f>BK151+BK208+BK252+BK342+BK444+BK455+BK723+BK877</f>
        <v>0</v>
      </c>
    </row>
    <row r="151" spans="2:65" s="11" customFormat="1" ht="22.9" customHeight="1">
      <c r="B151" s="127"/>
      <c r="D151" s="128" t="s">
        <v>75</v>
      </c>
      <c r="E151" s="137" t="s">
        <v>80</v>
      </c>
      <c r="F151" s="137" t="s">
        <v>155</v>
      </c>
      <c r="I151" s="130"/>
      <c r="J151" s="138">
        <f>BK151</f>
        <v>0</v>
      </c>
      <c r="L151" s="127"/>
      <c r="M151" s="132"/>
      <c r="P151" s="133">
        <f>SUM(P152:P207)</f>
        <v>0</v>
      </c>
      <c r="R151" s="133">
        <f>SUM(R152:R207)</f>
        <v>0</v>
      </c>
      <c r="T151" s="134">
        <f>SUM(T152:T207)</f>
        <v>276.49450000000002</v>
      </c>
      <c r="AR151" s="128" t="s">
        <v>80</v>
      </c>
      <c r="AT151" s="135" t="s">
        <v>75</v>
      </c>
      <c r="AU151" s="135" t="s">
        <v>80</v>
      </c>
      <c r="AY151" s="128" t="s">
        <v>154</v>
      </c>
      <c r="BK151" s="136">
        <f>SUM(BK152:BK207)</f>
        <v>0</v>
      </c>
    </row>
    <row r="152" spans="2:65" s="1" customFormat="1" ht="33" customHeight="1">
      <c r="B152" s="139"/>
      <c r="C152" s="140" t="s">
        <v>80</v>
      </c>
      <c r="D152" s="140" t="s">
        <v>156</v>
      </c>
      <c r="E152" s="141" t="s">
        <v>157</v>
      </c>
      <c r="F152" s="142" t="s">
        <v>158</v>
      </c>
      <c r="G152" s="143" t="s">
        <v>159</v>
      </c>
      <c r="H152" s="144">
        <v>38.619999999999997</v>
      </c>
      <c r="I152" s="145"/>
      <c r="J152" s="146">
        <f>ROUND(I152*H152,2)</f>
        <v>0</v>
      </c>
      <c r="K152" s="147"/>
      <c r="L152" s="32"/>
      <c r="M152" s="148" t="s">
        <v>1</v>
      </c>
      <c r="N152" s="149" t="s">
        <v>42</v>
      </c>
      <c r="P152" s="150">
        <f>O152*H152</f>
        <v>0</v>
      </c>
      <c r="Q152" s="150">
        <v>0</v>
      </c>
      <c r="R152" s="150">
        <f>Q152*H152</f>
        <v>0</v>
      </c>
      <c r="S152" s="150">
        <v>0.4</v>
      </c>
      <c r="T152" s="151">
        <f>S152*H152</f>
        <v>15.448</v>
      </c>
      <c r="AR152" s="152" t="s">
        <v>90</v>
      </c>
      <c r="AT152" s="152" t="s">
        <v>156</v>
      </c>
      <c r="AU152" s="152" t="s">
        <v>84</v>
      </c>
      <c r="AY152" s="17" t="s">
        <v>154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84</v>
      </c>
      <c r="BK152" s="153">
        <f>ROUND(I152*H152,2)</f>
        <v>0</v>
      </c>
      <c r="BL152" s="17" t="s">
        <v>90</v>
      </c>
      <c r="BM152" s="152" t="s">
        <v>160</v>
      </c>
    </row>
    <row r="153" spans="2:65" s="1" customFormat="1" ht="24.2" customHeight="1">
      <c r="B153" s="139"/>
      <c r="C153" s="140" t="s">
        <v>84</v>
      </c>
      <c r="D153" s="140" t="s">
        <v>156</v>
      </c>
      <c r="E153" s="141" t="s">
        <v>161</v>
      </c>
      <c r="F153" s="142" t="s">
        <v>162</v>
      </c>
      <c r="G153" s="143" t="s">
        <v>159</v>
      </c>
      <c r="H153" s="144">
        <v>38.619999999999997</v>
      </c>
      <c r="I153" s="145"/>
      <c r="J153" s="146">
        <f>ROUND(I153*H153,2)</f>
        <v>0</v>
      </c>
      <c r="K153" s="147"/>
      <c r="L153" s="32"/>
      <c r="M153" s="148" t="s">
        <v>1</v>
      </c>
      <c r="N153" s="149" t="s">
        <v>42</v>
      </c>
      <c r="P153" s="150">
        <f>O153*H153</f>
        <v>0</v>
      </c>
      <c r="Q153" s="150">
        <v>0</v>
      </c>
      <c r="R153" s="150">
        <f>Q153*H153</f>
        <v>0</v>
      </c>
      <c r="S153" s="150">
        <v>0.375</v>
      </c>
      <c r="T153" s="151">
        <f>S153*H153</f>
        <v>14.482499999999998</v>
      </c>
      <c r="AR153" s="152" t="s">
        <v>90</v>
      </c>
      <c r="AT153" s="152" t="s">
        <v>156</v>
      </c>
      <c r="AU153" s="152" t="s">
        <v>84</v>
      </c>
      <c r="AY153" s="17" t="s">
        <v>154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7" t="s">
        <v>84</v>
      </c>
      <c r="BK153" s="153">
        <f>ROUND(I153*H153,2)</f>
        <v>0</v>
      </c>
      <c r="BL153" s="17" t="s">
        <v>90</v>
      </c>
      <c r="BM153" s="152" t="s">
        <v>163</v>
      </c>
    </row>
    <row r="154" spans="2:65" s="12" customFormat="1">
      <c r="B154" s="154"/>
      <c r="D154" s="155" t="s">
        <v>164</v>
      </c>
      <c r="E154" s="156" t="s">
        <v>1</v>
      </c>
      <c r="F154" s="157" t="s">
        <v>165</v>
      </c>
      <c r="H154" s="156" t="s">
        <v>1</v>
      </c>
      <c r="I154" s="158"/>
      <c r="L154" s="154"/>
      <c r="M154" s="159"/>
      <c r="T154" s="160"/>
      <c r="AT154" s="156" t="s">
        <v>164</v>
      </c>
      <c r="AU154" s="156" t="s">
        <v>84</v>
      </c>
      <c r="AV154" s="12" t="s">
        <v>80</v>
      </c>
      <c r="AW154" s="12" t="s">
        <v>32</v>
      </c>
      <c r="AX154" s="12" t="s">
        <v>7</v>
      </c>
      <c r="AY154" s="156" t="s">
        <v>154</v>
      </c>
    </row>
    <row r="155" spans="2:65" s="13" customFormat="1">
      <c r="B155" s="161"/>
      <c r="D155" s="155" t="s">
        <v>164</v>
      </c>
      <c r="E155" s="162" t="s">
        <v>1</v>
      </c>
      <c r="F155" s="163" t="s">
        <v>166</v>
      </c>
      <c r="H155" s="164">
        <v>38.619999999999997</v>
      </c>
      <c r="I155" s="165"/>
      <c r="L155" s="161"/>
      <c r="M155" s="166"/>
      <c r="T155" s="167"/>
      <c r="AT155" s="162" t="s">
        <v>164</v>
      </c>
      <c r="AU155" s="162" t="s">
        <v>84</v>
      </c>
      <c r="AV155" s="13" t="s">
        <v>84</v>
      </c>
      <c r="AW155" s="13" t="s">
        <v>32</v>
      </c>
      <c r="AX155" s="13" t="s">
        <v>80</v>
      </c>
      <c r="AY155" s="162" t="s">
        <v>154</v>
      </c>
    </row>
    <row r="156" spans="2:65" s="1" customFormat="1" ht="33" customHeight="1">
      <c r="B156" s="139"/>
      <c r="C156" s="140" t="s">
        <v>87</v>
      </c>
      <c r="D156" s="140" t="s">
        <v>156</v>
      </c>
      <c r="E156" s="141" t="s">
        <v>167</v>
      </c>
      <c r="F156" s="142" t="s">
        <v>168</v>
      </c>
      <c r="G156" s="143" t="s">
        <v>159</v>
      </c>
      <c r="H156" s="144">
        <v>273.95999999999998</v>
      </c>
      <c r="I156" s="145"/>
      <c r="J156" s="146">
        <f>ROUND(I156*H156,2)</f>
        <v>0</v>
      </c>
      <c r="K156" s="147"/>
      <c r="L156" s="32"/>
      <c r="M156" s="148" t="s">
        <v>1</v>
      </c>
      <c r="N156" s="149" t="s">
        <v>42</v>
      </c>
      <c r="P156" s="150">
        <f>O156*H156</f>
        <v>0</v>
      </c>
      <c r="Q156" s="150">
        <v>0</v>
      </c>
      <c r="R156" s="150">
        <f>Q156*H156</f>
        <v>0</v>
      </c>
      <c r="S156" s="150">
        <v>0.4</v>
      </c>
      <c r="T156" s="151">
        <f>S156*H156</f>
        <v>109.584</v>
      </c>
      <c r="AR156" s="152" t="s">
        <v>90</v>
      </c>
      <c r="AT156" s="152" t="s">
        <v>156</v>
      </c>
      <c r="AU156" s="152" t="s">
        <v>84</v>
      </c>
      <c r="AY156" s="17" t="s">
        <v>154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84</v>
      </c>
      <c r="BK156" s="153">
        <f>ROUND(I156*H156,2)</f>
        <v>0</v>
      </c>
      <c r="BL156" s="17" t="s">
        <v>90</v>
      </c>
      <c r="BM156" s="152" t="s">
        <v>169</v>
      </c>
    </row>
    <row r="157" spans="2:65" s="1" customFormat="1" ht="33" customHeight="1">
      <c r="B157" s="139"/>
      <c r="C157" s="140" t="s">
        <v>90</v>
      </c>
      <c r="D157" s="140" t="s">
        <v>156</v>
      </c>
      <c r="E157" s="141" t="s">
        <v>170</v>
      </c>
      <c r="F157" s="142" t="s">
        <v>171</v>
      </c>
      <c r="G157" s="143" t="s">
        <v>159</v>
      </c>
      <c r="H157" s="144">
        <v>273.95999999999998</v>
      </c>
      <c r="I157" s="145"/>
      <c r="J157" s="146">
        <f>ROUND(I157*H157,2)</f>
        <v>0</v>
      </c>
      <c r="K157" s="147"/>
      <c r="L157" s="32"/>
      <c r="M157" s="148" t="s">
        <v>1</v>
      </c>
      <c r="N157" s="149" t="s">
        <v>42</v>
      </c>
      <c r="P157" s="150">
        <f>O157*H157</f>
        <v>0</v>
      </c>
      <c r="Q157" s="150">
        <v>0</v>
      </c>
      <c r="R157" s="150">
        <f>Q157*H157</f>
        <v>0</v>
      </c>
      <c r="S157" s="150">
        <v>0.5</v>
      </c>
      <c r="T157" s="151">
        <f>S157*H157</f>
        <v>136.97999999999999</v>
      </c>
      <c r="AR157" s="152" t="s">
        <v>90</v>
      </c>
      <c r="AT157" s="152" t="s">
        <v>156</v>
      </c>
      <c r="AU157" s="152" t="s">
        <v>84</v>
      </c>
      <c r="AY157" s="17" t="s">
        <v>154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84</v>
      </c>
      <c r="BK157" s="153">
        <f>ROUND(I157*H157,2)</f>
        <v>0</v>
      </c>
      <c r="BL157" s="17" t="s">
        <v>90</v>
      </c>
      <c r="BM157" s="152" t="s">
        <v>172</v>
      </c>
    </row>
    <row r="158" spans="2:65" s="12" customFormat="1">
      <c r="B158" s="154"/>
      <c r="D158" s="155" t="s">
        <v>164</v>
      </c>
      <c r="E158" s="156" t="s">
        <v>1</v>
      </c>
      <c r="F158" s="157" t="s">
        <v>173</v>
      </c>
      <c r="H158" s="156" t="s">
        <v>1</v>
      </c>
      <c r="I158" s="158"/>
      <c r="L158" s="154"/>
      <c r="M158" s="159"/>
      <c r="T158" s="160"/>
      <c r="AT158" s="156" t="s">
        <v>164</v>
      </c>
      <c r="AU158" s="156" t="s">
        <v>84</v>
      </c>
      <c r="AV158" s="12" t="s">
        <v>80</v>
      </c>
      <c r="AW158" s="12" t="s">
        <v>32</v>
      </c>
      <c r="AX158" s="12" t="s">
        <v>7</v>
      </c>
      <c r="AY158" s="156" t="s">
        <v>154</v>
      </c>
    </row>
    <row r="159" spans="2:65" s="13" customFormat="1">
      <c r="B159" s="161"/>
      <c r="D159" s="155" t="s">
        <v>164</v>
      </c>
      <c r="E159" s="162" t="s">
        <v>1</v>
      </c>
      <c r="F159" s="163" t="s">
        <v>174</v>
      </c>
      <c r="H159" s="164">
        <v>273.95999999999998</v>
      </c>
      <c r="I159" s="165"/>
      <c r="L159" s="161"/>
      <c r="M159" s="166"/>
      <c r="T159" s="167"/>
      <c r="AT159" s="162" t="s">
        <v>164</v>
      </c>
      <c r="AU159" s="162" t="s">
        <v>84</v>
      </c>
      <c r="AV159" s="13" t="s">
        <v>84</v>
      </c>
      <c r="AW159" s="13" t="s">
        <v>32</v>
      </c>
      <c r="AX159" s="13" t="s">
        <v>80</v>
      </c>
      <c r="AY159" s="162" t="s">
        <v>154</v>
      </c>
    </row>
    <row r="160" spans="2:65" s="1" customFormat="1" ht="24.2" customHeight="1">
      <c r="B160" s="139"/>
      <c r="C160" s="140" t="s">
        <v>93</v>
      </c>
      <c r="D160" s="140" t="s">
        <v>156</v>
      </c>
      <c r="E160" s="141" t="s">
        <v>175</v>
      </c>
      <c r="F160" s="142" t="s">
        <v>176</v>
      </c>
      <c r="G160" s="143" t="s">
        <v>177</v>
      </c>
      <c r="H160" s="144">
        <v>112.80800000000001</v>
      </c>
      <c r="I160" s="145"/>
      <c r="J160" s="146">
        <f>ROUND(I160*H160,2)</f>
        <v>0</v>
      </c>
      <c r="K160" s="147"/>
      <c r="L160" s="32"/>
      <c r="M160" s="148" t="s">
        <v>1</v>
      </c>
      <c r="N160" s="149" t="s">
        <v>42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90</v>
      </c>
      <c r="AT160" s="152" t="s">
        <v>156</v>
      </c>
      <c r="AU160" s="152" t="s">
        <v>84</v>
      </c>
      <c r="AY160" s="17" t="s">
        <v>154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84</v>
      </c>
      <c r="BK160" s="153">
        <f>ROUND(I160*H160,2)</f>
        <v>0</v>
      </c>
      <c r="BL160" s="17" t="s">
        <v>90</v>
      </c>
      <c r="BM160" s="152" t="s">
        <v>178</v>
      </c>
    </row>
    <row r="161" spans="2:65" s="12" customFormat="1">
      <c r="B161" s="154"/>
      <c r="D161" s="155" t="s">
        <v>164</v>
      </c>
      <c r="E161" s="156" t="s">
        <v>1</v>
      </c>
      <c r="F161" s="157" t="s">
        <v>179</v>
      </c>
      <c r="H161" s="156" t="s">
        <v>1</v>
      </c>
      <c r="I161" s="158"/>
      <c r="L161" s="154"/>
      <c r="M161" s="159"/>
      <c r="T161" s="160"/>
      <c r="AT161" s="156" t="s">
        <v>164</v>
      </c>
      <c r="AU161" s="156" t="s">
        <v>84</v>
      </c>
      <c r="AV161" s="12" t="s">
        <v>80</v>
      </c>
      <c r="AW161" s="12" t="s">
        <v>32</v>
      </c>
      <c r="AX161" s="12" t="s">
        <v>7</v>
      </c>
      <c r="AY161" s="156" t="s">
        <v>154</v>
      </c>
    </row>
    <row r="162" spans="2:65" s="13" customFormat="1">
      <c r="B162" s="161"/>
      <c r="D162" s="155" t="s">
        <v>164</v>
      </c>
      <c r="E162" s="162" t="s">
        <v>1</v>
      </c>
      <c r="F162" s="163" t="s">
        <v>180</v>
      </c>
      <c r="H162" s="164">
        <v>69.781999999999996</v>
      </c>
      <c r="I162" s="165"/>
      <c r="L162" s="161"/>
      <c r="M162" s="166"/>
      <c r="T162" s="167"/>
      <c r="AT162" s="162" t="s">
        <v>164</v>
      </c>
      <c r="AU162" s="162" t="s">
        <v>84</v>
      </c>
      <c r="AV162" s="13" t="s">
        <v>84</v>
      </c>
      <c r="AW162" s="13" t="s">
        <v>32</v>
      </c>
      <c r="AX162" s="13" t="s">
        <v>7</v>
      </c>
      <c r="AY162" s="162" t="s">
        <v>154</v>
      </c>
    </row>
    <row r="163" spans="2:65" s="12" customFormat="1">
      <c r="B163" s="154"/>
      <c r="D163" s="155" t="s">
        <v>164</v>
      </c>
      <c r="E163" s="156" t="s">
        <v>1</v>
      </c>
      <c r="F163" s="157" t="s">
        <v>181</v>
      </c>
      <c r="H163" s="156" t="s">
        <v>1</v>
      </c>
      <c r="I163" s="158"/>
      <c r="L163" s="154"/>
      <c r="M163" s="159"/>
      <c r="T163" s="160"/>
      <c r="AT163" s="156" t="s">
        <v>164</v>
      </c>
      <c r="AU163" s="156" t="s">
        <v>84</v>
      </c>
      <c r="AV163" s="12" t="s">
        <v>80</v>
      </c>
      <c r="AW163" s="12" t="s">
        <v>32</v>
      </c>
      <c r="AX163" s="12" t="s">
        <v>7</v>
      </c>
      <c r="AY163" s="156" t="s">
        <v>154</v>
      </c>
    </row>
    <row r="164" spans="2:65" s="13" customFormat="1">
      <c r="B164" s="161"/>
      <c r="D164" s="155" t="s">
        <v>164</v>
      </c>
      <c r="E164" s="162" t="s">
        <v>1</v>
      </c>
      <c r="F164" s="163" t="s">
        <v>182</v>
      </c>
      <c r="H164" s="164">
        <v>43.026000000000003</v>
      </c>
      <c r="I164" s="165"/>
      <c r="L164" s="161"/>
      <c r="M164" s="166"/>
      <c r="T164" s="167"/>
      <c r="AT164" s="162" t="s">
        <v>164</v>
      </c>
      <c r="AU164" s="162" t="s">
        <v>84</v>
      </c>
      <c r="AV164" s="13" t="s">
        <v>84</v>
      </c>
      <c r="AW164" s="13" t="s">
        <v>32</v>
      </c>
      <c r="AX164" s="13" t="s">
        <v>7</v>
      </c>
      <c r="AY164" s="162" t="s">
        <v>154</v>
      </c>
    </row>
    <row r="165" spans="2:65" s="14" customFormat="1">
      <c r="B165" s="168"/>
      <c r="D165" s="155" t="s">
        <v>164</v>
      </c>
      <c r="E165" s="169" t="s">
        <v>1</v>
      </c>
      <c r="F165" s="170" t="s">
        <v>183</v>
      </c>
      <c r="H165" s="171">
        <v>112.80799999999999</v>
      </c>
      <c r="I165" s="172"/>
      <c r="L165" s="168"/>
      <c r="M165" s="173"/>
      <c r="T165" s="174"/>
      <c r="AT165" s="169" t="s">
        <v>164</v>
      </c>
      <c r="AU165" s="169" t="s">
        <v>84</v>
      </c>
      <c r="AV165" s="14" t="s">
        <v>90</v>
      </c>
      <c r="AW165" s="14" t="s">
        <v>32</v>
      </c>
      <c r="AX165" s="14" t="s">
        <v>80</v>
      </c>
      <c r="AY165" s="169" t="s">
        <v>154</v>
      </c>
    </row>
    <row r="166" spans="2:65" s="1" customFormat="1" ht="24.2" customHeight="1">
      <c r="B166" s="139"/>
      <c r="C166" s="140" t="s">
        <v>96</v>
      </c>
      <c r="D166" s="140" t="s">
        <v>156</v>
      </c>
      <c r="E166" s="141" t="s">
        <v>184</v>
      </c>
      <c r="F166" s="142" t="s">
        <v>185</v>
      </c>
      <c r="G166" s="143" t="s">
        <v>177</v>
      </c>
      <c r="H166" s="144">
        <v>837.47299999999996</v>
      </c>
      <c r="I166" s="145"/>
      <c r="J166" s="146">
        <f>ROUND(I166*H166,2)</f>
        <v>0</v>
      </c>
      <c r="K166" s="147"/>
      <c r="L166" s="32"/>
      <c r="M166" s="148" t="s">
        <v>1</v>
      </c>
      <c r="N166" s="149" t="s">
        <v>42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90</v>
      </c>
      <c r="AT166" s="152" t="s">
        <v>156</v>
      </c>
      <c r="AU166" s="152" t="s">
        <v>84</v>
      </c>
      <c r="AY166" s="17" t="s">
        <v>154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84</v>
      </c>
      <c r="BK166" s="153">
        <f>ROUND(I166*H166,2)</f>
        <v>0</v>
      </c>
      <c r="BL166" s="17" t="s">
        <v>90</v>
      </c>
      <c r="BM166" s="152" t="s">
        <v>186</v>
      </c>
    </row>
    <row r="167" spans="2:65" s="12" customFormat="1">
      <c r="B167" s="154"/>
      <c r="D167" s="155" t="s">
        <v>164</v>
      </c>
      <c r="E167" s="156" t="s">
        <v>1</v>
      </c>
      <c r="F167" s="157" t="s">
        <v>187</v>
      </c>
      <c r="H167" s="156" t="s">
        <v>1</v>
      </c>
      <c r="I167" s="158"/>
      <c r="L167" s="154"/>
      <c r="M167" s="159"/>
      <c r="T167" s="160"/>
      <c r="AT167" s="156" t="s">
        <v>164</v>
      </c>
      <c r="AU167" s="156" t="s">
        <v>84</v>
      </c>
      <c r="AV167" s="12" t="s">
        <v>80</v>
      </c>
      <c r="AW167" s="12" t="s">
        <v>32</v>
      </c>
      <c r="AX167" s="12" t="s">
        <v>7</v>
      </c>
      <c r="AY167" s="156" t="s">
        <v>154</v>
      </c>
    </row>
    <row r="168" spans="2:65" s="13" customFormat="1">
      <c r="B168" s="161"/>
      <c r="D168" s="155" t="s">
        <v>164</v>
      </c>
      <c r="E168" s="162" t="s">
        <v>1</v>
      </c>
      <c r="F168" s="163" t="s">
        <v>188</v>
      </c>
      <c r="H168" s="164">
        <v>233.22</v>
      </c>
      <c r="I168" s="165"/>
      <c r="L168" s="161"/>
      <c r="M168" s="166"/>
      <c r="T168" s="167"/>
      <c r="AT168" s="162" t="s">
        <v>164</v>
      </c>
      <c r="AU168" s="162" t="s">
        <v>84</v>
      </c>
      <c r="AV168" s="13" t="s">
        <v>84</v>
      </c>
      <c r="AW168" s="13" t="s">
        <v>32</v>
      </c>
      <c r="AX168" s="13" t="s">
        <v>7</v>
      </c>
      <c r="AY168" s="162" t="s">
        <v>154</v>
      </c>
    </row>
    <row r="169" spans="2:65" s="13" customFormat="1">
      <c r="B169" s="161"/>
      <c r="D169" s="155" t="s">
        <v>164</v>
      </c>
      <c r="E169" s="162" t="s">
        <v>1</v>
      </c>
      <c r="F169" s="163" t="s">
        <v>189</v>
      </c>
      <c r="H169" s="164">
        <v>6.4020000000000001</v>
      </c>
      <c r="I169" s="165"/>
      <c r="L169" s="161"/>
      <c r="M169" s="166"/>
      <c r="T169" s="167"/>
      <c r="AT169" s="162" t="s">
        <v>164</v>
      </c>
      <c r="AU169" s="162" t="s">
        <v>84</v>
      </c>
      <c r="AV169" s="13" t="s">
        <v>84</v>
      </c>
      <c r="AW169" s="13" t="s">
        <v>32</v>
      </c>
      <c r="AX169" s="13" t="s">
        <v>7</v>
      </c>
      <c r="AY169" s="162" t="s">
        <v>154</v>
      </c>
    </row>
    <row r="170" spans="2:65" s="13" customFormat="1">
      <c r="B170" s="161"/>
      <c r="D170" s="155" t="s">
        <v>164</v>
      </c>
      <c r="E170" s="162" t="s">
        <v>1</v>
      </c>
      <c r="F170" s="163" t="s">
        <v>190</v>
      </c>
      <c r="H170" s="164">
        <v>128.11500000000001</v>
      </c>
      <c r="I170" s="165"/>
      <c r="L170" s="161"/>
      <c r="M170" s="166"/>
      <c r="T170" s="167"/>
      <c r="AT170" s="162" t="s">
        <v>164</v>
      </c>
      <c r="AU170" s="162" t="s">
        <v>84</v>
      </c>
      <c r="AV170" s="13" t="s">
        <v>84</v>
      </c>
      <c r="AW170" s="13" t="s">
        <v>32</v>
      </c>
      <c r="AX170" s="13" t="s">
        <v>7</v>
      </c>
      <c r="AY170" s="162" t="s">
        <v>154</v>
      </c>
    </row>
    <row r="171" spans="2:65" s="12" customFormat="1">
      <c r="B171" s="154"/>
      <c r="D171" s="155" t="s">
        <v>164</v>
      </c>
      <c r="E171" s="156" t="s">
        <v>1</v>
      </c>
      <c r="F171" s="157" t="s">
        <v>191</v>
      </c>
      <c r="H171" s="156" t="s">
        <v>1</v>
      </c>
      <c r="I171" s="158"/>
      <c r="L171" s="154"/>
      <c r="M171" s="159"/>
      <c r="T171" s="160"/>
      <c r="AT171" s="156" t="s">
        <v>164</v>
      </c>
      <c r="AU171" s="156" t="s">
        <v>84</v>
      </c>
      <c r="AV171" s="12" t="s">
        <v>80</v>
      </c>
      <c r="AW171" s="12" t="s">
        <v>32</v>
      </c>
      <c r="AX171" s="12" t="s">
        <v>7</v>
      </c>
      <c r="AY171" s="156" t="s">
        <v>154</v>
      </c>
    </row>
    <row r="172" spans="2:65" s="13" customFormat="1">
      <c r="B172" s="161"/>
      <c r="D172" s="155" t="s">
        <v>164</v>
      </c>
      <c r="E172" s="162" t="s">
        <v>1</v>
      </c>
      <c r="F172" s="163" t="s">
        <v>192</v>
      </c>
      <c r="H172" s="164">
        <v>303.18599999999998</v>
      </c>
      <c r="I172" s="165"/>
      <c r="L172" s="161"/>
      <c r="M172" s="166"/>
      <c r="T172" s="167"/>
      <c r="AT172" s="162" t="s">
        <v>164</v>
      </c>
      <c r="AU172" s="162" t="s">
        <v>84</v>
      </c>
      <c r="AV172" s="13" t="s">
        <v>84</v>
      </c>
      <c r="AW172" s="13" t="s">
        <v>32</v>
      </c>
      <c r="AX172" s="13" t="s">
        <v>7</v>
      </c>
      <c r="AY172" s="162" t="s">
        <v>154</v>
      </c>
    </row>
    <row r="173" spans="2:65" s="13" customFormat="1">
      <c r="B173" s="161"/>
      <c r="D173" s="155" t="s">
        <v>164</v>
      </c>
      <c r="E173" s="162" t="s">
        <v>1</v>
      </c>
      <c r="F173" s="163" t="s">
        <v>193</v>
      </c>
      <c r="H173" s="164">
        <v>166.55</v>
      </c>
      <c r="I173" s="165"/>
      <c r="L173" s="161"/>
      <c r="M173" s="166"/>
      <c r="T173" s="167"/>
      <c r="AT173" s="162" t="s">
        <v>164</v>
      </c>
      <c r="AU173" s="162" t="s">
        <v>84</v>
      </c>
      <c r="AV173" s="13" t="s">
        <v>84</v>
      </c>
      <c r="AW173" s="13" t="s">
        <v>32</v>
      </c>
      <c r="AX173" s="13" t="s">
        <v>7</v>
      </c>
      <c r="AY173" s="162" t="s">
        <v>154</v>
      </c>
    </row>
    <row r="174" spans="2:65" s="14" customFormat="1">
      <c r="B174" s="168"/>
      <c r="D174" s="155" t="s">
        <v>164</v>
      </c>
      <c r="E174" s="169" t="s">
        <v>1</v>
      </c>
      <c r="F174" s="170" t="s">
        <v>183</v>
      </c>
      <c r="H174" s="171">
        <v>837.47299999999996</v>
      </c>
      <c r="I174" s="172"/>
      <c r="L174" s="168"/>
      <c r="M174" s="173"/>
      <c r="T174" s="174"/>
      <c r="AT174" s="169" t="s">
        <v>164</v>
      </c>
      <c r="AU174" s="169" t="s">
        <v>84</v>
      </c>
      <c r="AV174" s="14" t="s">
        <v>90</v>
      </c>
      <c r="AW174" s="14" t="s">
        <v>32</v>
      </c>
      <c r="AX174" s="14" t="s">
        <v>80</v>
      </c>
      <c r="AY174" s="169" t="s">
        <v>154</v>
      </c>
    </row>
    <row r="175" spans="2:65" s="1" customFormat="1" ht="33" customHeight="1">
      <c r="B175" s="139"/>
      <c r="C175" s="140" t="s">
        <v>194</v>
      </c>
      <c r="D175" s="140" t="s">
        <v>156</v>
      </c>
      <c r="E175" s="141" t="s">
        <v>195</v>
      </c>
      <c r="F175" s="142" t="s">
        <v>196</v>
      </c>
      <c r="G175" s="143" t="s">
        <v>177</v>
      </c>
      <c r="H175" s="144">
        <v>6.0629999999999997</v>
      </c>
      <c r="I175" s="145"/>
      <c r="J175" s="146">
        <f>ROUND(I175*H175,2)</f>
        <v>0</v>
      </c>
      <c r="K175" s="147"/>
      <c r="L175" s="32"/>
      <c r="M175" s="148" t="s">
        <v>1</v>
      </c>
      <c r="N175" s="149" t="s">
        <v>42</v>
      </c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AR175" s="152" t="s">
        <v>90</v>
      </c>
      <c r="AT175" s="152" t="s">
        <v>156</v>
      </c>
      <c r="AU175" s="152" t="s">
        <v>84</v>
      </c>
      <c r="AY175" s="17" t="s">
        <v>154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7" t="s">
        <v>84</v>
      </c>
      <c r="BK175" s="153">
        <f>ROUND(I175*H175,2)</f>
        <v>0</v>
      </c>
      <c r="BL175" s="17" t="s">
        <v>90</v>
      </c>
      <c r="BM175" s="152" t="s">
        <v>197</v>
      </c>
    </row>
    <row r="176" spans="2:65" s="13" customFormat="1">
      <c r="B176" s="161"/>
      <c r="D176" s="155" t="s">
        <v>164</v>
      </c>
      <c r="E176" s="162" t="s">
        <v>1</v>
      </c>
      <c r="F176" s="163" t="s">
        <v>198</v>
      </c>
      <c r="H176" s="164">
        <v>6.0629999999999997</v>
      </c>
      <c r="I176" s="165"/>
      <c r="L176" s="161"/>
      <c r="M176" s="166"/>
      <c r="T176" s="167"/>
      <c r="AT176" s="162" t="s">
        <v>164</v>
      </c>
      <c r="AU176" s="162" t="s">
        <v>84</v>
      </c>
      <c r="AV176" s="13" t="s">
        <v>84</v>
      </c>
      <c r="AW176" s="13" t="s">
        <v>32</v>
      </c>
      <c r="AX176" s="13" t="s">
        <v>80</v>
      </c>
      <c r="AY176" s="162" t="s">
        <v>154</v>
      </c>
    </row>
    <row r="177" spans="2:65" s="1" customFormat="1" ht="24.2" customHeight="1">
      <c r="B177" s="139"/>
      <c r="C177" s="140" t="s">
        <v>199</v>
      </c>
      <c r="D177" s="140" t="s">
        <v>156</v>
      </c>
      <c r="E177" s="141" t="s">
        <v>200</v>
      </c>
      <c r="F177" s="142" t="s">
        <v>201</v>
      </c>
      <c r="G177" s="143" t="s">
        <v>177</v>
      </c>
      <c r="H177" s="144">
        <v>6.0629999999999997</v>
      </c>
      <c r="I177" s="145"/>
      <c r="J177" s="146">
        <f>ROUND(I177*H177,2)</f>
        <v>0</v>
      </c>
      <c r="K177" s="147"/>
      <c r="L177" s="32"/>
      <c r="M177" s="148" t="s">
        <v>1</v>
      </c>
      <c r="N177" s="149" t="s">
        <v>42</v>
      </c>
      <c r="P177" s="150">
        <f>O177*H177</f>
        <v>0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AR177" s="152" t="s">
        <v>90</v>
      </c>
      <c r="AT177" s="152" t="s">
        <v>156</v>
      </c>
      <c r="AU177" s="152" t="s">
        <v>84</v>
      </c>
      <c r="AY177" s="17" t="s">
        <v>154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7" t="s">
        <v>84</v>
      </c>
      <c r="BK177" s="153">
        <f>ROUND(I177*H177,2)</f>
        <v>0</v>
      </c>
      <c r="BL177" s="17" t="s">
        <v>90</v>
      </c>
      <c r="BM177" s="152" t="s">
        <v>202</v>
      </c>
    </row>
    <row r="178" spans="2:65" s="1" customFormat="1" ht="37.9" customHeight="1">
      <c r="B178" s="139"/>
      <c r="C178" s="140" t="s">
        <v>203</v>
      </c>
      <c r="D178" s="140" t="s">
        <v>156</v>
      </c>
      <c r="E178" s="141" t="s">
        <v>204</v>
      </c>
      <c r="F178" s="142" t="s">
        <v>205</v>
      </c>
      <c r="G178" s="143" t="s">
        <v>177</v>
      </c>
      <c r="H178" s="144">
        <v>246.196</v>
      </c>
      <c r="I178" s="145"/>
      <c r="J178" s="146">
        <f>ROUND(I178*H178,2)</f>
        <v>0</v>
      </c>
      <c r="K178" s="147"/>
      <c r="L178" s="32"/>
      <c r="M178" s="148" t="s">
        <v>1</v>
      </c>
      <c r="N178" s="149" t="s">
        <v>42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90</v>
      </c>
      <c r="AT178" s="152" t="s">
        <v>156</v>
      </c>
      <c r="AU178" s="152" t="s">
        <v>84</v>
      </c>
      <c r="AY178" s="17" t="s">
        <v>154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84</v>
      </c>
      <c r="BK178" s="153">
        <f>ROUND(I178*H178,2)</f>
        <v>0</v>
      </c>
      <c r="BL178" s="17" t="s">
        <v>90</v>
      </c>
      <c r="BM178" s="152" t="s">
        <v>206</v>
      </c>
    </row>
    <row r="179" spans="2:65" s="13" customFormat="1">
      <c r="B179" s="161"/>
      <c r="D179" s="155" t="s">
        <v>164</v>
      </c>
      <c r="E179" s="162" t="s">
        <v>1</v>
      </c>
      <c r="F179" s="163" t="s">
        <v>207</v>
      </c>
      <c r="H179" s="164">
        <v>246.196</v>
      </c>
      <c r="I179" s="165"/>
      <c r="L179" s="161"/>
      <c r="M179" s="166"/>
      <c r="T179" s="167"/>
      <c r="AT179" s="162" t="s">
        <v>164</v>
      </c>
      <c r="AU179" s="162" t="s">
        <v>84</v>
      </c>
      <c r="AV179" s="13" t="s">
        <v>84</v>
      </c>
      <c r="AW179" s="13" t="s">
        <v>32</v>
      </c>
      <c r="AX179" s="13" t="s">
        <v>80</v>
      </c>
      <c r="AY179" s="162" t="s">
        <v>154</v>
      </c>
    </row>
    <row r="180" spans="2:65" s="1" customFormat="1" ht="44.25" customHeight="1">
      <c r="B180" s="139"/>
      <c r="C180" s="140" t="s">
        <v>208</v>
      </c>
      <c r="D180" s="140" t="s">
        <v>156</v>
      </c>
      <c r="E180" s="141" t="s">
        <v>209</v>
      </c>
      <c r="F180" s="142" t="s">
        <v>210</v>
      </c>
      <c r="G180" s="143" t="s">
        <v>177</v>
      </c>
      <c r="H180" s="144">
        <v>1723.3720000000001</v>
      </c>
      <c r="I180" s="145"/>
      <c r="J180" s="146">
        <f>ROUND(I180*H180,2)</f>
        <v>0</v>
      </c>
      <c r="K180" s="147"/>
      <c r="L180" s="32"/>
      <c r="M180" s="148" t="s">
        <v>1</v>
      </c>
      <c r="N180" s="149" t="s">
        <v>42</v>
      </c>
      <c r="P180" s="150">
        <f>O180*H180</f>
        <v>0</v>
      </c>
      <c r="Q180" s="150">
        <v>0</v>
      </c>
      <c r="R180" s="150">
        <f>Q180*H180</f>
        <v>0</v>
      </c>
      <c r="S180" s="150">
        <v>0</v>
      </c>
      <c r="T180" s="151">
        <f>S180*H180</f>
        <v>0</v>
      </c>
      <c r="AR180" s="152" t="s">
        <v>90</v>
      </c>
      <c r="AT180" s="152" t="s">
        <v>156</v>
      </c>
      <c r="AU180" s="152" t="s">
        <v>84</v>
      </c>
      <c r="AY180" s="17" t="s">
        <v>154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7" t="s">
        <v>84</v>
      </c>
      <c r="BK180" s="153">
        <f>ROUND(I180*H180,2)</f>
        <v>0</v>
      </c>
      <c r="BL180" s="17" t="s">
        <v>90</v>
      </c>
      <c r="BM180" s="152" t="s">
        <v>211</v>
      </c>
    </row>
    <row r="181" spans="2:65" s="13" customFormat="1">
      <c r="B181" s="161"/>
      <c r="D181" s="155" t="s">
        <v>164</v>
      </c>
      <c r="E181" s="162" t="s">
        <v>1</v>
      </c>
      <c r="F181" s="163" t="s">
        <v>212</v>
      </c>
      <c r="H181" s="164">
        <v>1723.3720000000001</v>
      </c>
      <c r="I181" s="165"/>
      <c r="L181" s="161"/>
      <c r="M181" s="166"/>
      <c r="T181" s="167"/>
      <c r="AT181" s="162" t="s">
        <v>164</v>
      </c>
      <c r="AU181" s="162" t="s">
        <v>84</v>
      </c>
      <c r="AV181" s="13" t="s">
        <v>84</v>
      </c>
      <c r="AW181" s="13" t="s">
        <v>32</v>
      </c>
      <c r="AX181" s="13" t="s">
        <v>80</v>
      </c>
      <c r="AY181" s="162" t="s">
        <v>154</v>
      </c>
    </row>
    <row r="182" spans="2:65" s="1" customFormat="1" ht="24.2" customHeight="1">
      <c r="B182" s="139"/>
      <c r="C182" s="140" t="s">
        <v>213</v>
      </c>
      <c r="D182" s="140" t="s">
        <v>156</v>
      </c>
      <c r="E182" s="141" t="s">
        <v>214</v>
      </c>
      <c r="F182" s="142" t="s">
        <v>215</v>
      </c>
      <c r="G182" s="143" t="s">
        <v>177</v>
      </c>
      <c r="H182" s="144">
        <v>710.14800000000002</v>
      </c>
      <c r="I182" s="145"/>
      <c r="J182" s="146">
        <f>ROUND(I182*H182,2)</f>
        <v>0</v>
      </c>
      <c r="K182" s="147"/>
      <c r="L182" s="32"/>
      <c r="M182" s="148" t="s">
        <v>1</v>
      </c>
      <c r="N182" s="149" t="s">
        <v>42</v>
      </c>
      <c r="P182" s="150">
        <f>O182*H182</f>
        <v>0</v>
      </c>
      <c r="Q182" s="150">
        <v>0</v>
      </c>
      <c r="R182" s="150">
        <f>Q182*H182</f>
        <v>0</v>
      </c>
      <c r="S182" s="150">
        <v>0</v>
      </c>
      <c r="T182" s="151">
        <f>S182*H182</f>
        <v>0</v>
      </c>
      <c r="AR182" s="152" t="s">
        <v>90</v>
      </c>
      <c r="AT182" s="152" t="s">
        <v>156</v>
      </c>
      <c r="AU182" s="152" t="s">
        <v>84</v>
      </c>
      <c r="AY182" s="17" t="s">
        <v>154</v>
      </c>
      <c r="BE182" s="153">
        <f>IF(N182="základná",J182,0)</f>
        <v>0</v>
      </c>
      <c r="BF182" s="153">
        <f>IF(N182="znížená",J182,0)</f>
        <v>0</v>
      </c>
      <c r="BG182" s="153">
        <f>IF(N182="zákl. prenesená",J182,0)</f>
        <v>0</v>
      </c>
      <c r="BH182" s="153">
        <f>IF(N182="zníž. prenesená",J182,0)</f>
        <v>0</v>
      </c>
      <c r="BI182" s="153">
        <f>IF(N182="nulová",J182,0)</f>
        <v>0</v>
      </c>
      <c r="BJ182" s="17" t="s">
        <v>84</v>
      </c>
      <c r="BK182" s="153">
        <f>ROUND(I182*H182,2)</f>
        <v>0</v>
      </c>
      <c r="BL182" s="17" t="s">
        <v>90</v>
      </c>
      <c r="BM182" s="152" t="s">
        <v>216</v>
      </c>
    </row>
    <row r="183" spans="2:65" s="1" customFormat="1" ht="16.5" customHeight="1">
      <c r="B183" s="139"/>
      <c r="C183" s="140" t="s">
        <v>217</v>
      </c>
      <c r="D183" s="140" t="s">
        <v>156</v>
      </c>
      <c r="E183" s="141" t="s">
        <v>218</v>
      </c>
      <c r="F183" s="142" t="s">
        <v>219</v>
      </c>
      <c r="G183" s="143" t="s">
        <v>177</v>
      </c>
      <c r="H183" s="144">
        <v>6.0629999999999997</v>
      </c>
      <c r="I183" s="145"/>
      <c r="J183" s="146">
        <f>ROUND(I183*H183,2)</f>
        <v>0</v>
      </c>
      <c r="K183" s="147"/>
      <c r="L183" s="32"/>
      <c r="M183" s="148" t="s">
        <v>1</v>
      </c>
      <c r="N183" s="149" t="s">
        <v>42</v>
      </c>
      <c r="P183" s="150">
        <f>O183*H183</f>
        <v>0</v>
      </c>
      <c r="Q183" s="150">
        <v>0</v>
      </c>
      <c r="R183" s="150">
        <f>Q183*H183</f>
        <v>0</v>
      </c>
      <c r="S183" s="150">
        <v>0</v>
      </c>
      <c r="T183" s="151">
        <f>S183*H183</f>
        <v>0</v>
      </c>
      <c r="AR183" s="152" t="s">
        <v>90</v>
      </c>
      <c r="AT183" s="152" t="s">
        <v>156</v>
      </c>
      <c r="AU183" s="152" t="s">
        <v>84</v>
      </c>
      <c r="AY183" s="17" t="s">
        <v>154</v>
      </c>
      <c r="BE183" s="153">
        <f>IF(N183="základná",J183,0)</f>
        <v>0</v>
      </c>
      <c r="BF183" s="153">
        <f>IF(N183="znížená",J183,0)</f>
        <v>0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7" t="s">
        <v>84</v>
      </c>
      <c r="BK183" s="153">
        <f>ROUND(I183*H183,2)</f>
        <v>0</v>
      </c>
      <c r="BL183" s="17" t="s">
        <v>90</v>
      </c>
      <c r="BM183" s="152" t="s">
        <v>220</v>
      </c>
    </row>
    <row r="184" spans="2:65" s="1" customFormat="1" ht="24.2" customHeight="1">
      <c r="B184" s="139"/>
      <c r="C184" s="140" t="s">
        <v>221</v>
      </c>
      <c r="D184" s="140" t="s">
        <v>156</v>
      </c>
      <c r="E184" s="141" t="s">
        <v>222</v>
      </c>
      <c r="F184" s="142" t="s">
        <v>223</v>
      </c>
      <c r="G184" s="143" t="s">
        <v>177</v>
      </c>
      <c r="H184" s="144">
        <v>710.14800000000002</v>
      </c>
      <c r="I184" s="145"/>
      <c r="J184" s="146">
        <f>ROUND(I184*H184,2)</f>
        <v>0</v>
      </c>
      <c r="K184" s="147"/>
      <c r="L184" s="32"/>
      <c r="M184" s="148" t="s">
        <v>1</v>
      </c>
      <c r="N184" s="149" t="s">
        <v>42</v>
      </c>
      <c r="P184" s="150">
        <f>O184*H184</f>
        <v>0</v>
      </c>
      <c r="Q184" s="150">
        <v>0</v>
      </c>
      <c r="R184" s="150">
        <f>Q184*H184</f>
        <v>0</v>
      </c>
      <c r="S184" s="150">
        <v>0</v>
      </c>
      <c r="T184" s="151">
        <f>S184*H184</f>
        <v>0</v>
      </c>
      <c r="AR184" s="152" t="s">
        <v>90</v>
      </c>
      <c r="AT184" s="152" t="s">
        <v>156</v>
      </c>
      <c r="AU184" s="152" t="s">
        <v>84</v>
      </c>
      <c r="AY184" s="17" t="s">
        <v>154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7" t="s">
        <v>84</v>
      </c>
      <c r="BK184" s="153">
        <f>ROUND(I184*H184,2)</f>
        <v>0</v>
      </c>
      <c r="BL184" s="17" t="s">
        <v>90</v>
      </c>
      <c r="BM184" s="152" t="s">
        <v>224</v>
      </c>
    </row>
    <row r="185" spans="2:65" s="12" customFormat="1">
      <c r="B185" s="154"/>
      <c r="D185" s="155" t="s">
        <v>164</v>
      </c>
      <c r="E185" s="156" t="s">
        <v>1</v>
      </c>
      <c r="F185" s="157" t="s">
        <v>225</v>
      </c>
      <c r="H185" s="156" t="s">
        <v>1</v>
      </c>
      <c r="I185" s="158"/>
      <c r="L185" s="154"/>
      <c r="M185" s="159"/>
      <c r="T185" s="160"/>
      <c r="AT185" s="156" t="s">
        <v>164</v>
      </c>
      <c r="AU185" s="156" t="s">
        <v>84</v>
      </c>
      <c r="AV185" s="12" t="s">
        <v>80</v>
      </c>
      <c r="AW185" s="12" t="s">
        <v>32</v>
      </c>
      <c r="AX185" s="12" t="s">
        <v>7</v>
      </c>
      <c r="AY185" s="156" t="s">
        <v>154</v>
      </c>
    </row>
    <row r="186" spans="2:65" s="13" customFormat="1">
      <c r="B186" s="161"/>
      <c r="D186" s="155" t="s">
        <v>164</v>
      </c>
      <c r="E186" s="162" t="s">
        <v>1</v>
      </c>
      <c r="F186" s="163" t="s">
        <v>192</v>
      </c>
      <c r="H186" s="164">
        <v>303.18599999999998</v>
      </c>
      <c r="I186" s="165"/>
      <c r="L186" s="161"/>
      <c r="M186" s="166"/>
      <c r="T186" s="167"/>
      <c r="AT186" s="162" t="s">
        <v>164</v>
      </c>
      <c r="AU186" s="162" t="s">
        <v>84</v>
      </c>
      <c r="AV186" s="13" t="s">
        <v>84</v>
      </c>
      <c r="AW186" s="13" t="s">
        <v>32</v>
      </c>
      <c r="AX186" s="13" t="s">
        <v>7</v>
      </c>
      <c r="AY186" s="162" t="s">
        <v>154</v>
      </c>
    </row>
    <row r="187" spans="2:65" s="13" customFormat="1">
      <c r="B187" s="161"/>
      <c r="D187" s="155" t="s">
        <v>164</v>
      </c>
      <c r="E187" s="162" t="s">
        <v>1</v>
      </c>
      <c r="F187" s="163" t="s">
        <v>193</v>
      </c>
      <c r="H187" s="164">
        <v>166.55</v>
      </c>
      <c r="I187" s="165"/>
      <c r="L187" s="161"/>
      <c r="M187" s="166"/>
      <c r="T187" s="167"/>
      <c r="AT187" s="162" t="s">
        <v>164</v>
      </c>
      <c r="AU187" s="162" t="s">
        <v>84</v>
      </c>
      <c r="AV187" s="13" t="s">
        <v>84</v>
      </c>
      <c r="AW187" s="13" t="s">
        <v>32</v>
      </c>
      <c r="AX187" s="13" t="s">
        <v>7</v>
      </c>
      <c r="AY187" s="162" t="s">
        <v>154</v>
      </c>
    </row>
    <row r="188" spans="2:65" s="12" customFormat="1">
      <c r="B188" s="154"/>
      <c r="D188" s="155" t="s">
        <v>164</v>
      </c>
      <c r="E188" s="156" t="s">
        <v>1</v>
      </c>
      <c r="F188" s="157" t="s">
        <v>226</v>
      </c>
      <c r="H188" s="156" t="s">
        <v>1</v>
      </c>
      <c r="I188" s="158"/>
      <c r="L188" s="154"/>
      <c r="M188" s="159"/>
      <c r="T188" s="160"/>
      <c r="AT188" s="156" t="s">
        <v>164</v>
      </c>
      <c r="AU188" s="156" t="s">
        <v>84</v>
      </c>
      <c r="AV188" s="12" t="s">
        <v>80</v>
      </c>
      <c r="AW188" s="12" t="s">
        <v>32</v>
      </c>
      <c r="AX188" s="12" t="s">
        <v>7</v>
      </c>
      <c r="AY188" s="156" t="s">
        <v>154</v>
      </c>
    </row>
    <row r="189" spans="2:65" s="13" customFormat="1">
      <c r="B189" s="161"/>
      <c r="D189" s="155" t="s">
        <v>164</v>
      </c>
      <c r="E189" s="162" t="s">
        <v>1</v>
      </c>
      <c r="F189" s="163" t="s">
        <v>227</v>
      </c>
      <c r="H189" s="164">
        <v>161.46</v>
      </c>
      <c r="I189" s="165"/>
      <c r="L189" s="161"/>
      <c r="M189" s="166"/>
      <c r="T189" s="167"/>
      <c r="AT189" s="162" t="s">
        <v>164</v>
      </c>
      <c r="AU189" s="162" t="s">
        <v>84</v>
      </c>
      <c r="AV189" s="13" t="s">
        <v>84</v>
      </c>
      <c r="AW189" s="13" t="s">
        <v>32</v>
      </c>
      <c r="AX189" s="13" t="s">
        <v>7</v>
      </c>
      <c r="AY189" s="162" t="s">
        <v>154</v>
      </c>
    </row>
    <row r="190" spans="2:65" s="13" customFormat="1">
      <c r="B190" s="161"/>
      <c r="D190" s="155" t="s">
        <v>164</v>
      </c>
      <c r="E190" s="162" t="s">
        <v>1</v>
      </c>
      <c r="F190" s="163" t="s">
        <v>228</v>
      </c>
      <c r="H190" s="164">
        <v>4.4320000000000004</v>
      </c>
      <c r="I190" s="165"/>
      <c r="L190" s="161"/>
      <c r="M190" s="166"/>
      <c r="T190" s="167"/>
      <c r="AT190" s="162" t="s">
        <v>164</v>
      </c>
      <c r="AU190" s="162" t="s">
        <v>84</v>
      </c>
      <c r="AV190" s="13" t="s">
        <v>84</v>
      </c>
      <c r="AW190" s="13" t="s">
        <v>32</v>
      </c>
      <c r="AX190" s="13" t="s">
        <v>7</v>
      </c>
      <c r="AY190" s="162" t="s">
        <v>154</v>
      </c>
    </row>
    <row r="191" spans="2:65" s="13" customFormat="1">
      <c r="B191" s="161"/>
      <c r="D191" s="155" t="s">
        <v>164</v>
      </c>
      <c r="E191" s="162" t="s">
        <v>1</v>
      </c>
      <c r="F191" s="163" t="s">
        <v>229</v>
      </c>
      <c r="H191" s="164">
        <v>88.694999999999993</v>
      </c>
      <c r="I191" s="165"/>
      <c r="L191" s="161"/>
      <c r="M191" s="166"/>
      <c r="T191" s="167"/>
      <c r="AT191" s="162" t="s">
        <v>164</v>
      </c>
      <c r="AU191" s="162" t="s">
        <v>84</v>
      </c>
      <c r="AV191" s="13" t="s">
        <v>84</v>
      </c>
      <c r="AW191" s="13" t="s">
        <v>32</v>
      </c>
      <c r="AX191" s="13" t="s">
        <v>7</v>
      </c>
      <c r="AY191" s="162" t="s">
        <v>154</v>
      </c>
    </row>
    <row r="192" spans="2:65" s="12" customFormat="1">
      <c r="B192" s="154"/>
      <c r="D192" s="155" t="s">
        <v>164</v>
      </c>
      <c r="E192" s="156" t="s">
        <v>1</v>
      </c>
      <c r="F192" s="157" t="s">
        <v>230</v>
      </c>
      <c r="H192" s="156" t="s">
        <v>1</v>
      </c>
      <c r="I192" s="158"/>
      <c r="L192" s="154"/>
      <c r="M192" s="159"/>
      <c r="T192" s="160"/>
      <c r="AT192" s="156" t="s">
        <v>164</v>
      </c>
      <c r="AU192" s="156" t="s">
        <v>84</v>
      </c>
      <c r="AV192" s="12" t="s">
        <v>80</v>
      </c>
      <c r="AW192" s="12" t="s">
        <v>32</v>
      </c>
      <c r="AX192" s="12" t="s">
        <v>7</v>
      </c>
      <c r="AY192" s="156" t="s">
        <v>154</v>
      </c>
    </row>
    <row r="193" spans="2:65" s="13" customFormat="1">
      <c r="B193" s="161"/>
      <c r="D193" s="155" t="s">
        <v>164</v>
      </c>
      <c r="E193" s="162" t="s">
        <v>1</v>
      </c>
      <c r="F193" s="163" t="s">
        <v>231</v>
      </c>
      <c r="H193" s="164">
        <v>1.575</v>
      </c>
      <c r="I193" s="165"/>
      <c r="L193" s="161"/>
      <c r="M193" s="166"/>
      <c r="T193" s="167"/>
      <c r="AT193" s="162" t="s">
        <v>164</v>
      </c>
      <c r="AU193" s="162" t="s">
        <v>84</v>
      </c>
      <c r="AV193" s="13" t="s">
        <v>84</v>
      </c>
      <c r="AW193" s="13" t="s">
        <v>32</v>
      </c>
      <c r="AX193" s="13" t="s">
        <v>7</v>
      </c>
      <c r="AY193" s="162" t="s">
        <v>154</v>
      </c>
    </row>
    <row r="194" spans="2:65" s="12" customFormat="1">
      <c r="B194" s="154"/>
      <c r="D194" s="155" t="s">
        <v>164</v>
      </c>
      <c r="E194" s="156" t="s">
        <v>1</v>
      </c>
      <c r="F194" s="157" t="s">
        <v>232</v>
      </c>
      <c r="H194" s="156" t="s">
        <v>1</v>
      </c>
      <c r="I194" s="158"/>
      <c r="L194" s="154"/>
      <c r="M194" s="159"/>
      <c r="T194" s="160"/>
      <c r="AT194" s="156" t="s">
        <v>164</v>
      </c>
      <c r="AU194" s="156" t="s">
        <v>84</v>
      </c>
      <c r="AV194" s="12" t="s">
        <v>80</v>
      </c>
      <c r="AW194" s="12" t="s">
        <v>32</v>
      </c>
      <c r="AX194" s="12" t="s">
        <v>7</v>
      </c>
      <c r="AY194" s="156" t="s">
        <v>154</v>
      </c>
    </row>
    <row r="195" spans="2:65" s="13" customFormat="1">
      <c r="B195" s="161"/>
      <c r="D195" s="155" t="s">
        <v>164</v>
      </c>
      <c r="E195" s="162" t="s">
        <v>1</v>
      </c>
      <c r="F195" s="163" t="s">
        <v>233</v>
      </c>
      <c r="H195" s="164">
        <v>-15.75</v>
      </c>
      <c r="I195" s="165"/>
      <c r="L195" s="161"/>
      <c r="M195" s="166"/>
      <c r="T195" s="167"/>
      <c r="AT195" s="162" t="s">
        <v>164</v>
      </c>
      <c r="AU195" s="162" t="s">
        <v>84</v>
      </c>
      <c r="AV195" s="13" t="s">
        <v>84</v>
      </c>
      <c r="AW195" s="13" t="s">
        <v>32</v>
      </c>
      <c r="AX195" s="13" t="s">
        <v>7</v>
      </c>
      <c r="AY195" s="162" t="s">
        <v>154</v>
      </c>
    </row>
    <row r="196" spans="2:65" s="14" customFormat="1">
      <c r="B196" s="168"/>
      <c r="D196" s="155" t="s">
        <v>164</v>
      </c>
      <c r="E196" s="169" t="s">
        <v>1</v>
      </c>
      <c r="F196" s="170" t="s">
        <v>183</v>
      </c>
      <c r="H196" s="171">
        <v>710.14800000000014</v>
      </c>
      <c r="I196" s="172"/>
      <c r="L196" s="168"/>
      <c r="M196" s="173"/>
      <c r="T196" s="174"/>
      <c r="AT196" s="169" t="s">
        <v>164</v>
      </c>
      <c r="AU196" s="169" t="s">
        <v>84</v>
      </c>
      <c r="AV196" s="14" t="s">
        <v>90</v>
      </c>
      <c r="AW196" s="14" t="s">
        <v>32</v>
      </c>
      <c r="AX196" s="14" t="s">
        <v>80</v>
      </c>
      <c r="AY196" s="169" t="s">
        <v>154</v>
      </c>
    </row>
    <row r="197" spans="2:65" s="1" customFormat="1" ht="16.5" customHeight="1">
      <c r="B197" s="139"/>
      <c r="C197" s="140" t="s">
        <v>234</v>
      </c>
      <c r="D197" s="140" t="s">
        <v>156</v>
      </c>
      <c r="E197" s="141" t="s">
        <v>235</v>
      </c>
      <c r="F197" s="142" t="s">
        <v>236</v>
      </c>
      <c r="G197" s="143" t="s">
        <v>177</v>
      </c>
      <c r="H197" s="144">
        <v>246.196</v>
      </c>
      <c r="I197" s="145"/>
      <c r="J197" s="146">
        <f>ROUND(I197*H197,2)</f>
        <v>0</v>
      </c>
      <c r="K197" s="147"/>
      <c r="L197" s="32"/>
      <c r="M197" s="148" t="s">
        <v>1</v>
      </c>
      <c r="N197" s="149" t="s">
        <v>42</v>
      </c>
      <c r="P197" s="150">
        <f>O197*H197</f>
        <v>0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AR197" s="152" t="s">
        <v>90</v>
      </c>
      <c r="AT197" s="152" t="s">
        <v>156</v>
      </c>
      <c r="AU197" s="152" t="s">
        <v>84</v>
      </c>
      <c r="AY197" s="17" t="s">
        <v>154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84</v>
      </c>
      <c r="BK197" s="153">
        <f>ROUND(I197*H197,2)</f>
        <v>0</v>
      </c>
      <c r="BL197" s="17" t="s">
        <v>90</v>
      </c>
      <c r="BM197" s="152" t="s">
        <v>237</v>
      </c>
    </row>
    <row r="198" spans="2:65" s="1" customFormat="1" ht="24.2" customHeight="1">
      <c r="B198" s="139"/>
      <c r="C198" s="140" t="s">
        <v>238</v>
      </c>
      <c r="D198" s="140" t="s">
        <v>156</v>
      </c>
      <c r="E198" s="141" t="s">
        <v>239</v>
      </c>
      <c r="F198" s="142" t="s">
        <v>240</v>
      </c>
      <c r="G198" s="143" t="s">
        <v>241</v>
      </c>
      <c r="H198" s="144">
        <v>443.15300000000002</v>
      </c>
      <c r="I198" s="145"/>
      <c r="J198" s="146">
        <f>ROUND(I198*H198,2)</f>
        <v>0</v>
      </c>
      <c r="K198" s="147"/>
      <c r="L198" s="32"/>
      <c r="M198" s="148" t="s">
        <v>1</v>
      </c>
      <c r="N198" s="149" t="s">
        <v>42</v>
      </c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AR198" s="152" t="s">
        <v>90</v>
      </c>
      <c r="AT198" s="152" t="s">
        <v>156</v>
      </c>
      <c r="AU198" s="152" t="s">
        <v>84</v>
      </c>
      <c r="AY198" s="17" t="s">
        <v>154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84</v>
      </c>
      <c r="BK198" s="153">
        <f>ROUND(I198*H198,2)</f>
        <v>0</v>
      </c>
      <c r="BL198" s="17" t="s">
        <v>90</v>
      </c>
      <c r="BM198" s="152" t="s">
        <v>242</v>
      </c>
    </row>
    <row r="199" spans="2:65" s="13" customFormat="1">
      <c r="B199" s="161"/>
      <c r="D199" s="155" t="s">
        <v>164</v>
      </c>
      <c r="E199" s="162" t="s">
        <v>1</v>
      </c>
      <c r="F199" s="163" t="s">
        <v>243</v>
      </c>
      <c r="H199" s="164">
        <v>443.15300000000002</v>
      </c>
      <c r="I199" s="165"/>
      <c r="L199" s="161"/>
      <c r="M199" s="166"/>
      <c r="T199" s="167"/>
      <c r="AT199" s="162" t="s">
        <v>164</v>
      </c>
      <c r="AU199" s="162" t="s">
        <v>84</v>
      </c>
      <c r="AV199" s="13" t="s">
        <v>84</v>
      </c>
      <c r="AW199" s="13" t="s">
        <v>32</v>
      </c>
      <c r="AX199" s="13" t="s">
        <v>80</v>
      </c>
      <c r="AY199" s="162" t="s">
        <v>154</v>
      </c>
    </row>
    <row r="200" spans="2:65" s="1" customFormat="1" ht="21.75" customHeight="1">
      <c r="B200" s="139"/>
      <c r="C200" s="140" t="s">
        <v>244</v>
      </c>
      <c r="D200" s="140" t="s">
        <v>156</v>
      </c>
      <c r="E200" s="141" t="s">
        <v>245</v>
      </c>
      <c r="F200" s="142" t="s">
        <v>246</v>
      </c>
      <c r="G200" s="143" t="s">
        <v>159</v>
      </c>
      <c r="H200" s="144">
        <v>405.35700000000003</v>
      </c>
      <c r="I200" s="145"/>
      <c r="J200" s="146">
        <f>ROUND(I200*H200,2)</f>
        <v>0</v>
      </c>
      <c r="K200" s="147"/>
      <c r="L200" s="32"/>
      <c r="M200" s="148" t="s">
        <v>1</v>
      </c>
      <c r="N200" s="149" t="s">
        <v>42</v>
      </c>
      <c r="P200" s="150">
        <f>O200*H200</f>
        <v>0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AR200" s="152" t="s">
        <v>90</v>
      </c>
      <c r="AT200" s="152" t="s">
        <v>156</v>
      </c>
      <c r="AU200" s="152" t="s">
        <v>84</v>
      </c>
      <c r="AY200" s="17" t="s">
        <v>154</v>
      </c>
      <c r="BE200" s="153">
        <f>IF(N200="základná",J200,0)</f>
        <v>0</v>
      </c>
      <c r="BF200" s="153">
        <f>IF(N200="znížená",J200,0)</f>
        <v>0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7" t="s">
        <v>84</v>
      </c>
      <c r="BK200" s="153">
        <f>ROUND(I200*H200,2)</f>
        <v>0</v>
      </c>
      <c r="BL200" s="17" t="s">
        <v>90</v>
      </c>
      <c r="BM200" s="152" t="s">
        <v>247</v>
      </c>
    </row>
    <row r="201" spans="2:65" s="12" customFormat="1">
      <c r="B201" s="154"/>
      <c r="D201" s="155" t="s">
        <v>164</v>
      </c>
      <c r="E201" s="156" t="s">
        <v>1</v>
      </c>
      <c r="F201" s="157" t="s">
        <v>248</v>
      </c>
      <c r="H201" s="156" t="s">
        <v>1</v>
      </c>
      <c r="I201" s="158"/>
      <c r="L201" s="154"/>
      <c r="M201" s="159"/>
      <c r="T201" s="160"/>
      <c r="AT201" s="156" t="s">
        <v>164</v>
      </c>
      <c r="AU201" s="156" t="s">
        <v>84</v>
      </c>
      <c r="AV201" s="12" t="s">
        <v>80</v>
      </c>
      <c r="AW201" s="12" t="s">
        <v>32</v>
      </c>
      <c r="AX201" s="12" t="s">
        <v>7</v>
      </c>
      <c r="AY201" s="156" t="s">
        <v>154</v>
      </c>
    </row>
    <row r="202" spans="2:65" s="13" customFormat="1">
      <c r="B202" s="161"/>
      <c r="D202" s="155" t="s">
        <v>164</v>
      </c>
      <c r="E202" s="162" t="s">
        <v>1</v>
      </c>
      <c r="F202" s="163" t="s">
        <v>249</v>
      </c>
      <c r="H202" s="164">
        <v>178.577</v>
      </c>
      <c r="I202" s="165"/>
      <c r="L202" s="161"/>
      <c r="M202" s="166"/>
      <c r="T202" s="167"/>
      <c r="AT202" s="162" t="s">
        <v>164</v>
      </c>
      <c r="AU202" s="162" t="s">
        <v>84</v>
      </c>
      <c r="AV202" s="13" t="s">
        <v>84</v>
      </c>
      <c r="AW202" s="13" t="s">
        <v>32</v>
      </c>
      <c r="AX202" s="13" t="s">
        <v>7</v>
      </c>
      <c r="AY202" s="162" t="s">
        <v>154</v>
      </c>
    </row>
    <row r="203" spans="2:65" s="12" customFormat="1">
      <c r="B203" s="154"/>
      <c r="D203" s="155" t="s">
        <v>164</v>
      </c>
      <c r="E203" s="156" t="s">
        <v>1</v>
      </c>
      <c r="F203" s="157" t="s">
        <v>179</v>
      </c>
      <c r="H203" s="156" t="s">
        <v>1</v>
      </c>
      <c r="I203" s="158"/>
      <c r="L203" s="154"/>
      <c r="M203" s="159"/>
      <c r="T203" s="160"/>
      <c r="AT203" s="156" t="s">
        <v>164</v>
      </c>
      <c r="AU203" s="156" t="s">
        <v>84</v>
      </c>
      <c r="AV203" s="12" t="s">
        <v>80</v>
      </c>
      <c r="AW203" s="12" t="s">
        <v>32</v>
      </c>
      <c r="AX203" s="12" t="s">
        <v>7</v>
      </c>
      <c r="AY203" s="156" t="s">
        <v>154</v>
      </c>
    </row>
    <row r="204" spans="2:65" s="13" customFormat="1">
      <c r="B204" s="161"/>
      <c r="D204" s="155" t="s">
        <v>164</v>
      </c>
      <c r="E204" s="162" t="s">
        <v>1</v>
      </c>
      <c r="F204" s="163" t="s">
        <v>250</v>
      </c>
      <c r="H204" s="164">
        <v>155.07</v>
      </c>
      <c r="I204" s="165"/>
      <c r="L204" s="161"/>
      <c r="M204" s="166"/>
      <c r="T204" s="167"/>
      <c r="AT204" s="162" t="s">
        <v>164</v>
      </c>
      <c r="AU204" s="162" t="s">
        <v>84</v>
      </c>
      <c r="AV204" s="13" t="s">
        <v>84</v>
      </c>
      <c r="AW204" s="13" t="s">
        <v>32</v>
      </c>
      <c r="AX204" s="13" t="s">
        <v>7</v>
      </c>
      <c r="AY204" s="162" t="s">
        <v>154</v>
      </c>
    </row>
    <row r="205" spans="2:65" s="12" customFormat="1">
      <c r="B205" s="154"/>
      <c r="D205" s="155" t="s">
        <v>164</v>
      </c>
      <c r="E205" s="156" t="s">
        <v>1</v>
      </c>
      <c r="F205" s="157" t="s">
        <v>181</v>
      </c>
      <c r="H205" s="156" t="s">
        <v>1</v>
      </c>
      <c r="I205" s="158"/>
      <c r="L205" s="154"/>
      <c r="M205" s="159"/>
      <c r="T205" s="160"/>
      <c r="AT205" s="156" t="s">
        <v>164</v>
      </c>
      <c r="AU205" s="156" t="s">
        <v>84</v>
      </c>
      <c r="AV205" s="12" t="s">
        <v>80</v>
      </c>
      <c r="AW205" s="12" t="s">
        <v>32</v>
      </c>
      <c r="AX205" s="12" t="s">
        <v>7</v>
      </c>
      <c r="AY205" s="156" t="s">
        <v>154</v>
      </c>
    </row>
    <row r="206" spans="2:65" s="13" customFormat="1">
      <c r="B206" s="161"/>
      <c r="D206" s="155" t="s">
        <v>164</v>
      </c>
      <c r="E206" s="162" t="s">
        <v>1</v>
      </c>
      <c r="F206" s="163" t="s">
        <v>251</v>
      </c>
      <c r="H206" s="164">
        <v>71.709999999999994</v>
      </c>
      <c r="I206" s="165"/>
      <c r="L206" s="161"/>
      <c r="M206" s="166"/>
      <c r="T206" s="167"/>
      <c r="AT206" s="162" t="s">
        <v>164</v>
      </c>
      <c r="AU206" s="162" t="s">
        <v>84</v>
      </c>
      <c r="AV206" s="13" t="s">
        <v>84</v>
      </c>
      <c r="AW206" s="13" t="s">
        <v>32</v>
      </c>
      <c r="AX206" s="13" t="s">
        <v>7</v>
      </c>
      <c r="AY206" s="162" t="s">
        <v>154</v>
      </c>
    </row>
    <row r="207" spans="2:65" s="14" customFormat="1">
      <c r="B207" s="168"/>
      <c r="D207" s="155" t="s">
        <v>164</v>
      </c>
      <c r="E207" s="169" t="s">
        <v>1</v>
      </c>
      <c r="F207" s="170" t="s">
        <v>183</v>
      </c>
      <c r="H207" s="171">
        <v>405.35699999999997</v>
      </c>
      <c r="I207" s="172"/>
      <c r="L207" s="168"/>
      <c r="M207" s="173"/>
      <c r="T207" s="174"/>
      <c r="AT207" s="169" t="s">
        <v>164</v>
      </c>
      <c r="AU207" s="169" t="s">
        <v>84</v>
      </c>
      <c r="AV207" s="14" t="s">
        <v>90</v>
      </c>
      <c r="AW207" s="14" t="s">
        <v>32</v>
      </c>
      <c r="AX207" s="14" t="s">
        <v>80</v>
      </c>
      <c r="AY207" s="169" t="s">
        <v>154</v>
      </c>
    </row>
    <row r="208" spans="2:65" s="11" customFormat="1" ht="22.9" customHeight="1">
      <c r="B208" s="127"/>
      <c r="D208" s="128" t="s">
        <v>75</v>
      </c>
      <c r="E208" s="137" t="s">
        <v>84</v>
      </c>
      <c r="F208" s="137" t="s">
        <v>252</v>
      </c>
      <c r="I208" s="130"/>
      <c r="J208" s="138">
        <f>BK208</f>
        <v>0</v>
      </c>
      <c r="L208" s="127"/>
      <c r="M208" s="132"/>
      <c r="P208" s="133">
        <f>SUM(P209:P251)</f>
        <v>0</v>
      </c>
      <c r="R208" s="133">
        <f>SUM(R209:R251)</f>
        <v>327.02404989086</v>
      </c>
      <c r="T208" s="134">
        <f>SUM(T209:T251)</f>
        <v>0</v>
      </c>
      <c r="AR208" s="128" t="s">
        <v>80</v>
      </c>
      <c r="AT208" s="135" t="s">
        <v>75</v>
      </c>
      <c r="AU208" s="135" t="s">
        <v>80</v>
      </c>
      <c r="AY208" s="128" t="s">
        <v>154</v>
      </c>
      <c r="BK208" s="136">
        <f>SUM(BK209:BK251)</f>
        <v>0</v>
      </c>
    </row>
    <row r="209" spans="2:65" s="1" customFormat="1" ht="24.2" customHeight="1">
      <c r="B209" s="139"/>
      <c r="C209" s="140" t="s">
        <v>253</v>
      </c>
      <c r="D209" s="140" t="s">
        <v>156</v>
      </c>
      <c r="E209" s="141" t="s">
        <v>254</v>
      </c>
      <c r="F209" s="142" t="s">
        <v>255</v>
      </c>
      <c r="G209" s="143" t="s">
        <v>177</v>
      </c>
      <c r="H209" s="144">
        <v>26.786999999999999</v>
      </c>
      <c r="I209" s="145"/>
      <c r="J209" s="146">
        <f>ROUND(I209*H209,2)</f>
        <v>0</v>
      </c>
      <c r="K209" s="147"/>
      <c r="L209" s="32"/>
      <c r="M209" s="148" t="s">
        <v>1</v>
      </c>
      <c r="N209" s="149" t="s">
        <v>42</v>
      </c>
      <c r="P209" s="150">
        <f>O209*H209</f>
        <v>0</v>
      </c>
      <c r="Q209" s="150">
        <v>2.0699999999999998</v>
      </c>
      <c r="R209" s="150">
        <f>Q209*H209</f>
        <v>55.449089999999991</v>
      </c>
      <c r="S209" s="150">
        <v>0</v>
      </c>
      <c r="T209" s="151">
        <f>S209*H209</f>
        <v>0</v>
      </c>
      <c r="AR209" s="152" t="s">
        <v>90</v>
      </c>
      <c r="AT209" s="152" t="s">
        <v>156</v>
      </c>
      <c r="AU209" s="152" t="s">
        <v>84</v>
      </c>
      <c r="AY209" s="17" t="s">
        <v>154</v>
      </c>
      <c r="BE209" s="153">
        <f>IF(N209="základná",J209,0)</f>
        <v>0</v>
      </c>
      <c r="BF209" s="153">
        <f>IF(N209="znížená",J209,0)</f>
        <v>0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7" t="s">
        <v>84</v>
      </c>
      <c r="BK209" s="153">
        <f>ROUND(I209*H209,2)</f>
        <v>0</v>
      </c>
      <c r="BL209" s="17" t="s">
        <v>90</v>
      </c>
      <c r="BM209" s="152" t="s">
        <v>256</v>
      </c>
    </row>
    <row r="210" spans="2:65" s="12" customFormat="1">
      <c r="B210" s="154"/>
      <c r="D210" s="155" t="s">
        <v>164</v>
      </c>
      <c r="E210" s="156" t="s">
        <v>1</v>
      </c>
      <c r="F210" s="157" t="s">
        <v>257</v>
      </c>
      <c r="H210" s="156" t="s">
        <v>1</v>
      </c>
      <c r="I210" s="158"/>
      <c r="L210" s="154"/>
      <c r="M210" s="159"/>
      <c r="T210" s="160"/>
      <c r="AT210" s="156" t="s">
        <v>164</v>
      </c>
      <c r="AU210" s="156" t="s">
        <v>84</v>
      </c>
      <c r="AV210" s="12" t="s">
        <v>80</v>
      </c>
      <c r="AW210" s="12" t="s">
        <v>32</v>
      </c>
      <c r="AX210" s="12" t="s">
        <v>7</v>
      </c>
      <c r="AY210" s="156" t="s">
        <v>154</v>
      </c>
    </row>
    <row r="211" spans="2:65" s="13" customFormat="1">
      <c r="B211" s="161"/>
      <c r="D211" s="155" t="s">
        <v>164</v>
      </c>
      <c r="E211" s="162" t="s">
        <v>1</v>
      </c>
      <c r="F211" s="163" t="s">
        <v>258</v>
      </c>
      <c r="H211" s="164">
        <v>26.786999999999999</v>
      </c>
      <c r="I211" s="165"/>
      <c r="L211" s="161"/>
      <c r="M211" s="166"/>
      <c r="T211" s="167"/>
      <c r="AT211" s="162" t="s">
        <v>164</v>
      </c>
      <c r="AU211" s="162" t="s">
        <v>84</v>
      </c>
      <c r="AV211" s="13" t="s">
        <v>84</v>
      </c>
      <c r="AW211" s="13" t="s">
        <v>32</v>
      </c>
      <c r="AX211" s="13" t="s">
        <v>7</v>
      </c>
      <c r="AY211" s="162" t="s">
        <v>154</v>
      </c>
    </row>
    <row r="212" spans="2:65" s="14" customFormat="1">
      <c r="B212" s="168"/>
      <c r="D212" s="155" t="s">
        <v>164</v>
      </c>
      <c r="E212" s="169" t="s">
        <v>1</v>
      </c>
      <c r="F212" s="170" t="s">
        <v>183</v>
      </c>
      <c r="H212" s="171">
        <v>26.786999999999999</v>
      </c>
      <c r="I212" s="172"/>
      <c r="L212" s="168"/>
      <c r="M212" s="173"/>
      <c r="T212" s="174"/>
      <c r="AT212" s="169" t="s">
        <v>164</v>
      </c>
      <c r="AU212" s="169" t="s">
        <v>84</v>
      </c>
      <c r="AV212" s="14" t="s">
        <v>90</v>
      </c>
      <c r="AW212" s="14" t="s">
        <v>32</v>
      </c>
      <c r="AX212" s="14" t="s">
        <v>80</v>
      </c>
      <c r="AY212" s="169" t="s">
        <v>154</v>
      </c>
    </row>
    <row r="213" spans="2:65" s="1" customFormat="1" ht="24.2" customHeight="1">
      <c r="B213" s="139"/>
      <c r="C213" s="140" t="s">
        <v>259</v>
      </c>
      <c r="D213" s="140" t="s">
        <v>156</v>
      </c>
      <c r="E213" s="141" t="s">
        <v>260</v>
      </c>
      <c r="F213" s="142" t="s">
        <v>261</v>
      </c>
      <c r="G213" s="143" t="s">
        <v>177</v>
      </c>
      <c r="H213" s="144">
        <v>39.087000000000003</v>
      </c>
      <c r="I213" s="145"/>
      <c r="J213" s="146">
        <f>ROUND(I213*H213,2)</f>
        <v>0</v>
      </c>
      <c r="K213" s="147"/>
      <c r="L213" s="32"/>
      <c r="M213" s="148" t="s">
        <v>1</v>
      </c>
      <c r="N213" s="149" t="s">
        <v>42</v>
      </c>
      <c r="P213" s="150">
        <f>O213*H213</f>
        <v>0</v>
      </c>
      <c r="Q213" s="150">
        <v>2.4157199999999999</v>
      </c>
      <c r="R213" s="150">
        <f>Q213*H213</f>
        <v>94.42324764</v>
      </c>
      <c r="S213" s="150">
        <v>0</v>
      </c>
      <c r="T213" s="151">
        <f>S213*H213</f>
        <v>0</v>
      </c>
      <c r="AR213" s="152" t="s">
        <v>90</v>
      </c>
      <c r="AT213" s="152" t="s">
        <v>156</v>
      </c>
      <c r="AU213" s="152" t="s">
        <v>84</v>
      </c>
      <c r="AY213" s="17" t="s">
        <v>154</v>
      </c>
      <c r="BE213" s="153">
        <f>IF(N213="základná",J213,0)</f>
        <v>0</v>
      </c>
      <c r="BF213" s="153">
        <f>IF(N213="znížená",J213,0)</f>
        <v>0</v>
      </c>
      <c r="BG213" s="153">
        <f>IF(N213="zákl. prenesená",J213,0)</f>
        <v>0</v>
      </c>
      <c r="BH213" s="153">
        <f>IF(N213="zníž. prenesená",J213,0)</f>
        <v>0</v>
      </c>
      <c r="BI213" s="153">
        <f>IF(N213="nulová",J213,0)</f>
        <v>0</v>
      </c>
      <c r="BJ213" s="17" t="s">
        <v>84</v>
      </c>
      <c r="BK213" s="153">
        <f>ROUND(I213*H213,2)</f>
        <v>0</v>
      </c>
      <c r="BL213" s="17" t="s">
        <v>90</v>
      </c>
      <c r="BM213" s="152" t="s">
        <v>262</v>
      </c>
    </row>
    <row r="214" spans="2:65" s="12" customFormat="1">
      <c r="B214" s="154"/>
      <c r="D214" s="155" t="s">
        <v>164</v>
      </c>
      <c r="E214" s="156" t="s">
        <v>1</v>
      </c>
      <c r="F214" s="157" t="s">
        <v>263</v>
      </c>
      <c r="H214" s="156" t="s">
        <v>1</v>
      </c>
      <c r="I214" s="158"/>
      <c r="L214" s="154"/>
      <c r="M214" s="159"/>
      <c r="T214" s="160"/>
      <c r="AT214" s="156" t="s">
        <v>164</v>
      </c>
      <c r="AU214" s="156" t="s">
        <v>84</v>
      </c>
      <c r="AV214" s="12" t="s">
        <v>80</v>
      </c>
      <c r="AW214" s="12" t="s">
        <v>32</v>
      </c>
      <c r="AX214" s="12" t="s">
        <v>7</v>
      </c>
      <c r="AY214" s="156" t="s">
        <v>154</v>
      </c>
    </row>
    <row r="215" spans="2:65" s="13" customFormat="1">
      <c r="B215" s="161"/>
      <c r="D215" s="155" t="s">
        <v>164</v>
      </c>
      <c r="E215" s="162" t="s">
        <v>1</v>
      </c>
      <c r="F215" s="163" t="s">
        <v>264</v>
      </c>
      <c r="H215" s="164">
        <v>30.114999999999998</v>
      </c>
      <c r="I215" s="165"/>
      <c r="L215" s="161"/>
      <c r="M215" s="166"/>
      <c r="T215" s="167"/>
      <c r="AT215" s="162" t="s">
        <v>164</v>
      </c>
      <c r="AU215" s="162" t="s">
        <v>84</v>
      </c>
      <c r="AV215" s="13" t="s">
        <v>84</v>
      </c>
      <c r="AW215" s="13" t="s">
        <v>32</v>
      </c>
      <c r="AX215" s="13" t="s">
        <v>7</v>
      </c>
      <c r="AY215" s="162" t="s">
        <v>154</v>
      </c>
    </row>
    <row r="216" spans="2:65" s="12" customFormat="1">
      <c r="B216" s="154"/>
      <c r="D216" s="155" t="s">
        <v>164</v>
      </c>
      <c r="E216" s="156" t="s">
        <v>1</v>
      </c>
      <c r="F216" s="157" t="s">
        <v>265</v>
      </c>
      <c r="H216" s="156" t="s">
        <v>1</v>
      </c>
      <c r="I216" s="158"/>
      <c r="L216" s="154"/>
      <c r="M216" s="159"/>
      <c r="T216" s="160"/>
      <c r="AT216" s="156" t="s">
        <v>164</v>
      </c>
      <c r="AU216" s="156" t="s">
        <v>84</v>
      </c>
      <c r="AV216" s="12" t="s">
        <v>80</v>
      </c>
      <c r="AW216" s="12" t="s">
        <v>32</v>
      </c>
      <c r="AX216" s="12" t="s">
        <v>7</v>
      </c>
      <c r="AY216" s="156" t="s">
        <v>154</v>
      </c>
    </row>
    <row r="217" spans="2:65" s="13" customFormat="1">
      <c r="B217" s="161"/>
      <c r="D217" s="155" t="s">
        <v>164</v>
      </c>
      <c r="E217" s="162" t="s">
        <v>1</v>
      </c>
      <c r="F217" s="163" t="s">
        <v>266</v>
      </c>
      <c r="H217" s="164">
        <v>5.7910000000000004</v>
      </c>
      <c r="I217" s="165"/>
      <c r="L217" s="161"/>
      <c r="M217" s="166"/>
      <c r="T217" s="167"/>
      <c r="AT217" s="162" t="s">
        <v>164</v>
      </c>
      <c r="AU217" s="162" t="s">
        <v>84</v>
      </c>
      <c r="AV217" s="13" t="s">
        <v>84</v>
      </c>
      <c r="AW217" s="13" t="s">
        <v>32</v>
      </c>
      <c r="AX217" s="13" t="s">
        <v>7</v>
      </c>
      <c r="AY217" s="162" t="s">
        <v>154</v>
      </c>
    </row>
    <row r="218" spans="2:65" s="13" customFormat="1">
      <c r="B218" s="161"/>
      <c r="D218" s="155" t="s">
        <v>164</v>
      </c>
      <c r="E218" s="162" t="s">
        <v>1</v>
      </c>
      <c r="F218" s="163" t="s">
        <v>267</v>
      </c>
      <c r="H218" s="164">
        <v>2.4660000000000002</v>
      </c>
      <c r="I218" s="165"/>
      <c r="L218" s="161"/>
      <c r="M218" s="166"/>
      <c r="T218" s="167"/>
      <c r="AT218" s="162" t="s">
        <v>164</v>
      </c>
      <c r="AU218" s="162" t="s">
        <v>84</v>
      </c>
      <c r="AV218" s="13" t="s">
        <v>84</v>
      </c>
      <c r="AW218" s="13" t="s">
        <v>32</v>
      </c>
      <c r="AX218" s="13" t="s">
        <v>7</v>
      </c>
      <c r="AY218" s="162" t="s">
        <v>154</v>
      </c>
    </row>
    <row r="219" spans="2:65" s="12" customFormat="1">
      <c r="B219" s="154"/>
      <c r="D219" s="155" t="s">
        <v>164</v>
      </c>
      <c r="E219" s="156" t="s">
        <v>1</v>
      </c>
      <c r="F219" s="157" t="s">
        <v>268</v>
      </c>
      <c r="H219" s="156" t="s">
        <v>1</v>
      </c>
      <c r="I219" s="158"/>
      <c r="L219" s="154"/>
      <c r="M219" s="159"/>
      <c r="T219" s="160"/>
      <c r="AT219" s="156" t="s">
        <v>164</v>
      </c>
      <c r="AU219" s="156" t="s">
        <v>84</v>
      </c>
      <c r="AV219" s="12" t="s">
        <v>80</v>
      </c>
      <c r="AW219" s="12" t="s">
        <v>32</v>
      </c>
      <c r="AX219" s="12" t="s">
        <v>7</v>
      </c>
      <c r="AY219" s="156" t="s">
        <v>154</v>
      </c>
    </row>
    <row r="220" spans="2:65" s="13" customFormat="1">
      <c r="B220" s="161"/>
      <c r="D220" s="155" t="s">
        <v>164</v>
      </c>
      <c r="E220" s="162" t="s">
        <v>1</v>
      </c>
      <c r="F220" s="163" t="s">
        <v>269</v>
      </c>
      <c r="H220" s="164">
        <v>0.71499999999999997</v>
      </c>
      <c r="I220" s="165"/>
      <c r="L220" s="161"/>
      <c r="M220" s="166"/>
      <c r="T220" s="167"/>
      <c r="AT220" s="162" t="s">
        <v>164</v>
      </c>
      <c r="AU220" s="162" t="s">
        <v>84</v>
      </c>
      <c r="AV220" s="13" t="s">
        <v>84</v>
      </c>
      <c r="AW220" s="13" t="s">
        <v>32</v>
      </c>
      <c r="AX220" s="13" t="s">
        <v>7</v>
      </c>
      <c r="AY220" s="162" t="s">
        <v>154</v>
      </c>
    </row>
    <row r="221" spans="2:65" s="14" customFormat="1">
      <c r="B221" s="168"/>
      <c r="D221" s="155" t="s">
        <v>164</v>
      </c>
      <c r="E221" s="169" t="s">
        <v>1</v>
      </c>
      <c r="F221" s="170" t="s">
        <v>183</v>
      </c>
      <c r="H221" s="171">
        <v>39.087000000000003</v>
      </c>
      <c r="I221" s="172"/>
      <c r="L221" s="168"/>
      <c r="M221" s="173"/>
      <c r="T221" s="174"/>
      <c r="AT221" s="169" t="s">
        <v>164</v>
      </c>
      <c r="AU221" s="169" t="s">
        <v>84</v>
      </c>
      <c r="AV221" s="14" t="s">
        <v>90</v>
      </c>
      <c r="AW221" s="14" t="s">
        <v>32</v>
      </c>
      <c r="AX221" s="14" t="s">
        <v>80</v>
      </c>
      <c r="AY221" s="169" t="s">
        <v>154</v>
      </c>
    </row>
    <row r="222" spans="2:65" s="1" customFormat="1" ht="24.2" customHeight="1">
      <c r="B222" s="139"/>
      <c r="C222" s="140" t="s">
        <v>270</v>
      </c>
      <c r="D222" s="140" t="s">
        <v>156</v>
      </c>
      <c r="E222" s="141" t="s">
        <v>271</v>
      </c>
      <c r="F222" s="142" t="s">
        <v>272</v>
      </c>
      <c r="G222" s="143" t="s">
        <v>159</v>
      </c>
      <c r="H222" s="144">
        <v>29.859000000000002</v>
      </c>
      <c r="I222" s="145"/>
      <c r="J222" s="146">
        <f>ROUND(I222*H222,2)</f>
        <v>0</v>
      </c>
      <c r="K222" s="147"/>
      <c r="L222" s="32"/>
      <c r="M222" s="148" t="s">
        <v>1</v>
      </c>
      <c r="N222" s="149" t="s">
        <v>42</v>
      </c>
      <c r="P222" s="150">
        <f>O222*H222</f>
        <v>0</v>
      </c>
      <c r="Q222" s="150">
        <v>3.7699999999999999E-3</v>
      </c>
      <c r="R222" s="150">
        <f>Q222*H222</f>
        <v>0.11256843000000001</v>
      </c>
      <c r="S222" s="150">
        <v>0</v>
      </c>
      <c r="T222" s="151">
        <f>S222*H222</f>
        <v>0</v>
      </c>
      <c r="AR222" s="152" t="s">
        <v>90</v>
      </c>
      <c r="AT222" s="152" t="s">
        <v>156</v>
      </c>
      <c r="AU222" s="152" t="s">
        <v>84</v>
      </c>
      <c r="AY222" s="17" t="s">
        <v>154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7" t="s">
        <v>84</v>
      </c>
      <c r="BK222" s="153">
        <f>ROUND(I222*H222,2)</f>
        <v>0</v>
      </c>
      <c r="BL222" s="17" t="s">
        <v>90</v>
      </c>
      <c r="BM222" s="152" t="s">
        <v>273</v>
      </c>
    </row>
    <row r="223" spans="2:65" s="12" customFormat="1">
      <c r="B223" s="154"/>
      <c r="D223" s="155" t="s">
        <v>164</v>
      </c>
      <c r="E223" s="156" t="s">
        <v>1</v>
      </c>
      <c r="F223" s="157" t="s">
        <v>263</v>
      </c>
      <c r="H223" s="156" t="s">
        <v>1</v>
      </c>
      <c r="I223" s="158"/>
      <c r="L223" s="154"/>
      <c r="M223" s="159"/>
      <c r="T223" s="160"/>
      <c r="AT223" s="156" t="s">
        <v>164</v>
      </c>
      <c r="AU223" s="156" t="s">
        <v>84</v>
      </c>
      <c r="AV223" s="12" t="s">
        <v>80</v>
      </c>
      <c r="AW223" s="12" t="s">
        <v>32</v>
      </c>
      <c r="AX223" s="12" t="s">
        <v>7</v>
      </c>
      <c r="AY223" s="156" t="s">
        <v>154</v>
      </c>
    </row>
    <row r="224" spans="2:65" s="13" customFormat="1">
      <c r="B224" s="161"/>
      <c r="D224" s="155" t="s">
        <v>164</v>
      </c>
      <c r="E224" s="162" t="s">
        <v>1</v>
      </c>
      <c r="F224" s="163" t="s">
        <v>274</v>
      </c>
      <c r="H224" s="164">
        <v>9.64</v>
      </c>
      <c r="I224" s="165"/>
      <c r="L224" s="161"/>
      <c r="M224" s="166"/>
      <c r="T224" s="167"/>
      <c r="AT224" s="162" t="s">
        <v>164</v>
      </c>
      <c r="AU224" s="162" t="s">
        <v>84</v>
      </c>
      <c r="AV224" s="13" t="s">
        <v>84</v>
      </c>
      <c r="AW224" s="13" t="s">
        <v>32</v>
      </c>
      <c r="AX224" s="13" t="s">
        <v>7</v>
      </c>
      <c r="AY224" s="162" t="s">
        <v>154</v>
      </c>
    </row>
    <row r="225" spans="2:65" s="12" customFormat="1">
      <c r="B225" s="154"/>
      <c r="D225" s="155" t="s">
        <v>164</v>
      </c>
      <c r="E225" s="156" t="s">
        <v>1</v>
      </c>
      <c r="F225" s="157" t="s">
        <v>265</v>
      </c>
      <c r="H225" s="156" t="s">
        <v>1</v>
      </c>
      <c r="I225" s="158"/>
      <c r="L225" s="154"/>
      <c r="M225" s="159"/>
      <c r="T225" s="160"/>
      <c r="AT225" s="156" t="s">
        <v>164</v>
      </c>
      <c r="AU225" s="156" t="s">
        <v>84</v>
      </c>
      <c r="AV225" s="12" t="s">
        <v>80</v>
      </c>
      <c r="AW225" s="12" t="s">
        <v>32</v>
      </c>
      <c r="AX225" s="12" t="s">
        <v>7</v>
      </c>
      <c r="AY225" s="156" t="s">
        <v>154</v>
      </c>
    </row>
    <row r="226" spans="2:65" s="13" customFormat="1">
      <c r="B226" s="161"/>
      <c r="D226" s="155" t="s">
        <v>164</v>
      </c>
      <c r="E226" s="162" t="s">
        <v>1</v>
      </c>
      <c r="F226" s="163" t="s">
        <v>275</v>
      </c>
      <c r="H226" s="164">
        <v>11.282</v>
      </c>
      <c r="I226" s="165"/>
      <c r="L226" s="161"/>
      <c r="M226" s="166"/>
      <c r="T226" s="167"/>
      <c r="AT226" s="162" t="s">
        <v>164</v>
      </c>
      <c r="AU226" s="162" t="s">
        <v>84</v>
      </c>
      <c r="AV226" s="13" t="s">
        <v>84</v>
      </c>
      <c r="AW226" s="13" t="s">
        <v>32</v>
      </c>
      <c r="AX226" s="13" t="s">
        <v>7</v>
      </c>
      <c r="AY226" s="162" t="s">
        <v>154</v>
      </c>
    </row>
    <row r="227" spans="2:65" s="13" customFormat="1">
      <c r="B227" s="161"/>
      <c r="D227" s="155" t="s">
        <v>164</v>
      </c>
      <c r="E227" s="162" t="s">
        <v>1</v>
      </c>
      <c r="F227" s="163" t="s">
        <v>276</v>
      </c>
      <c r="H227" s="164">
        <v>8.9369999999999994</v>
      </c>
      <c r="I227" s="165"/>
      <c r="L227" s="161"/>
      <c r="M227" s="166"/>
      <c r="T227" s="167"/>
      <c r="AT227" s="162" t="s">
        <v>164</v>
      </c>
      <c r="AU227" s="162" t="s">
        <v>84</v>
      </c>
      <c r="AV227" s="13" t="s">
        <v>84</v>
      </c>
      <c r="AW227" s="13" t="s">
        <v>32</v>
      </c>
      <c r="AX227" s="13" t="s">
        <v>7</v>
      </c>
      <c r="AY227" s="162" t="s">
        <v>154</v>
      </c>
    </row>
    <row r="228" spans="2:65" s="14" customFormat="1">
      <c r="B228" s="168"/>
      <c r="D228" s="155" t="s">
        <v>164</v>
      </c>
      <c r="E228" s="169" t="s">
        <v>1</v>
      </c>
      <c r="F228" s="170" t="s">
        <v>183</v>
      </c>
      <c r="H228" s="171">
        <v>29.859000000000002</v>
      </c>
      <c r="I228" s="172"/>
      <c r="L228" s="168"/>
      <c r="M228" s="173"/>
      <c r="T228" s="174"/>
      <c r="AT228" s="169" t="s">
        <v>164</v>
      </c>
      <c r="AU228" s="169" t="s">
        <v>84</v>
      </c>
      <c r="AV228" s="14" t="s">
        <v>90</v>
      </c>
      <c r="AW228" s="14" t="s">
        <v>32</v>
      </c>
      <c r="AX228" s="14" t="s">
        <v>80</v>
      </c>
      <c r="AY228" s="169" t="s">
        <v>154</v>
      </c>
    </row>
    <row r="229" spans="2:65" s="1" customFormat="1" ht="24.2" customHeight="1">
      <c r="B229" s="139"/>
      <c r="C229" s="140" t="s">
        <v>277</v>
      </c>
      <c r="D229" s="140" t="s">
        <v>156</v>
      </c>
      <c r="E229" s="141" t="s">
        <v>278</v>
      </c>
      <c r="F229" s="142" t="s">
        <v>279</v>
      </c>
      <c r="G229" s="143" t="s">
        <v>159</v>
      </c>
      <c r="H229" s="144">
        <v>29.859000000000002</v>
      </c>
      <c r="I229" s="145"/>
      <c r="J229" s="146">
        <f>ROUND(I229*H229,2)</f>
        <v>0</v>
      </c>
      <c r="K229" s="147"/>
      <c r="L229" s="32"/>
      <c r="M229" s="148" t="s">
        <v>1</v>
      </c>
      <c r="N229" s="149" t="s">
        <v>42</v>
      </c>
      <c r="P229" s="150">
        <f>O229*H229</f>
        <v>0</v>
      </c>
      <c r="Q229" s="150">
        <v>0</v>
      </c>
      <c r="R229" s="150">
        <f>Q229*H229</f>
        <v>0</v>
      </c>
      <c r="S229" s="150">
        <v>0</v>
      </c>
      <c r="T229" s="151">
        <f>S229*H229</f>
        <v>0</v>
      </c>
      <c r="AR229" s="152" t="s">
        <v>90</v>
      </c>
      <c r="AT229" s="152" t="s">
        <v>156</v>
      </c>
      <c r="AU229" s="152" t="s">
        <v>84</v>
      </c>
      <c r="AY229" s="17" t="s">
        <v>154</v>
      </c>
      <c r="BE229" s="153">
        <f>IF(N229="základná",J229,0)</f>
        <v>0</v>
      </c>
      <c r="BF229" s="153">
        <f>IF(N229="znížená",J229,0)</f>
        <v>0</v>
      </c>
      <c r="BG229" s="153">
        <f>IF(N229="zákl. prenesená",J229,0)</f>
        <v>0</v>
      </c>
      <c r="BH229" s="153">
        <f>IF(N229="zníž. prenesená",J229,0)</f>
        <v>0</v>
      </c>
      <c r="BI229" s="153">
        <f>IF(N229="nulová",J229,0)</f>
        <v>0</v>
      </c>
      <c r="BJ229" s="17" t="s">
        <v>84</v>
      </c>
      <c r="BK229" s="153">
        <f>ROUND(I229*H229,2)</f>
        <v>0</v>
      </c>
      <c r="BL229" s="17" t="s">
        <v>90</v>
      </c>
      <c r="BM229" s="152" t="s">
        <v>280</v>
      </c>
    </row>
    <row r="230" spans="2:65" s="1" customFormat="1" ht="16.5" customHeight="1">
      <c r="B230" s="139"/>
      <c r="C230" s="140" t="s">
        <v>281</v>
      </c>
      <c r="D230" s="140" t="s">
        <v>156</v>
      </c>
      <c r="E230" s="141" t="s">
        <v>282</v>
      </c>
      <c r="F230" s="142" t="s">
        <v>283</v>
      </c>
      <c r="G230" s="143" t="s">
        <v>241</v>
      </c>
      <c r="H230" s="144">
        <v>0.19</v>
      </c>
      <c r="I230" s="145"/>
      <c r="J230" s="146">
        <f>ROUND(I230*H230,2)</f>
        <v>0</v>
      </c>
      <c r="K230" s="147"/>
      <c r="L230" s="32"/>
      <c r="M230" s="148" t="s">
        <v>1</v>
      </c>
      <c r="N230" s="149" t="s">
        <v>42</v>
      </c>
      <c r="P230" s="150">
        <f>O230*H230</f>
        <v>0</v>
      </c>
      <c r="Q230" s="150">
        <v>1.0189584899999999</v>
      </c>
      <c r="R230" s="150">
        <f>Q230*H230</f>
        <v>0.1936021131</v>
      </c>
      <c r="S230" s="150">
        <v>0</v>
      </c>
      <c r="T230" s="151">
        <f>S230*H230</f>
        <v>0</v>
      </c>
      <c r="AR230" s="152" t="s">
        <v>90</v>
      </c>
      <c r="AT230" s="152" t="s">
        <v>156</v>
      </c>
      <c r="AU230" s="152" t="s">
        <v>84</v>
      </c>
      <c r="AY230" s="17" t="s">
        <v>154</v>
      </c>
      <c r="BE230" s="153">
        <f>IF(N230="základná",J230,0)</f>
        <v>0</v>
      </c>
      <c r="BF230" s="153">
        <f>IF(N230="znížená",J230,0)</f>
        <v>0</v>
      </c>
      <c r="BG230" s="153">
        <f>IF(N230="zákl. prenesená",J230,0)</f>
        <v>0</v>
      </c>
      <c r="BH230" s="153">
        <f>IF(N230="zníž. prenesená",J230,0)</f>
        <v>0</v>
      </c>
      <c r="BI230" s="153">
        <f>IF(N230="nulová",J230,0)</f>
        <v>0</v>
      </c>
      <c r="BJ230" s="17" t="s">
        <v>84</v>
      </c>
      <c r="BK230" s="153">
        <f>ROUND(I230*H230,2)</f>
        <v>0</v>
      </c>
      <c r="BL230" s="17" t="s">
        <v>90</v>
      </c>
      <c r="BM230" s="152" t="s">
        <v>284</v>
      </c>
    </row>
    <row r="231" spans="2:65" s="12" customFormat="1">
      <c r="B231" s="154"/>
      <c r="D231" s="155" t="s">
        <v>164</v>
      </c>
      <c r="E231" s="156" t="s">
        <v>1</v>
      </c>
      <c r="F231" s="157" t="s">
        <v>285</v>
      </c>
      <c r="H231" s="156" t="s">
        <v>1</v>
      </c>
      <c r="I231" s="158"/>
      <c r="L231" s="154"/>
      <c r="M231" s="159"/>
      <c r="T231" s="160"/>
      <c r="AT231" s="156" t="s">
        <v>164</v>
      </c>
      <c r="AU231" s="156" t="s">
        <v>84</v>
      </c>
      <c r="AV231" s="12" t="s">
        <v>80</v>
      </c>
      <c r="AW231" s="12" t="s">
        <v>32</v>
      </c>
      <c r="AX231" s="12" t="s">
        <v>7</v>
      </c>
      <c r="AY231" s="156" t="s">
        <v>154</v>
      </c>
    </row>
    <row r="232" spans="2:65" s="13" customFormat="1">
      <c r="B232" s="161"/>
      <c r="D232" s="155" t="s">
        <v>164</v>
      </c>
      <c r="E232" s="162" t="s">
        <v>1</v>
      </c>
      <c r="F232" s="163" t="s">
        <v>286</v>
      </c>
      <c r="H232" s="164">
        <v>0.19</v>
      </c>
      <c r="I232" s="165"/>
      <c r="L232" s="161"/>
      <c r="M232" s="166"/>
      <c r="T232" s="167"/>
      <c r="AT232" s="162" t="s">
        <v>164</v>
      </c>
      <c r="AU232" s="162" t="s">
        <v>84</v>
      </c>
      <c r="AV232" s="13" t="s">
        <v>84</v>
      </c>
      <c r="AW232" s="13" t="s">
        <v>32</v>
      </c>
      <c r="AX232" s="13" t="s">
        <v>80</v>
      </c>
      <c r="AY232" s="162" t="s">
        <v>154</v>
      </c>
    </row>
    <row r="233" spans="2:65" s="1" customFormat="1" ht="24.2" customHeight="1">
      <c r="B233" s="139"/>
      <c r="C233" s="140" t="s">
        <v>287</v>
      </c>
      <c r="D233" s="140" t="s">
        <v>156</v>
      </c>
      <c r="E233" s="141" t="s">
        <v>288</v>
      </c>
      <c r="F233" s="142" t="s">
        <v>289</v>
      </c>
      <c r="G233" s="143" t="s">
        <v>177</v>
      </c>
      <c r="H233" s="144">
        <v>67.89</v>
      </c>
      <c r="I233" s="145"/>
      <c r="J233" s="146">
        <f>ROUND(I233*H233,2)</f>
        <v>0</v>
      </c>
      <c r="K233" s="147"/>
      <c r="L233" s="32"/>
      <c r="M233" s="148" t="s">
        <v>1</v>
      </c>
      <c r="N233" s="149" t="s">
        <v>42</v>
      </c>
      <c r="P233" s="150">
        <f>O233*H233</f>
        <v>0</v>
      </c>
      <c r="Q233" s="150">
        <v>2.4157199999999999</v>
      </c>
      <c r="R233" s="150">
        <f>Q233*H233</f>
        <v>164.00323079999998</v>
      </c>
      <c r="S233" s="150">
        <v>0</v>
      </c>
      <c r="T233" s="151">
        <f>S233*H233</f>
        <v>0</v>
      </c>
      <c r="AR233" s="152" t="s">
        <v>90</v>
      </c>
      <c r="AT233" s="152" t="s">
        <v>156</v>
      </c>
      <c r="AU233" s="152" t="s">
        <v>84</v>
      </c>
      <c r="AY233" s="17" t="s">
        <v>154</v>
      </c>
      <c r="BE233" s="153">
        <f>IF(N233="základná",J233,0)</f>
        <v>0</v>
      </c>
      <c r="BF233" s="153">
        <f>IF(N233="znížená",J233,0)</f>
        <v>0</v>
      </c>
      <c r="BG233" s="153">
        <f>IF(N233="zákl. prenesená",J233,0)</f>
        <v>0</v>
      </c>
      <c r="BH233" s="153">
        <f>IF(N233="zníž. prenesená",J233,0)</f>
        <v>0</v>
      </c>
      <c r="BI233" s="153">
        <f>IF(N233="nulová",J233,0)</f>
        <v>0</v>
      </c>
      <c r="BJ233" s="17" t="s">
        <v>84</v>
      </c>
      <c r="BK233" s="153">
        <f>ROUND(I233*H233,2)</f>
        <v>0</v>
      </c>
      <c r="BL233" s="17" t="s">
        <v>90</v>
      </c>
      <c r="BM233" s="152" t="s">
        <v>290</v>
      </c>
    </row>
    <row r="234" spans="2:65" s="13" customFormat="1">
      <c r="B234" s="161"/>
      <c r="D234" s="155" t="s">
        <v>164</v>
      </c>
      <c r="E234" s="162" t="s">
        <v>1</v>
      </c>
      <c r="F234" s="163" t="s">
        <v>291</v>
      </c>
      <c r="H234" s="164">
        <v>43.055999999999997</v>
      </c>
      <c r="I234" s="165"/>
      <c r="L234" s="161"/>
      <c r="M234" s="166"/>
      <c r="T234" s="167"/>
      <c r="AT234" s="162" t="s">
        <v>164</v>
      </c>
      <c r="AU234" s="162" t="s">
        <v>84</v>
      </c>
      <c r="AV234" s="13" t="s">
        <v>84</v>
      </c>
      <c r="AW234" s="13" t="s">
        <v>32</v>
      </c>
      <c r="AX234" s="13" t="s">
        <v>7</v>
      </c>
      <c r="AY234" s="162" t="s">
        <v>154</v>
      </c>
    </row>
    <row r="235" spans="2:65" s="13" customFormat="1">
      <c r="B235" s="161"/>
      <c r="D235" s="155" t="s">
        <v>164</v>
      </c>
      <c r="E235" s="162" t="s">
        <v>1</v>
      </c>
      <c r="F235" s="163" t="s">
        <v>292</v>
      </c>
      <c r="H235" s="164">
        <v>1.1819999999999999</v>
      </c>
      <c r="I235" s="165"/>
      <c r="L235" s="161"/>
      <c r="M235" s="166"/>
      <c r="T235" s="167"/>
      <c r="AT235" s="162" t="s">
        <v>164</v>
      </c>
      <c r="AU235" s="162" t="s">
        <v>84</v>
      </c>
      <c r="AV235" s="13" t="s">
        <v>84</v>
      </c>
      <c r="AW235" s="13" t="s">
        <v>32</v>
      </c>
      <c r="AX235" s="13" t="s">
        <v>7</v>
      </c>
      <c r="AY235" s="162" t="s">
        <v>154</v>
      </c>
    </row>
    <row r="236" spans="2:65" s="13" customFormat="1">
      <c r="B236" s="161"/>
      <c r="D236" s="155" t="s">
        <v>164</v>
      </c>
      <c r="E236" s="162" t="s">
        <v>1</v>
      </c>
      <c r="F236" s="163" t="s">
        <v>293</v>
      </c>
      <c r="H236" s="164">
        <v>23.652000000000001</v>
      </c>
      <c r="I236" s="165"/>
      <c r="L236" s="161"/>
      <c r="M236" s="166"/>
      <c r="T236" s="167"/>
      <c r="AT236" s="162" t="s">
        <v>164</v>
      </c>
      <c r="AU236" s="162" t="s">
        <v>84</v>
      </c>
      <c r="AV236" s="13" t="s">
        <v>84</v>
      </c>
      <c r="AW236" s="13" t="s">
        <v>32</v>
      </c>
      <c r="AX236" s="13" t="s">
        <v>7</v>
      </c>
      <c r="AY236" s="162" t="s">
        <v>154</v>
      </c>
    </row>
    <row r="237" spans="2:65" s="14" customFormat="1">
      <c r="B237" s="168"/>
      <c r="D237" s="155" t="s">
        <v>164</v>
      </c>
      <c r="E237" s="169" t="s">
        <v>1</v>
      </c>
      <c r="F237" s="170" t="s">
        <v>183</v>
      </c>
      <c r="H237" s="171">
        <v>67.89</v>
      </c>
      <c r="I237" s="172"/>
      <c r="L237" s="168"/>
      <c r="M237" s="173"/>
      <c r="T237" s="174"/>
      <c r="AT237" s="169" t="s">
        <v>164</v>
      </c>
      <c r="AU237" s="169" t="s">
        <v>84</v>
      </c>
      <c r="AV237" s="14" t="s">
        <v>90</v>
      </c>
      <c r="AW237" s="14" t="s">
        <v>32</v>
      </c>
      <c r="AX237" s="14" t="s">
        <v>80</v>
      </c>
      <c r="AY237" s="169" t="s">
        <v>154</v>
      </c>
    </row>
    <row r="238" spans="2:65" s="1" customFormat="1" ht="21.75" customHeight="1">
      <c r="B238" s="139"/>
      <c r="C238" s="140" t="s">
        <v>8</v>
      </c>
      <c r="D238" s="140" t="s">
        <v>156</v>
      </c>
      <c r="E238" s="141" t="s">
        <v>294</v>
      </c>
      <c r="F238" s="142" t="s">
        <v>295</v>
      </c>
      <c r="G238" s="143" t="s">
        <v>159</v>
      </c>
      <c r="H238" s="144">
        <v>110.124</v>
      </c>
      <c r="I238" s="145"/>
      <c r="J238" s="146">
        <f>ROUND(I238*H238,2)</f>
        <v>0</v>
      </c>
      <c r="K238" s="147"/>
      <c r="L238" s="32"/>
      <c r="M238" s="148" t="s">
        <v>1</v>
      </c>
      <c r="N238" s="149" t="s">
        <v>42</v>
      </c>
      <c r="P238" s="150">
        <f>O238*H238</f>
        <v>0</v>
      </c>
      <c r="Q238" s="150">
        <v>1.5947400000000001E-3</v>
      </c>
      <c r="R238" s="150">
        <f>Q238*H238</f>
        <v>0.17561914776000001</v>
      </c>
      <c r="S238" s="150">
        <v>0</v>
      </c>
      <c r="T238" s="151">
        <f>S238*H238</f>
        <v>0</v>
      </c>
      <c r="AR238" s="152" t="s">
        <v>90</v>
      </c>
      <c r="AT238" s="152" t="s">
        <v>156</v>
      </c>
      <c r="AU238" s="152" t="s">
        <v>84</v>
      </c>
      <c r="AY238" s="17" t="s">
        <v>154</v>
      </c>
      <c r="BE238" s="153">
        <f>IF(N238="základná",J238,0)</f>
        <v>0</v>
      </c>
      <c r="BF238" s="153">
        <f>IF(N238="znížená",J238,0)</f>
        <v>0</v>
      </c>
      <c r="BG238" s="153">
        <f>IF(N238="zákl. prenesená",J238,0)</f>
        <v>0</v>
      </c>
      <c r="BH238" s="153">
        <f>IF(N238="zníž. prenesená",J238,0)</f>
        <v>0</v>
      </c>
      <c r="BI238" s="153">
        <f>IF(N238="nulová",J238,0)</f>
        <v>0</v>
      </c>
      <c r="BJ238" s="17" t="s">
        <v>84</v>
      </c>
      <c r="BK238" s="153">
        <f>ROUND(I238*H238,2)</f>
        <v>0</v>
      </c>
      <c r="BL238" s="17" t="s">
        <v>90</v>
      </c>
      <c r="BM238" s="152" t="s">
        <v>296</v>
      </c>
    </row>
    <row r="239" spans="2:65" s="13" customFormat="1">
      <c r="B239" s="161"/>
      <c r="D239" s="155" t="s">
        <v>164</v>
      </c>
      <c r="E239" s="162" t="s">
        <v>1</v>
      </c>
      <c r="F239" s="163" t="s">
        <v>297</v>
      </c>
      <c r="H239" s="164">
        <v>8.0079999999999991</v>
      </c>
      <c r="I239" s="165"/>
      <c r="L239" s="161"/>
      <c r="M239" s="166"/>
      <c r="T239" s="167"/>
      <c r="AT239" s="162" t="s">
        <v>164</v>
      </c>
      <c r="AU239" s="162" t="s">
        <v>84</v>
      </c>
      <c r="AV239" s="13" t="s">
        <v>84</v>
      </c>
      <c r="AW239" s="13" t="s">
        <v>32</v>
      </c>
      <c r="AX239" s="13" t="s">
        <v>7</v>
      </c>
      <c r="AY239" s="162" t="s">
        <v>154</v>
      </c>
    </row>
    <row r="240" spans="2:65" s="13" customFormat="1">
      <c r="B240" s="161"/>
      <c r="D240" s="155" t="s">
        <v>164</v>
      </c>
      <c r="E240" s="162" t="s">
        <v>1</v>
      </c>
      <c r="F240" s="163" t="s">
        <v>298</v>
      </c>
      <c r="H240" s="164">
        <v>8.3019999999999996</v>
      </c>
      <c r="I240" s="165"/>
      <c r="L240" s="161"/>
      <c r="M240" s="166"/>
      <c r="T240" s="167"/>
      <c r="AT240" s="162" t="s">
        <v>164</v>
      </c>
      <c r="AU240" s="162" t="s">
        <v>84</v>
      </c>
      <c r="AV240" s="13" t="s">
        <v>84</v>
      </c>
      <c r="AW240" s="13" t="s">
        <v>32</v>
      </c>
      <c r="AX240" s="13" t="s">
        <v>7</v>
      </c>
      <c r="AY240" s="162" t="s">
        <v>154</v>
      </c>
    </row>
    <row r="241" spans="2:65" s="13" customFormat="1">
      <c r="B241" s="161"/>
      <c r="D241" s="155" t="s">
        <v>164</v>
      </c>
      <c r="E241" s="162" t="s">
        <v>1</v>
      </c>
      <c r="F241" s="163" t="s">
        <v>299</v>
      </c>
      <c r="H241" s="164">
        <v>52.527999999999999</v>
      </c>
      <c r="I241" s="165"/>
      <c r="L241" s="161"/>
      <c r="M241" s="166"/>
      <c r="T241" s="167"/>
      <c r="AT241" s="162" t="s">
        <v>164</v>
      </c>
      <c r="AU241" s="162" t="s">
        <v>84</v>
      </c>
      <c r="AV241" s="13" t="s">
        <v>84</v>
      </c>
      <c r="AW241" s="13" t="s">
        <v>32</v>
      </c>
      <c r="AX241" s="13" t="s">
        <v>7</v>
      </c>
      <c r="AY241" s="162" t="s">
        <v>154</v>
      </c>
    </row>
    <row r="242" spans="2:65" s="13" customFormat="1">
      <c r="B242" s="161"/>
      <c r="D242" s="155" t="s">
        <v>164</v>
      </c>
      <c r="E242" s="162" t="s">
        <v>1</v>
      </c>
      <c r="F242" s="163" t="s">
        <v>300</v>
      </c>
      <c r="H242" s="164">
        <v>11.704000000000001</v>
      </c>
      <c r="I242" s="165"/>
      <c r="L242" s="161"/>
      <c r="M242" s="166"/>
      <c r="T242" s="167"/>
      <c r="AT242" s="162" t="s">
        <v>164</v>
      </c>
      <c r="AU242" s="162" t="s">
        <v>84</v>
      </c>
      <c r="AV242" s="13" t="s">
        <v>84</v>
      </c>
      <c r="AW242" s="13" t="s">
        <v>32</v>
      </c>
      <c r="AX242" s="13" t="s">
        <v>7</v>
      </c>
      <c r="AY242" s="162" t="s">
        <v>154</v>
      </c>
    </row>
    <row r="243" spans="2:65" s="13" customFormat="1">
      <c r="B243" s="161"/>
      <c r="D243" s="155" t="s">
        <v>164</v>
      </c>
      <c r="E243" s="162" t="s">
        <v>1</v>
      </c>
      <c r="F243" s="163" t="s">
        <v>301</v>
      </c>
      <c r="H243" s="164">
        <v>29.582000000000001</v>
      </c>
      <c r="I243" s="165"/>
      <c r="L243" s="161"/>
      <c r="M243" s="166"/>
      <c r="T243" s="167"/>
      <c r="AT243" s="162" t="s">
        <v>164</v>
      </c>
      <c r="AU243" s="162" t="s">
        <v>84</v>
      </c>
      <c r="AV243" s="13" t="s">
        <v>84</v>
      </c>
      <c r="AW243" s="13" t="s">
        <v>32</v>
      </c>
      <c r="AX243" s="13" t="s">
        <v>7</v>
      </c>
      <c r="AY243" s="162" t="s">
        <v>154</v>
      </c>
    </row>
    <row r="244" spans="2:65" s="14" customFormat="1">
      <c r="B244" s="168"/>
      <c r="D244" s="155" t="s">
        <v>164</v>
      </c>
      <c r="E244" s="169" t="s">
        <v>1</v>
      </c>
      <c r="F244" s="170" t="s">
        <v>183</v>
      </c>
      <c r="H244" s="171">
        <v>110.124</v>
      </c>
      <c r="I244" s="172"/>
      <c r="L244" s="168"/>
      <c r="M244" s="173"/>
      <c r="T244" s="174"/>
      <c r="AT244" s="169" t="s">
        <v>164</v>
      </c>
      <c r="AU244" s="169" t="s">
        <v>84</v>
      </c>
      <c r="AV244" s="14" t="s">
        <v>90</v>
      </c>
      <c r="AW244" s="14" t="s">
        <v>32</v>
      </c>
      <c r="AX244" s="14" t="s">
        <v>80</v>
      </c>
      <c r="AY244" s="169" t="s">
        <v>154</v>
      </c>
    </row>
    <row r="245" spans="2:65" s="1" customFormat="1" ht="21.75" customHeight="1">
      <c r="B245" s="139"/>
      <c r="C245" s="140" t="s">
        <v>302</v>
      </c>
      <c r="D245" s="140" t="s">
        <v>156</v>
      </c>
      <c r="E245" s="141" t="s">
        <v>303</v>
      </c>
      <c r="F245" s="142" t="s">
        <v>304</v>
      </c>
      <c r="G245" s="143" t="s">
        <v>159</v>
      </c>
      <c r="H245" s="144">
        <v>110.124</v>
      </c>
      <c r="I245" s="145"/>
      <c r="J245" s="146">
        <f>ROUND(I245*H245,2)</f>
        <v>0</v>
      </c>
      <c r="K245" s="147"/>
      <c r="L245" s="32"/>
      <c r="M245" s="148" t="s">
        <v>1</v>
      </c>
      <c r="N245" s="149" t="s">
        <v>42</v>
      </c>
      <c r="P245" s="150">
        <f>O245*H245</f>
        <v>0</v>
      </c>
      <c r="Q245" s="150">
        <v>0</v>
      </c>
      <c r="R245" s="150">
        <f>Q245*H245</f>
        <v>0</v>
      </c>
      <c r="S245" s="150">
        <v>0</v>
      </c>
      <c r="T245" s="151">
        <f>S245*H245</f>
        <v>0</v>
      </c>
      <c r="AR245" s="152" t="s">
        <v>90</v>
      </c>
      <c r="AT245" s="152" t="s">
        <v>156</v>
      </c>
      <c r="AU245" s="152" t="s">
        <v>84</v>
      </c>
      <c r="AY245" s="17" t="s">
        <v>154</v>
      </c>
      <c r="BE245" s="153">
        <f>IF(N245="základná",J245,0)</f>
        <v>0</v>
      </c>
      <c r="BF245" s="153">
        <f>IF(N245="znížená",J245,0)</f>
        <v>0</v>
      </c>
      <c r="BG245" s="153">
        <f>IF(N245="zákl. prenesená",J245,0)</f>
        <v>0</v>
      </c>
      <c r="BH245" s="153">
        <f>IF(N245="zníž. prenesená",J245,0)</f>
        <v>0</v>
      </c>
      <c r="BI245" s="153">
        <f>IF(N245="nulová",J245,0)</f>
        <v>0</v>
      </c>
      <c r="BJ245" s="17" t="s">
        <v>84</v>
      </c>
      <c r="BK245" s="153">
        <f>ROUND(I245*H245,2)</f>
        <v>0</v>
      </c>
      <c r="BL245" s="17" t="s">
        <v>90</v>
      </c>
      <c r="BM245" s="152" t="s">
        <v>305</v>
      </c>
    </row>
    <row r="246" spans="2:65" s="1" customFormat="1" ht="16.5" customHeight="1">
      <c r="B246" s="139"/>
      <c r="C246" s="140" t="s">
        <v>306</v>
      </c>
      <c r="D246" s="140" t="s">
        <v>156</v>
      </c>
      <c r="E246" s="141" t="s">
        <v>307</v>
      </c>
      <c r="F246" s="142" t="s">
        <v>308</v>
      </c>
      <c r="G246" s="143" t="s">
        <v>241</v>
      </c>
      <c r="H246" s="144">
        <v>12.430999999999999</v>
      </c>
      <c r="I246" s="145"/>
      <c r="J246" s="146">
        <f>ROUND(I246*H246,2)</f>
        <v>0</v>
      </c>
      <c r="K246" s="147"/>
      <c r="L246" s="32"/>
      <c r="M246" s="148" t="s">
        <v>1</v>
      </c>
      <c r="N246" s="149" t="s">
        <v>42</v>
      </c>
      <c r="P246" s="150">
        <f>O246*H246</f>
        <v>0</v>
      </c>
      <c r="Q246" s="150">
        <v>1.0189600000000001</v>
      </c>
      <c r="R246" s="150">
        <f>Q246*H246</f>
        <v>12.666691760000001</v>
      </c>
      <c r="S246" s="150">
        <v>0</v>
      </c>
      <c r="T246" s="151">
        <f>S246*H246</f>
        <v>0</v>
      </c>
      <c r="AR246" s="152" t="s">
        <v>90</v>
      </c>
      <c r="AT246" s="152" t="s">
        <v>156</v>
      </c>
      <c r="AU246" s="152" t="s">
        <v>84</v>
      </c>
      <c r="AY246" s="17" t="s">
        <v>154</v>
      </c>
      <c r="BE246" s="153">
        <f>IF(N246="základná",J246,0)</f>
        <v>0</v>
      </c>
      <c r="BF246" s="153">
        <f>IF(N246="znížená",J246,0)</f>
        <v>0</v>
      </c>
      <c r="BG246" s="153">
        <f>IF(N246="zákl. prenesená",J246,0)</f>
        <v>0</v>
      </c>
      <c r="BH246" s="153">
        <f>IF(N246="zníž. prenesená",J246,0)</f>
        <v>0</v>
      </c>
      <c r="BI246" s="153">
        <f>IF(N246="nulová",J246,0)</f>
        <v>0</v>
      </c>
      <c r="BJ246" s="17" t="s">
        <v>84</v>
      </c>
      <c r="BK246" s="153">
        <f>ROUND(I246*H246,2)</f>
        <v>0</v>
      </c>
      <c r="BL246" s="17" t="s">
        <v>90</v>
      </c>
      <c r="BM246" s="152" t="s">
        <v>309</v>
      </c>
    </row>
    <row r="247" spans="2:65" s="12" customFormat="1">
      <c r="B247" s="154"/>
      <c r="D247" s="155" t="s">
        <v>164</v>
      </c>
      <c r="E247" s="156" t="s">
        <v>1</v>
      </c>
      <c r="F247" s="157" t="s">
        <v>310</v>
      </c>
      <c r="H247" s="156" t="s">
        <v>1</v>
      </c>
      <c r="I247" s="158"/>
      <c r="L247" s="154"/>
      <c r="M247" s="159"/>
      <c r="T247" s="160"/>
      <c r="AT247" s="156" t="s">
        <v>164</v>
      </c>
      <c r="AU247" s="156" t="s">
        <v>84</v>
      </c>
      <c r="AV247" s="12" t="s">
        <v>80</v>
      </c>
      <c r="AW247" s="12" t="s">
        <v>32</v>
      </c>
      <c r="AX247" s="12" t="s">
        <v>7</v>
      </c>
      <c r="AY247" s="156" t="s">
        <v>154</v>
      </c>
    </row>
    <row r="248" spans="2:65" s="13" customFormat="1">
      <c r="B248" s="161"/>
      <c r="D248" s="155" t="s">
        <v>164</v>
      </c>
      <c r="E248" s="162" t="s">
        <v>1</v>
      </c>
      <c r="F248" s="163" t="s">
        <v>311</v>
      </c>
      <c r="H248" s="164">
        <v>12.398</v>
      </c>
      <c r="I248" s="165"/>
      <c r="L248" s="161"/>
      <c r="M248" s="166"/>
      <c r="T248" s="167"/>
      <c r="AT248" s="162" t="s">
        <v>164</v>
      </c>
      <c r="AU248" s="162" t="s">
        <v>84</v>
      </c>
      <c r="AV248" s="13" t="s">
        <v>84</v>
      </c>
      <c r="AW248" s="13" t="s">
        <v>32</v>
      </c>
      <c r="AX248" s="13" t="s">
        <v>7</v>
      </c>
      <c r="AY248" s="162" t="s">
        <v>154</v>
      </c>
    </row>
    <row r="249" spans="2:65" s="12" customFormat="1">
      <c r="B249" s="154"/>
      <c r="D249" s="155" t="s">
        <v>164</v>
      </c>
      <c r="E249" s="156" t="s">
        <v>1</v>
      </c>
      <c r="F249" s="157" t="s">
        <v>312</v>
      </c>
      <c r="H249" s="156" t="s">
        <v>1</v>
      </c>
      <c r="I249" s="158"/>
      <c r="L249" s="154"/>
      <c r="M249" s="159"/>
      <c r="T249" s="160"/>
      <c r="AT249" s="156" t="s">
        <v>164</v>
      </c>
      <c r="AU249" s="156" t="s">
        <v>84</v>
      </c>
      <c r="AV249" s="12" t="s">
        <v>80</v>
      </c>
      <c r="AW249" s="12" t="s">
        <v>32</v>
      </c>
      <c r="AX249" s="12" t="s">
        <v>7</v>
      </c>
      <c r="AY249" s="156" t="s">
        <v>154</v>
      </c>
    </row>
    <row r="250" spans="2:65" s="13" customFormat="1">
      <c r="B250" s="161"/>
      <c r="D250" s="155" t="s">
        <v>164</v>
      </c>
      <c r="E250" s="162" t="s">
        <v>1</v>
      </c>
      <c r="F250" s="163" t="s">
        <v>313</v>
      </c>
      <c r="H250" s="164">
        <v>3.3000000000000002E-2</v>
      </c>
      <c r="I250" s="165"/>
      <c r="L250" s="161"/>
      <c r="M250" s="166"/>
      <c r="T250" s="167"/>
      <c r="AT250" s="162" t="s">
        <v>164</v>
      </c>
      <c r="AU250" s="162" t="s">
        <v>84</v>
      </c>
      <c r="AV250" s="13" t="s">
        <v>84</v>
      </c>
      <c r="AW250" s="13" t="s">
        <v>32</v>
      </c>
      <c r="AX250" s="13" t="s">
        <v>7</v>
      </c>
      <c r="AY250" s="162" t="s">
        <v>154</v>
      </c>
    </row>
    <row r="251" spans="2:65" s="14" customFormat="1">
      <c r="B251" s="168"/>
      <c r="D251" s="155" t="s">
        <v>164</v>
      </c>
      <c r="E251" s="169" t="s">
        <v>1</v>
      </c>
      <c r="F251" s="170" t="s">
        <v>183</v>
      </c>
      <c r="H251" s="171">
        <v>12.430999999999999</v>
      </c>
      <c r="I251" s="172"/>
      <c r="L251" s="168"/>
      <c r="M251" s="173"/>
      <c r="T251" s="174"/>
      <c r="AT251" s="169" t="s">
        <v>164</v>
      </c>
      <c r="AU251" s="169" t="s">
        <v>84</v>
      </c>
      <c r="AV251" s="14" t="s">
        <v>90</v>
      </c>
      <c r="AW251" s="14" t="s">
        <v>32</v>
      </c>
      <c r="AX251" s="14" t="s">
        <v>80</v>
      </c>
      <c r="AY251" s="169" t="s">
        <v>154</v>
      </c>
    </row>
    <row r="252" spans="2:65" s="11" customFormat="1" ht="22.9" customHeight="1">
      <c r="B252" s="127"/>
      <c r="D252" s="128" t="s">
        <v>75</v>
      </c>
      <c r="E252" s="137" t="s">
        <v>87</v>
      </c>
      <c r="F252" s="137" t="s">
        <v>314</v>
      </c>
      <c r="I252" s="130"/>
      <c r="J252" s="138">
        <f>BK252</f>
        <v>0</v>
      </c>
      <c r="L252" s="127"/>
      <c r="M252" s="132"/>
      <c r="P252" s="133">
        <f>SUM(P253:P341)</f>
        <v>0</v>
      </c>
      <c r="R252" s="133">
        <f>SUM(R253:R341)</f>
        <v>110.19075319451601</v>
      </c>
      <c r="T252" s="134">
        <f>SUM(T253:T341)</f>
        <v>0</v>
      </c>
      <c r="AR252" s="128" t="s">
        <v>80</v>
      </c>
      <c r="AT252" s="135" t="s">
        <v>75</v>
      </c>
      <c r="AU252" s="135" t="s">
        <v>80</v>
      </c>
      <c r="AY252" s="128" t="s">
        <v>154</v>
      </c>
      <c r="BK252" s="136">
        <f>SUM(BK253:BK341)</f>
        <v>0</v>
      </c>
    </row>
    <row r="253" spans="2:65" s="1" customFormat="1" ht="37.9" customHeight="1">
      <c r="B253" s="139"/>
      <c r="C253" s="140" t="s">
        <v>315</v>
      </c>
      <c r="D253" s="140" t="s">
        <v>156</v>
      </c>
      <c r="E253" s="141" t="s">
        <v>316</v>
      </c>
      <c r="F253" s="142" t="s">
        <v>317</v>
      </c>
      <c r="G253" s="143" t="s">
        <v>177</v>
      </c>
      <c r="H253" s="144">
        <v>13.654999999999999</v>
      </c>
      <c r="I253" s="145"/>
      <c r="J253" s="146">
        <f>ROUND(I253*H253,2)</f>
        <v>0</v>
      </c>
      <c r="K253" s="147"/>
      <c r="L253" s="32"/>
      <c r="M253" s="148" t="s">
        <v>1</v>
      </c>
      <c r="N253" s="149" t="s">
        <v>42</v>
      </c>
      <c r="P253" s="150">
        <f>O253*H253</f>
        <v>0</v>
      </c>
      <c r="Q253" s="150">
        <v>0.84749300000000005</v>
      </c>
      <c r="R253" s="150">
        <f>Q253*H253</f>
        <v>11.572516915</v>
      </c>
      <c r="S253" s="150">
        <v>0</v>
      </c>
      <c r="T253" s="151">
        <f>S253*H253</f>
        <v>0</v>
      </c>
      <c r="AR253" s="152" t="s">
        <v>244</v>
      </c>
      <c r="AT253" s="152" t="s">
        <v>156</v>
      </c>
      <c r="AU253" s="152" t="s">
        <v>84</v>
      </c>
      <c r="AY253" s="17" t="s">
        <v>154</v>
      </c>
      <c r="BE253" s="153">
        <f>IF(N253="základná",J253,0)</f>
        <v>0</v>
      </c>
      <c r="BF253" s="153">
        <f>IF(N253="znížená",J253,0)</f>
        <v>0</v>
      </c>
      <c r="BG253" s="153">
        <f>IF(N253="zákl. prenesená",J253,0)</f>
        <v>0</v>
      </c>
      <c r="BH253" s="153">
        <f>IF(N253="zníž. prenesená",J253,0)</f>
        <v>0</v>
      </c>
      <c r="BI253" s="153">
        <f>IF(N253="nulová",J253,0)</f>
        <v>0</v>
      </c>
      <c r="BJ253" s="17" t="s">
        <v>84</v>
      </c>
      <c r="BK253" s="153">
        <f>ROUND(I253*H253,2)</f>
        <v>0</v>
      </c>
      <c r="BL253" s="17" t="s">
        <v>244</v>
      </c>
      <c r="BM253" s="152" t="s">
        <v>318</v>
      </c>
    </row>
    <row r="254" spans="2:65" s="12" customFormat="1">
      <c r="B254" s="154"/>
      <c r="D254" s="155" t="s">
        <v>164</v>
      </c>
      <c r="E254" s="156" t="s">
        <v>1</v>
      </c>
      <c r="F254" s="157" t="s">
        <v>319</v>
      </c>
      <c r="H254" s="156" t="s">
        <v>1</v>
      </c>
      <c r="I254" s="158"/>
      <c r="L254" s="154"/>
      <c r="M254" s="159"/>
      <c r="T254" s="160"/>
      <c r="AT254" s="156" t="s">
        <v>164</v>
      </c>
      <c r="AU254" s="156" t="s">
        <v>84</v>
      </c>
      <c r="AV254" s="12" t="s">
        <v>80</v>
      </c>
      <c r="AW254" s="12" t="s">
        <v>32</v>
      </c>
      <c r="AX254" s="12" t="s">
        <v>7</v>
      </c>
      <c r="AY254" s="156" t="s">
        <v>154</v>
      </c>
    </row>
    <row r="255" spans="2:65" s="13" customFormat="1">
      <c r="B255" s="161"/>
      <c r="D255" s="155" t="s">
        <v>164</v>
      </c>
      <c r="E255" s="162" t="s">
        <v>1</v>
      </c>
      <c r="F255" s="163" t="s">
        <v>320</v>
      </c>
      <c r="H255" s="164">
        <v>20.776</v>
      </c>
      <c r="I255" s="165"/>
      <c r="L255" s="161"/>
      <c r="M255" s="166"/>
      <c r="T255" s="167"/>
      <c r="AT255" s="162" t="s">
        <v>164</v>
      </c>
      <c r="AU255" s="162" t="s">
        <v>84</v>
      </c>
      <c r="AV255" s="13" t="s">
        <v>84</v>
      </c>
      <c r="AW255" s="13" t="s">
        <v>32</v>
      </c>
      <c r="AX255" s="13" t="s">
        <v>7</v>
      </c>
      <c r="AY255" s="162" t="s">
        <v>154</v>
      </c>
    </row>
    <row r="256" spans="2:65" s="13" customFormat="1">
      <c r="B256" s="161"/>
      <c r="D256" s="155" t="s">
        <v>164</v>
      </c>
      <c r="E256" s="162" t="s">
        <v>1</v>
      </c>
      <c r="F256" s="163" t="s">
        <v>321</v>
      </c>
      <c r="H256" s="164">
        <v>4.0720000000000001</v>
      </c>
      <c r="I256" s="165"/>
      <c r="L256" s="161"/>
      <c r="M256" s="166"/>
      <c r="T256" s="167"/>
      <c r="AT256" s="162" t="s">
        <v>164</v>
      </c>
      <c r="AU256" s="162" t="s">
        <v>84</v>
      </c>
      <c r="AV256" s="13" t="s">
        <v>84</v>
      </c>
      <c r="AW256" s="13" t="s">
        <v>32</v>
      </c>
      <c r="AX256" s="13" t="s">
        <v>7</v>
      </c>
      <c r="AY256" s="162" t="s">
        <v>154</v>
      </c>
    </row>
    <row r="257" spans="2:65" s="13" customFormat="1">
      <c r="B257" s="161"/>
      <c r="D257" s="155" t="s">
        <v>164</v>
      </c>
      <c r="E257" s="162" t="s">
        <v>1</v>
      </c>
      <c r="F257" s="163" t="s">
        <v>322</v>
      </c>
      <c r="H257" s="164">
        <v>-2.2789999999999999</v>
      </c>
      <c r="I257" s="165"/>
      <c r="L257" s="161"/>
      <c r="M257" s="166"/>
      <c r="T257" s="167"/>
      <c r="AT257" s="162" t="s">
        <v>164</v>
      </c>
      <c r="AU257" s="162" t="s">
        <v>84</v>
      </c>
      <c r="AV257" s="13" t="s">
        <v>84</v>
      </c>
      <c r="AW257" s="13" t="s">
        <v>32</v>
      </c>
      <c r="AX257" s="13" t="s">
        <v>7</v>
      </c>
      <c r="AY257" s="162" t="s">
        <v>154</v>
      </c>
    </row>
    <row r="258" spans="2:65" s="13" customFormat="1">
      <c r="B258" s="161"/>
      <c r="D258" s="155" t="s">
        <v>164</v>
      </c>
      <c r="E258" s="162" t="s">
        <v>1</v>
      </c>
      <c r="F258" s="163" t="s">
        <v>323</v>
      </c>
      <c r="H258" s="164">
        <v>-1.179</v>
      </c>
      <c r="I258" s="165"/>
      <c r="L258" s="161"/>
      <c r="M258" s="166"/>
      <c r="T258" s="167"/>
      <c r="AT258" s="162" t="s">
        <v>164</v>
      </c>
      <c r="AU258" s="162" t="s">
        <v>84</v>
      </c>
      <c r="AV258" s="13" t="s">
        <v>84</v>
      </c>
      <c r="AW258" s="13" t="s">
        <v>32</v>
      </c>
      <c r="AX258" s="13" t="s">
        <v>7</v>
      </c>
      <c r="AY258" s="162" t="s">
        <v>154</v>
      </c>
    </row>
    <row r="259" spans="2:65" s="13" customFormat="1">
      <c r="B259" s="161"/>
      <c r="D259" s="155" t="s">
        <v>164</v>
      </c>
      <c r="E259" s="162" t="s">
        <v>1</v>
      </c>
      <c r="F259" s="163" t="s">
        <v>324</v>
      </c>
      <c r="H259" s="164">
        <v>-7.1459999999999999</v>
      </c>
      <c r="I259" s="165"/>
      <c r="L259" s="161"/>
      <c r="M259" s="166"/>
      <c r="T259" s="167"/>
      <c r="AT259" s="162" t="s">
        <v>164</v>
      </c>
      <c r="AU259" s="162" t="s">
        <v>84</v>
      </c>
      <c r="AV259" s="13" t="s">
        <v>84</v>
      </c>
      <c r="AW259" s="13" t="s">
        <v>32</v>
      </c>
      <c r="AX259" s="13" t="s">
        <v>7</v>
      </c>
      <c r="AY259" s="162" t="s">
        <v>154</v>
      </c>
    </row>
    <row r="260" spans="2:65" s="13" customFormat="1">
      <c r="B260" s="161"/>
      <c r="D260" s="155" t="s">
        <v>164</v>
      </c>
      <c r="E260" s="162" t="s">
        <v>1</v>
      </c>
      <c r="F260" s="163" t="s">
        <v>325</v>
      </c>
      <c r="H260" s="164">
        <v>-0.58899999999999997</v>
      </c>
      <c r="I260" s="165"/>
      <c r="L260" s="161"/>
      <c r="M260" s="166"/>
      <c r="T260" s="167"/>
      <c r="AT260" s="162" t="s">
        <v>164</v>
      </c>
      <c r="AU260" s="162" t="s">
        <v>84</v>
      </c>
      <c r="AV260" s="13" t="s">
        <v>84</v>
      </c>
      <c r="AW260" s="13" t="s">
        <v>32</v>
      </c>
      <c r="AX260" s="13" t="s">
        <v>7</v>
      </c>
      <c r="AY260" s="162" t="s">
        <v>154</v>
      </c>
    </row>
    <row r="261" spans="2:65" s="14" customFormat="1">
      <c r="B261" s="168"/>
      <c r="D261" s="155" t="s">
        <v>164</v>
      </c>
      <c r="E261" s="169" t="s">
        <v>1</v>
      </c>
      <c r="F261" s="170" t="s">
        <v>183</v>
      </c>
      <c r="H261" s="171">
        <v>13.654999999999999</v>
      </c>
      <c r="I261" s="172"/>
      <c r="L261" s="168"/>
      <c r="M261" s="173"/>
      <c r="T261" s="174"/>
      <c r="AT261" s="169" t="s">
        <v>164</v>
      </c>
      <c r="AU261" s="169" t="s">
        <v>84</v>
      </c>
      <c r="AV261" s="14" t="s">
        <v>90</v>
      </c>
      <c r="AW261" s="14" t="s">
        <v>32</v>
      </c>
      <c r="AX261" s="14" t="s">
        <v>80</v>
      </c>
      <c r="AY261" s="169" t="s">
        <v>154</v>
      </c>
    </row>
    <row r="262" spans="2:65" s="1" customFormat="1" ht="37.9" customHeight="1">
      <c r="B262" s="139"/>
      <c r="C262" s="140" t="s">
        <v>326</v>
      </c>
      <c r="D262" s="140" t="s">
        <v>156</v>
      </c>
      <c r="E262" s="141" t="s">
        <v>327</v>
      </c>
      <c r="F262" s="142" t="s">
        <v>328</v>
      </c>
      <c r="G262" s="143" t="s">
        <v>177</v>
      </c>
      <c r="H262" s="144">
        <v>5.1680000000000001</v>
      </c>
      <c r="I262" s="145"/>
      <c r="J262" s="146">
        <f>ROUND(I262*H262,2)</f>
        <v>0</v>
      </c>
      <c r="K262" s="147"/>
      <c r="L262" s="32"/>
      <c r="M262" s="148" t="s">
        <v>1</v>
      </c>
      <c r="N262" s="149" t="s">
        <v>42</v>
      </c>
      <c r="P262" s="150">
        <f>O262*H262</f>
        <v>0</v>
      </c>
      <c r="Q262" s="150">
        <v>0.7891804</v>
      </c>
      <c r="R262" s="150">
        <f>Q262*H262</f>
        <v>4.0784843072000001</v>
      </c>
      <c r="S262" s="150">
        <v>0</v>
      </c>
      <c r="T262" s="151">
        <f>S262*H262</f>
        <v>0</v>
      </c>
      <c r="AR262" s="152" t="s">
        <v>90</v>
      </c>
      <c r="AT262" s="152" t="s">
        <v>156</v>
      </c>
      <c r="AU262" s="152" t="s">
        <v>84</v>
      </c>
      <c r="AY262" s="17" t="s">
        <v>154</v>
      </c>
      <c r="BE262" s="153">
        <f>IF(N262="základná",J262,0)</f>
        <v>0</v>
      </c>
      <c r="BF262" s="153">
        <f>IF(N262="znížená",J262,0)</f>
        <v>0</v>
      </c>
      <c r="BG262" s="153">
        <f>IF(N262="zákl. prenesená",J262,0)</f>
        <v>0</v>
      </c>
      <c r="BH262" s="153">
        <f>IF(N262="zníž. prenesená",J262,0)</f>
        <v>0</v>
      </c>
      <c r="BI262" s="153">
        <f>IF(N262="nulová",J262,0)</f>
        <v>0</v>
      </c>
      <c r="BJ262" s="17" t="s">
        <v>84</v>
      </c>
      <c r="BK262" s="153">
        <f>ROUND(I262*H262,2)</f>
        <v>0</v>
      </c>
      <c r="BL262" s="17" t="s">
        <v>90</v>
      </c>
      <c r="BM262" s="152" t="s">
        <v>329</v>
      </c>
    </row>
    <row r="263" spans="2:65" s="12" customFormat="1">
      <c r="B263" s="154"/>
      <c r="D263" s="155" t="s">
        <v>164</v>
      </c>
      <c r="E263" s="156" t="s">
        <v>1</v>
      </c>
      <c r="F263" s="157" t="s">
        <v>330</v>
      </c>
      <c r="H263" s="156" t="s">
        <v>1</v>
      </c>
      <c r="I263" s="158"/>
      <c r="L263" s="154"/>
      <c r="M263" s="159"/>
      <c r="T263" s="160"/>
      <c r="AT263" s="156" t="s">
        <v>164</v>
      </c>
      <c r="AU263" s="156" t="s">
        <v>84</v>
      </c>
      <c r="AV263" s="12" t="s">
        <v>80</v>
      </c>
      <c r="AW263" s="12" t="s">
        <v>32</v>
      </c>
      <c r="AX263" s="12" t="s">
        <v>7</v>
      </c>
      <c r="AY263" s="156" t="s">
        <v>154</v>
      </c>
    </row>
    <row r="264" spans="2:65" s="13" customFormat="1">
      <c r="B264" s="161"/>
      <c r="D264" s="155" t="s">
        <v>164</v>
      </c>
      <c r="E264" s="162" t="s">
        <v>1</v>
      </c>
      <c r="F264" s="163" t="s">
        <v>331</v>
      </c>
      <c r="H264" s="164">
        <v>5.1680000000000001</v>
      </c>
      <c r="I264" s="165"/>
      <c r="L264" s="161"/>
      <c r="M264" s="166"/>
      <c r="T264" s="167"/>
      <c r="AT264" s="162" t="s">
        <v>164</v>
      </c>
      <c r="AU264" s="162" t="s">
        <v>84</v>
      </c>
      <c r="AV264" s="13" t="s">
        <v>84</v>
      </c>
      <c r="AW264" s="13" t="s">
        <v>32</v>
      </c>
      <c r="AX264" s="13" t="s">
        <v>80</v>
      </c>
      <c r="AY264" s="162" t="s">
        <v>154</v>
      </c>
    </row>
    <row r="265" spans="2:65" s="1" customFormat="1" ht="24.2" customHeight="1">
      <c r="B265" s="139"/>
      <c r="C265" s="140" t="s">
        <v>332</v>
      </c>
      <c r="D265" s="140" t="s">
        <v>156</v>
      </c>
      <c r="E265" s="141" t="s">
        <v>333</v>
      </c>
      <c r="F265" s="142" t="s">
        <v>334</v>
      </c>
      <c r="G265" s="143" t="s">
        <v>177</v>
      </c>
      <c r="H265" s="144">
        <v>0.97399999999999998</v>
      </c>
      <c r="I265" s="145"/>
      <c r="J265" s="146">
        <f>ROUND(I265*H265,2)</f>
        <v>0</v>
      </c>
      <c r="K265" s="147"/>
      <c r="L265" s="32"/>
      <c r="M265" s="148" t="s">
        <v>1</v>
      </c>
      <c r="N265" s="149" t="s">
        <v>42</v>
      </c>
      <c r="P265" s="150">
        <f>O265*H265</f>
        <v>0</v>
      </c>
      <c r="Q265" s="150">
        <v>2.416023204</v>
      </c>
      <c r="R265" s="150">
        <f>Q265*H265</f>
        <v>2.3532066006960002</v>
      </c>
      <c r="S265" s="150">
        <v>0</v>
      </c>
      <c r="T265" s="151">
        <f>S265*H265</f>
        <v>0</v>
      </c>
      <c r="AR265" s="152" t="s">
        <v>90</v>
      </c>
      <c r="AT265" s="152" t="s">
        <v>156</v>
      </c>
      <c r="AU265" s="152" t="s">
        <v>84</v>
      </c>
      <c r="AY265" s="17" t="s">
        <v>154</v>
      </c>
      <c r="BE265" s="153">
        <f>IF(N265="základná",J265,0)</f>
        <v>0</v>
      </c>
      <c r="BF265" s="153">
        <f>IF(N265="znížená",J265,0)</f>
        <v>0</v>
      </c>
      <c r="BG265" s="153">
        <f>IF(N265="zákl. prenesená",J265,0)</f>
        <v>0</v>
      </c>
      <c r="BH265" s="153">
        <f>IF(N265="zníž. prenesená",J265,0)</f>
        <v>0</v>
      </c>
      <c r="BI265" s="153">
        <f>IF(N265="nulová",J265,0)</f>
        <v>0</v>
      </c>
      <c r="BJ265" s="17" t="s">
        <v>84</v>
      </c>
      <c r="BK265" s="153">
        <f>ROUND(I265*H265,2)</f>
        <v>0</v>
      </c>
      <c r="BL265" s="17" t="s">
        <v>90</v>
      </c>
      <c r="BM265" s="152" t="s">
        <v>335</v>
      </c>
    </row>
    <row r="266" spans="2:65" s="12" customFormat="1">
      <c r="B266" s="154"/>
      <c r="D266" s="155" t="s">
        <v>164</v>
      </c>
      <c r="E266" s="156" t="s">
        <v>1</v>
      </c>
      <c r="F266" s="157" t="s">
        <v>336</v>
      </c>
      <c r="H266" s="156" t="s">
        <v>1</v>
      </c>
      <c r="I266" s="158"/>
      <c r="L266" s="154"/>
      <c r="M266" s="159"/>
      <c r="T266" s="160"/>
      <c r="AT266" s="156" t="s">
        <v>164</v>
      </c>
      <c r="AU266" s="156" t="s">
        <v>84</v>
      </c>
      <c r="AV266" s="12" t="s">
        <v>80</v>
      </c>
      <c r="AW266" s="12" t="s">
        <v>32</v>
      </c>
      <c r="AX266" s="12" t="s">
        <v>7</v>
      </c>
      <c r="AY266" s="156" t="s">
        <v>154</v>
      </c>
    </row>
    <row r="267" spans="2:65" s="13" customFormat="1">
      <c r="B267" s="161"/>
      <c r="D267" s="155" t="s">
        <v>164</v>
      </c>
      <c r="E267" s="162" t="s">
        <v>1</v>
      </c>
      <c r="F267" s="163" t="s">
        <v>337</v>
      </c>
      <c r="H267" s="164">
        <v>0.97399999999999998</v>
      </c>
      <c r="I267" s="165"/>
      <c r="L267" s="161"/>
      <c r="M267" s="166"/>
      <c r="T267" s="167"/>
      <c r="AT267" s="162" t="s">
        <v>164</v>
      </c>
      <c r="AU267" s="162" t="s">
        <v>84</v>
      </c>
      <c r="AV267" s="13" t="s">
        <v>84</v>
      </c>
      <c r="AW267" s="13" t="s">
        <v>32</v>
      </c>
      <c r="AX267" s="13" t="s">
        <v>7</v>
      </c>
      <c r="AY267" s="162" t="s">
        <v>154</v>
      </c>
    </row>
    <row r="268" spans="2:65" s="14" customFormat="1">
      <c r="B268" s="168"/>
      <c r="D268" s="155" t="s">
        <v>164</v>
      </c>
      <c r="E268" s="169" t="s">
        <v>1</v>
      </c>
      <c r="F268" s="170" t="s">
        <v>183</v>
      </c>
      <c r="H268" s="171">
        <v>0.97399999999999998</v>
      </c>
      <c r="I268" s="172"/>
      <c r="L268" s="168"/>
      <c r="M268" s="173"/>
      <c r="T268" s="174"/>
      <c r="AT268" s="169" t="s">
        <v>164</v>
      </c>
      <c r="AU268" s="169" t="s">
        <v>84</v>
      </c>
      <c r="AV268" s="14" t="s">
        <v>90</v>
      </c>
      <c r="AW268" s="14" t="s">
        <v>32</v>
      </c>
      <c r="AX268" s="14" t="s">
        <v>80</v>
      </c>
      <c r="AY268" s="169" t="s">
        <v>154</v>
      </c>
    </row>
    <row r="269" spans="2:65" s="1" customFormat="1" ht="24.2" customHeight="1">
      <c r="B269" s="139"/>
      <c r="C269" s="140" t="s">
        <v>338</v>
      </c>
      <c r="D269" s="140" t="s">
        <v>156</v>
      </c>
      <c r="E269" s="141" t="s">
        <v>339</v>
      </c>
      <c r="F269" s="142" t="s">
        <v>340</v>
      </c>
      <c r="G269" s="143" t="s">
        <v>159</v>
      </c>
      <c r="H269" s="144">
        <v>5.9329999999999998</v>
      </c>
      <c r="I269" s="145"/>
      <c r="J269" s="146">
        <f>ROUND(I269*H269,2)</f>
        <v>0</v>
      </c>
      <c r="K269" s="147"/>
      <c r="L269" s="32"/>
      <c r="M269" s="148" t="s">
        <v>1</v>
      </c>
      <c r="N269" s="149" t="s">
        <v>42</v>
      </c>
      <c r="P269" s="150">
        <f>O269*H269</f>
        <v>0</v>
      </c>
      <c r="Q269" s="150">
        <v>0.11073421999999999</v>
      </c>
      <c r="R269" s="150">
        <f>Q269*H269</f>
        <v>0.65698612725999994</v>
      </c>
      <c r="S269" s="150">
        <v>0</v>
      </c>
      <c r="T269" s="151">
        <f>S269*H269</f>
        <v>0</v>
      </c>
      <c r="AR269" s="152" t="s">
        <v>90</v>
      </c>
      <c r="AT269" s="152" t="s">
        <v>156</v>
      </c>
      <c r="AU269" s="152" t="s">
        <v>84</v>
      </c>
      <c r="AY269" s="17" t="s">
        <v>154</v>
      </c>
      <c r="BE269" s="153">
        <f>IF(N269="základná",J269,0)</f>
        <v>0</v>
      </c>
      <c r="BF269" s="153">
        <f>IF(N269="znížená",J269,0)</f>
        <v>0</v>
      </c>
      <c r="BG269" s="153">
        <f>IF(N269="zákl. prenesená",J269,0)</f>
        <v>0</v>
      </c>
      <c r="BH269" s="153">
        <f>IF(N269="zníž. prenesená",J269,0)</f>
        <v>0</v>
      </c>
      <c r="BI269" s="153">
        <f>IF(N269="nulová",J269,0)</f>
        <v>0</v>
      </c>
      <c r="BJ269" s="17" t="s">
        <v>84</v>
      </c>
      <c r="BK269" s="153">
        <f>ROUND(I269*H269,2)</f>
        <v>0</v>
      </c>
      <c r="BL269" s="17" t="s">
        <v>90</v>
      </c>
      <c r="BM269" s="152" t="s">
        <v>341</v>
      </c>
    </row>
    <row r="270" spans="2:65" s="12" customFormat="1">
      <c r="B270" s="154"/>
      <c r="D270" s="155" t="s">
        <v>164</v>
      </c>
      <c r="E270" s="156" t="s">
        <v>1</v>
      </c>
      <c r="F270" s="157" t="s">
        <v>342</v>
      </c>
      <c r="H270" s="156" t="s">
        <v>1</v>
      </c>
      <c r="I270" s="158"/>
      <c r="L270" s="154"/>
      <c r="M270" s="159"/>
      <c r="T270" s="160"/>
      <c r="AT270" s="156" t="s">
        <v>164</v>
      </c>
      <c r="AU270" s="156" t="s">
        <v>84</v>
      </c>
      <c r="AV270" s="12" t="s">
        <v>80</v>
      </c>
      <c r="AW270" s="12" t="s">
        <v>32</v>
      </c>
      <c r="AX270" s="12" t="s">
        <v>7</v>
      </c>
      <c r="AY270" s="156" t="s">
        <v>154</v>
      </c>
    </row>
    <row r="271" spans="2:65" s="13" customFormat="1">
      <c r="B271" s="161"/>
      <c r="D271" s="155" t="s">
        <v>164</v>
      </c>
      <c r="E271" s="162" t="s">
        <v>1</v>
      </c>
      <c r="F271" s="163" t="s">
        <v>343</v>
      </c>
      <c r="H271" s="164">
        <v>5.9329999999999998</v>
      </c>
      <c r="I271" s="165"/>
      <c r="L271" s="161"/>
      <c r="M271" s="166"/>
      <c r="T271" s="167"/>
      <c r="AT271" s="162" t="s">
        <v>164</v>
      </c>
      <c r="AU271" s="162" t="s">
        <v>84</v>
      </c>
      <c r="AV271" s="13" t="s">
        <v>84</v>
      </c>
      <c r="AW271" s="13" t="s">
        <v>32</v>
      </c>
      <c r="AX271" s="13" t="s">
        <v>7</v>
      </c>
      <c r="AY271" s="162" t="s">
        <v>154</v>
      </c>
    </row>
    <row r="272" spans="2:65" s="14" customFormat="1">
      <c r="B272" s="168"/>
      <c r="D272" s="155" t="s">
        <v>164</v>
      </c>
      <c r="E272" s="169" t="s">
        <v>1</v>
      </c>
      <c r="F272" s="170" t="s">
        <v>183</v>
      </c>
      <c r="H272" s="171">
        <v>5.9329999999999998</v>
      </c>
      <c r="I272" s="172"/>
      <c r="L272" s="168"/>
      <c r="M272" s="173"/>
      <c r="T272" s="174"/>
      <c r="AT272" s="169" t="s">
        <v>164</v>
      </c>
      <c r="AU272" s="169" t="s">
        <v>84</v>
      </c>
      <c r="AV272" s="14" t="s">
        <v>90</v>
      </c>
      <c r="AW272" s="14" t="s">
        <v>32</v>
      </c>
      <c r="AX272" s="14" t="s">
        <v>80</v>
      </c>
      <c r="AY272" s="169" t="s">
        <v>154</v>
      </c>
    </row>
    <row r="273" spans="2:65" s="1" customFormat="1" ht="24.2" customHeight="1">
      <c r="B273" s="139"/>
      <c r="C273" s="140" t="s">
        <v>344</v>
      </c>
      <c r="D273" s="140" t="s">
        <v>156</v>
      </c>
      <c r="E273" s="141" t="s">
        <v>345</v>
      </c>
      <c r="F273" s="142" t="s">
        <v>346</v>
      </c>
      <c r="G273" s="143" t="s">
        <v>159</v>
      </c>
      <c r="H273" s="144">
        <v>5.9329999999999998</v>
      </c>
      <c r="I273" s="145"/>
      <c r="J273" s="146">
        <f>ROUND(I273*H273,2)</f>
        <v>0</v>
      </c>
      <c r="K273" s="147"/>
      <c r="L273" s="32"/>
      <c r="M273" s="148" t="s">
        <v>1</v>
      </c>
      <c r="N273" s="149" t="s">
        <v>42</v>
      </c>
      <c r="P273" s="150">
        <f>O273*H273</f>
        <v>0</v>
      </c>
      <c r="Q273" s="150">
        <v>0</v>
      </c>
      <c r="R273" s="150">
        <f>Q273*H273</f>
        <v>0</v>
      </c>
      <c r="S273" s="150">
        <v>0</v>
      </c>
      <c r="T273" s="151">
        <f>S273*H273</f>
        <v>0</v>
      </c>
      <c r="AR273" s="152" t="s">
        <v>90</v>
      </c>
      <c r="AT273" s="152" t="s">
        <v>156</v>
      </c>
      <c r="AU273" s="152" t="s">
        <v>84</v>
      </c>
      <c r="AY273" s="17" t="s">
        <v>154</v>
      </c>
      <c r="BE273" s="153">
        <f>IF(N273="základná",J273,0)</f>
        <v>0</v>
      </c>
      <c r="BF273" s="153">
        <f>IF(N273="znížená",J273,0)</f>
        <v>0</v>
      </c>
      <c r="BG273" s="153">
        <f>IF(N273="zákl. prenesená",J273,0)</f>
        <v>0</v>
      </c>
      <c r="BH273" s="153">
        <f>IF(N273="zníž. prenesená",J273,0)</f>
        <v>0</v>
      </c>
      <c r="BI273" s="153">
        <f>IF(N273="nulová",J273,0)</f>
        <v>0</v>
      </c>
      <c r="BJ273" s="17" t="s">
        <v>84</v>
      </c>
      <c r="BK273" s="153">
        <f>ROUND(I273*H273,2)</f>
        <v>0</v>
      </c>
      <c r="BL273" s="17" t="s">
        <v>90</v>
      </c>
      <c r="BM273" s="152" t="s">
        <v>347</v>
      </c>
    </row>
    <row r="274" spans="2:65" s="1" customFormat="1" ht="16.5" customHeight="1">
      <c r="B274" s="139"/>
      <c r="C274" s="140" t="s">
        <v>348</v>
      </c>
      <c r="D274" s="140" t="s">
        <v>156</v>
      </c>
      <c r="E274" s="141" t="s">
        <v>349</v>
      </c>
      <c r="F274" s="142" t="s">
        <v>350</v>
      </c>
      <c r="G274" s="143" t="s">
        <v>241</v>
      </c>
      <c r="H274" s="144">
        <v>0.19</v>
      </c>
      <c r="I274" s="145"/>
      <c r="J274" s="146">
        <f>ROUND(I274*H274,2)</f>
        <v>0</v>
      </c>
      <c r="K274" s="147"/>
      <c r="L274" s="32"/>
      <c r="M274" s="148" t="s">
        <v>1</v>
      </c>
      <c r="N274" s="149" t="s">
        <v>42</v>
      </c>
      <c r="P274" s="150">
        <f>O274*H274</f>
        <v>0</v>
      </c>
      <c r="Q274" s="150">
        <v>1.015203949</v>
      </c>
      <c r="R274" s="150">
        <f>Q274*H274</f>
        <v>0.19288875031</v>
      </c>
      <c r="S274" s="150">
        <v>0</v>
      </c>
      <c r="T274" s="151">
        <f>S274*H274</f>
        <v>0</v>
      </c>
      <c r="AR274" s="152" t="s">
        <v>90</v>
      </c>
      <c r="AT274" s="152" t="s">
        <v>156</v>
      </c>
      <c r="AU274" s="152" t="s">
        <v>84</v>
      </c>
      <c r="AY274" s="17" t="s">
        <v>154</v>
      </c>
      <c r="BE274" s="153">
        <f>IF(N274="základná",J274,0)</f>
        <v>0</v>
      </c>
      <c r="BF274" s="153">
        <f>IF(N274="znížená",J274,0)</f>
        <v>0</v>
      </c>
      <c r="BG274" s="153">
        <f>IF(N274="zákl. prenesená",J274,0)</f>
        <v>0</v>
      </c>
      <c r="BH274" s="153">
        <f>IF(N274="zníž. prenesená",J274,0)</f>
        <v>0</v>
      </c>
      <c r="BI274" s="153">
        <f>IF(N274="nulová",J274,0)</f>
        <v>0</v>
      </c>
      <c r="BJ274" s="17" t="s">
        <v>84</v>
      </c>
      <c r="BK274" s="153">
        <f>ROUND(I274*H274,2)</f>
        <v>0</v>
      </c>
      <c r="BL274" s="17" t="s">
        <v>90</v>
      </c>
      <c r="BM274" s="152" t="s">
        <v>351</v>
      </c>
    </row>
    <row r="275" spans="2:65" s="12" customFormat="1">
      <c r="B275" s="154"/>
      <c r="D275" s="155" t="s">
        <v>164</v>
      </c>
      <c r="E275" s="156" t="s">
        <v>1</v>
      </c>
      <c r="F275" s="157" t="s">
        <v>285</v>
      </c>
      <c r="H275" s="156" t="s">
        <v>1</v>
      </c>
      <c r="I275" s="158"/>
      <c r="L275" s="154"/>
      <c r="M275" s="159"/>
      <c r="T275" s="160"/>
      <c r="AT275" s="156" t="s">
        <v>164</v>
      </c>
      <c r="AU275" s="156" t="s">
        <v>84</v>
      </c>
      <c r="AV275" s="12" t="s">
        <v>80</v>
      </c>
      <c r="AW275" s="12" t="s">
        <v>32</v>
      </c>
      <c r="AX275" s="12" t="s">
        <v>7</v>
      </c>
      <c r="AY275" s="156" t="s">
        <v>154</v>
      </c>
    </row>
    <row r="276" spans="2:65" s="13" customFormat="1">
      <c r="B276" s="161"/>
      <c r="D276" s="155" t="s">
        <v>164</v>
      </c>
      <c r="E276" s="162" t="s">
        <v>1</v>
      </c>
      <c r="F276" s="163" t="s">
        <v>286</v>
      </c>
      <c r="H276" s="164">
        <v>0.19</v>
      </c>
      <c r="I276" s="165"/>
      <c r="L276" s="161"/>
      <c r="M276" s="166"/>
      <c r="T276" s="167"/>
      <c r="AT276" s="162" t="s">
        <v>164</v>
      </c>
      <c r="AU276" s="162" t="s">
        <v>84</v>
      </c>
      <c r="AV276" s="13" t="s">
        <v>84</v>
      </c>
      <c r="AW276" s="13" t="s">
        <v>32</v>
      </c>
      <c r="AX276" s="13" t="s">
        <v>7</v>
      </c>
      <c r="AY276" s="162" t="s">
        <v>154</v>
      </c>
    </row>
    <row r="277" spans="2:65" s="14" customFormat="1">
      <c r="B277" s="168"/>
      <c r="D277" s="155" t="s">
        <v>164</v>
      </c>
      <c r="E277" s="169" t="s">
        <v>1</v>
      </c>
      <c r="F277" s="170" t="s">
        <v>183</v>
      </c>
      <c r="H277" s="171">
        <v>0.19</v>
      </c>
      <c r="I277" s="172"/>
      <c r="L277" s="168"/>
      <c r="M277" s="173"/>
      <c r="T277" s="174"/>
      <c r="AT277" s="169" t="s">
        <v>164</v>
      </c>
      <c r="AU277" s="169" t="s">
        <v>84</v>
      </c>
      <c r="AV277" s="14" t="s">
        <v>90</v>
      </c>
      <c r="AW277" s="14" t="s">
        <v>32</v>
      </c>
      <c r="AX277" s="14" t="s">
        <v>80</v>
      </c>
      <c r="AY277" s="169" t="s">
        <v>154</v>
      </c>
    </row>
    <row r="278" spans="2:65" s="1" customFormat="1" ht="24.2" customHeight="1">
      <c r="B278" s="139"/>
      <c r="C278" s="140" t="s">
        <v>352</v>
      </c>
      <c r="D278" s="140" t="s">
        <v>156</v>
      </c>
      <c r="E278" s="141" t="s">
        <v>353</v>
      </c>
      <c r="F278" s="142" t="s">
        <v>354</v>
      </c>
      <c r="G278" s="143" t="s">
        <v>355</v>
      </c>
      <c r="H278" s="144">
        <v>2</v>
      </c>
      <c r="I278" s="145"/>
      <c r="J278" s="146">
        <f>ROUND(I278*H278,2)</f>
        <v>0</v>
      </c>
      <c r="K278" s="147"/>
      <c r="L278" s="32"/>
      <c r="M278" s="148" t="s">
        <v>1</v>
      </c>
      <c r="N278" s="149" t="s">
        <v>42</v>
      </c>
      <c r="P278" s="150">
        <f>O278*H278</f>
        <v>0</v>
      </c>
      <c r="Q278" s="150">
        <v>2.6009999999999998E-2</v>
      </c>
      <c r="R278" s="150">
        <f>Q278*H278</f>
        <v>5.2019999999999997E-2</v>
      </c>
      <c r="S278" s="150">
        <v>0</v>
      </c>
      <c r="T278" s="151">
        <f>S278*H278</f>
        <v>0</v>
      </c>
      <c r="AR278" s="152" t="s">
        <v>90</v>
      </c>
      <c r="AT278" s="152" t="s">
        <v>156</v>
      </c>
      <c r="AU278" s="152" t="s">
        <v>84</v>
      </c>
      <c r="AY278" s="17" t="s">
        <v>154</v>
      </c>
      <c r="BE278" s="153">
        <f>IF(N278="základná",J278,0)</f>
        <v>0</v>
      </c>
      <c r="BF278" s="153">
        <f>IF(N278="znížená",J278,0)</f>
        <v>0</v>
      </c>
      <c r="BG278" s="153">
        <f>IF(N278="zákl. prenesená",J278,0)</f>
        <v>0</v>
      </c>
      <c r="BH278" s="153">
        <f>IF(N278="zníž. prenesená",J278,0)</f>
        <v>0</v>
      </c>
      <c r="BI278" s="153">
        <f>IF(N278="nulová",J278,0)</f>
        <v>0</v>
      </c>
      <c r="BJ278" s="17" t="s">
        <v>84</v>
      </c>
      <c r="BK278" s="153">
        <f>ROUND(I278*H278,2)</f>
        <v>0</v>
      </c>
      <c r="BL278" s="17" t="s">
        <v>90</v>
      </c>
      <c r="BM278" s="152" t="s">
        <v>356</v>
      </c>
    </row>
    <row r="279" spans="2:65" s="12" customFormat="1">
      <c r="B279" s="154"/>
      <c r="D279" s="155" t="s">
        <v>164</v>
      </c>
      <c r="E279" s="156" t="s">
        <v>1</v>
      </c>
      <c r="F279" s="157" t="s">
        <v>357</v>
      </c>
      <c r="H279" s="156" t="s">
        <v>1</v>
      </c>
      <c r="I279" s="158"/>
      <c r="L279" s="154"/>
      <c r="M279" s="159"/>
      <c r="T279" s="160"/>
      <c r="AT279" s="156" t="s">
        <v>164</v>
      </c>
      <c r="AU279" s="156" t="s">
        <v>84</v>
      </c>
      <c r="AV279" s="12" t="s">
        <v>80</v>
      </c>
      <c r="AW279" s="12" t="s">
        <v>32</v>
      </c>
      <c r="AX279" s="12" t="s">
        <v>7</v>
      </c>
      <c r="AY279" s="156" t="s">
        <v>154</v>
      </c>
    </row>
    <row r="280" spans="2:65" s="13" customFormat="1">
      <c r="B280" s="161"/>
      <c r="D280" s="155" t="s">
        <v>164</v>
      </c>
      <c r="E280" s="162" t="s">
        <v>1</v>
      </c>
      <c r="F280" s="163" t="s">
        <v>84</v>
      </c>
      <c r="H280" s="164">
        <v>2</v>
      </c>
      <c r="I280" s="165"/>
      <c r="L280" s="161"/>
      <c r="M280" s="166"/>
      <c r="T280" s="167"/>
      <c r="AT280" s="162" t="s">
        <v>164</v>
      </c>
      <c r="AU280" s="162" t="s">
        <v>84</v>
      </c>
      <c r="AV280" s="13" t="s">
        <v>84</v>
      </c>
      <c r="AW280" s="13" t="s">
        <v>32</v>
      </c>
      <c r="AX280" s="13" t="s">
        <v>80</v>
      </c>
      <c r="AY280" s="162" t="s">
        <v>154</v>
      </c>
    </row>
    <row r="281" spans="2:65" s="1" customFormat="1" ht="21.75" customHeight="1">
      <c r="B281" s="139"/>
      <c r="C281" s="175" t="s">
        <v>358</v>
      </c>
      <c r="D281" s="175" t="s">
        <v>359</v>
      </c>
      <c r="E281" s="176" t="s">
        <v>360</v>
      </c>
      <c r="F281" s="177" t="s">
        <v>361</v>
      </c>
      <c r="G281" s="178" t="s">
        <v>355</v>
      </c>
      <c r="H281" s="179">
        <v>1</v>
      </c>
      <c r="I281" s="180"/>
      <c r="J281" s="181">
        <f>ROUND(I281*H281,2)</f>
        <v>0</v>
      </c>
      <c r="K281" s="182"/>
      <c r="L281" s="183"/>
      <c r="M281" s="184" t="s">
        <v>1</v>
      </c>
      <c r="N281" s="185" t="s">
        <v>42</v>
      </c>
      <c r="P281" s="150">
        <f>O281*H281</f>
        <v>0</v>
      </c>
      <c r="Q281" s="150">
        <v>5.0999999999999997E-2</v>
      </c>
      <c r="R281" s="150">
        <f>Q281*H281</f>
        <v>5.0999999999999997E-2</v>
      </c>
      <c r="S281" s="150">
        <v>0</v>
      </c>
      <c r="T281" s="151">
        <f>S281*H281</f>
        <v>0</v>
      </c>
      <c r="AR281" s="152" t="s">
        <v>199</v>
      </c>
      <c r="AT281" s="152" t="s">
        <v>359</v>
      </c>
      <c r="AU281" s="152" t="s">
        <v>84</v>
      </c>
      <c r="AY281" s="17" t="s">
        <v>154</v>
      </c>
      <c r="BE281" s="153">
        <f>IF(N281="základná",J281,0)</f>
        <v>0</v>
      </c>
      <c r="BF281" s="153">
        <f>IF(N281="znížená",J281,0)</f>
        <v>0</v>
      </c>
      <c r="BG281" s="153">
        <f>IF(N281="zákl. prenesená",J281,0)</f>
        <v>0</v>
      </c>
      <c r="BH281" s="153">
        <f>IF(N281="zníž. prenesená",J281,0)</f>
        <v>0</v>
      </c>
      <c r="BI281" s="153">
        <f>IF(N281="nulová",J281,0)</f>
        <v>0</v>
      </c>
      <c r="BJ281" s="17" t="s">
        <v>84</v>
      </c>
      <c r="BK281" s="153">
        <f>ROUND(I281*H281,2)</f>
        <v>0</v>
      </c>
      <c r="BL281" s="17" t="s">
        <v>90</v>
      </c>
      <c r="BM281" s="152" t="s">
        <v>362</v>
      </c>
    </row>
    <row r="282" spans="2:65" s="1" customFormat="1" ht="21.75" customHeight="1">
      <c r="B282" s="139"/>
      <c r="C282" s="175" t="s">
        <v>363</v>
      </c>
      <c r="D282" s="175" t="s">
        <v>359</v>
      </c>
      <c r="E282" s="176" t="s">
        <v>364</v>
      </c>
      <c r="F282" s="177" t="s">
        <v>365</v>
      </c>
      <c r="G282" s="178" t="s">
        <v>355</v>
      </c>
      <c r="H282" s="179">
        <v>1</v>
      </c>
      <c r="I282" s="180"/>
      <c r="J282" s="181">
        <f>ROUND(I282*H282,2)</f>
        <v>0</v>
      </c>
      <c r="K282" s="182"/>
      <c r="L282" s="183"/>
      <c r="M282" s="184" t="s">
        <v>1</v>
      </c>
      <c r="N282" s="185" t="s">
        <v>42</v>
      </c>
      <c r="P282" s="150">
        <f>O282*H282</f>
        <v>0</v>
      </c>
      <c r="Q282" s="150">
        <v>6.3E-2</v>
      </c>
      <c r="R282" s="150">
        <f>Q282*H282</f>
        <v>6.3E-2</v>
      </c>
      <c r="S282" s="150">
        <v>0</v>
      </c>
      <c r="T282" s="151">
        <f>S282*H282</f>
        <v>0</v>
      </c>
      <c r="AR282" s="152" t="s">
        <v>199</v>
      </c>
      <c r="AT282" s="152" t="s">
        <v>359</v>
      </c>
      <c r="AU282" s="152" t="s">
        <v>84</v>
      </c>
      <c r="AY282" s="17" t="s">
        <v>154</v>
      </c>
      <c r="BE282" s="153">
        <f>IF(N282="základná",J282,0)</f>
        <v>0</v>
      </c>
      <c r="BF282" s="153">
        <f>IF(N282="znížená",J282,0)</f>
        <v>0</v>
      </c>
      <c r="BG282" s="153">
        <f>IF(N282="zákl. prenesená",J282,0)</f>
        <v>0</v>
      </c>
      <c r="BH282" s="153">
        <f>IF(N282="zníž. prenesená",J282,0)</f>
        <v>0</v>
      </c>
      <c r="BI282" s="153">
        <f>IF(N282="nulová",J282,0)</f>
        <v>0</v>
      </c>
      <c r="BJ282" s="17" t="s">
        <v>84</v>
      </c>
      <c r="BK282" s="153">
        <f>ROUND(I282*H282,2)</f>
        <v>0</v>
      </c>
      <c r="BL282" s="17" t="s">
        <v>90</v>
      </c>
      <c r="BM282" s="152" t="s">
        <v>366</v>
      </c>
    </row>
    <row r="283" spans="2:65" s="1" customFormat="1" ht="24.2" customHeight="1">
      <c r="B283" s="139"/>
      <c r="C283" s="140" t="s">
        <v>367</v>
      </c>
      <c r="D283" s="140" t="s">
        <v>156</v>
      </c>
      <c r="E283" s="141" t="s">
        <v>368</v>
      </c>
      <c r="F283" s="142" t="s">
        <v>369</v>
      </c>
      <c r="G283" s="143" t="s">
        <v>355</v>
      </c>
      <c r="H283" s="144">
        <v>1</v>
      </c>
      <c r="I283" s="145"/>
      <c r="J283" s="146">
        <f>ROUND(I283*H283,2)</f>
        <v>0</v>
      </c>
      <c r="K283" s="147"/>
      <c r="L283" s="32"/>
      <c r="M283" s="148" t="s">
        <v>1</v>
      </c>
      <c r="N283" s="149" t="s">
        <v>42</v>
      </c>
      <c r="P283" s="150">
        <f>O283*H283</f>
        <v>0</v>
      </c>
      <c r="Q283" s="150">
        <v>3.4139999999999997E-2</v>
      </c>
      <c r="R283" s="150">
        <f>Q283*H283</f>
        <v>3.4139999999999997E-2</v>
      </c>
      <c r="S283" s="150">
        <v>0</v>
      </c>
      <c r="T283" s="151">
        <f>S283*H283</f>
        <v>0</v>
      </c>
      <c r="AR283" s="152" t="s">
        <v>90</v>
      </c>
      <c r="AT283" s="152" t="s">
        <v>156</v>
      </c>
      <c r="AU283" s="152" t="s">
        <v>84</v>
      </c>
      <c r="AY283" s="17" t="s">
        <v>154</v>
      </c>
      <c r="BE283" s="153">
        <f>IF(N283="základná",J283,0)</f>
        <v>0</v>
      </c>
      <c r="BF283" s="153">
        <f>IF(N283="znížená",J283,0)</f>
        <v>0</v>
      </c>
      <c r="BG283" s="153">
        <f>IF(N283="zákl. prenesená",J283,0)</f>
        <v>0</v>
      </c>
      <c r="BH283" s="153">
        <f>IF(N283="zníž. prenesená",J283,0)</f>
        <v>0</v>
      </c>
      <c r="BI283" s="153">
        <f>IF(N283="nulová",J283,0)</f>
        <v>0</v>
      </c>
      <c r="BJ283" s="17" t="s">
        <v>84</v>
      </c>
      <c r="BK283" s="153">
        <f>ROUND(I283*H283,2)</f>
        <v>0</v>
      </c>
      <c r="BL283" s="17" t="s">
        <v>90</v>
      </c>
      <c r="BM283" s="152" t="s">
        <v>370</v>
      </c>
    </row>
    <row r="284" spans="2:65" s="12" customFormat="1">
      <c r="B284" s="154"/>
      <c r="D284" s="155" t="s">
        <v>164</v>
      </c>
      <c r="E284" s="156" t="s">
        <v>1</v>
      </c>
      <c r="F284" s="157" t="s">
        <v>371</v>
      </c>
      <c r="H284" s="156" t="s">
        <v>1</v>
      </c>
      <c r="I284" s="158"/>
      <c r="L284" s="154"/>
      <c r="M284" s="159"/>
      <c r="T284" s="160"/>
      <c r="AT284" s="156" t="s">
        <v>164</v>
      </c>
      <c r="AU284" s="156" t="s">
        <v>84</v>
      </c>
      <c r="AV284" s="12" t="s">
        <v>80</v>
      </c>
      <c r="AW284" s="12" t="s">
        <v>32</v>
      </c>
      <c r="AX284" s="12" t="s">
        <v>7</v>
      </c>
      <c r="AY284" s="156" t="s">
        <v>154</v>
      </c>
    </row>
    <row r="285" spans="2:65" s="13" customFormat="1">
      <c r="B285" s="161"/>
      <c r="D285" s="155" t="s">
        <v>164</v>
      </c>
      <c r="E285" s="162" t="s">
        <v>1</v>
      </c>
      <c r="F285" s="163" t="s">
        <v>80</v>
      </c>
      <c r="H285" s="164">
        <v>1</v>
      </c>
      <c r="I285" s="165"/>
      <c r="L285" s="161"/>
      <c r="M285" s="166"/>
      <c r="T285" s="167"/>
      <c r="AT285" s="162" t="s">
        <v>164</v>
      </c>
      <c r="AU285" s="162" t="s">
        <v>84</v>
      </c>
      <c r="AV285" s="13" t="s">
        <v>84</v>
      </c>
      <c r="AW285" s="13" t="s">
        <v>32</v>
      </c>
      <c r="AX285" s="13" t="s">
        <v>80</v>
      </c>
      <c r="AY285" s="162" t="s">
        <v>154</v>
      </c>
    </row>
    <row r="286" spans="2:65" s="1" customFormat="1" ht="24.2" customHeight="1">
      <c r="B286" s="139"/>
      <c r="C286" s="140" t="s">
        <v>372</v>
      </c>
      <c r="D286" s="140" t="s">
        <v>156</v>
      </c>
      <c r="E286" s="141" t="s">
        <v>373</v>
      </c>
      <c r="F286" s="142" t="s">
        <v>374</v>
      </c>
      <c r="G286" s="143" t="s">
        <v>355</v>
      </c>
      <c r="H286" s="144">
        <v>9</v>
      </c>
      <c r="I286" s="145"/>
      <c r="J286" s="146">
        <f>ROUND(I286*H286,2)</f>
        <v>0</v>
      </c>
      <c r="K286" s="147"/>
      <c r="L286" s="32"/>
      <c r="M286" s="148" t="s">
        <v>1</v>
      </c>
      <c r="N286" s="149" t="s">
        <v>42</v>
      </c>
      <c r="P286" s="150">
        <f>O286*H286</f>
        <v>0</v>
      </c>
      <c r="Q286" s="150">
        <v>4.9840000000000002E-2</v>
      </c>
      <c r="R286" s="150">
        <f>Q286*H286</f>
        <v>0.44856000000000001</v>
      </c>
      <c r="S286" s="150">
        <v>0</v>
      </c>
      <c r="T286" s="151">
        <f>S286*H286</f>
        <v>0</v>
      </c>
      <c r="AR286" s="152" t="s">
        <v>90</v>
      </c>
      <c r="AT286" s="152" t="s">
        <v>156</v>
      </c>
      <c r="AU286" s="152" t="s">
        <v>84</v>
      </c>
      <c r="AY286" s="17" t="s">
        <v>154</v>
      </c>
      <c r="BE286" s="153">
        <f>IF(N286="základná",J286,0)</f>
        <v>0</v>
      </c>
      <c r="BF286" s="153">
        <f>IF(N286="znížená",J286,0)</f>
        <v>0</v>
      </c>
      <c r="BG286" s="153">
        <f>IF(N286="zákl. prenesená",J286,0)</f>
        <v>0</v>
      </c>
      <c r="BH286" s="153">
        <f>IF(N286="zníž. prenesená",J286,0)</f>
        <v>0</v>
      </c>
      <c r="BI286" s="153">
        <f>IF(N286="nulová",J286,0)</f>
        <v>0</v>
      </c>
      <c r="BJ286" s="17" t="s">
        <v>84</v>
      </c>
      <c r="BK286" s="153">
        <f>ROUND(I286*H286,2)</f>
        <v>0</v>
      </c>
      <c r="BL286" s="17" t="s">
        <v>90</v>
      </c>
      <c r="BM286" s="152" t="s">
        <v>375</v>
      </c>
    </row>
    <row r="287" spans="2:65" s="12" customFormat="1">
      <c r="B287" s="154"/>
      <c r="D287" s="155" t="s">
        <v>164</v>
      </c>
      <c r="E287" s="156" t="s">
        <v>1</v>
      </c>
      <c r="F287" s="157" t="s">
        <v>371</v>
      </c>
      <c r="H287" s="156" t="s">
        <v>1</v>
      </c>
      <c r="I287" s="158"/>
      <c r="L287" s="154"/>
      <c r="M287" s="159"/>
      <c r="T287" s="160"/>
      <c r="AT287" s="156" t="s">
        <v>164</v>
      </c>
      <c r="AU287" s="156" t="s">
        <v>84</v>
      </c>
      <c r="AV287" s="12" t="s">
        <v>80</v>
      </c>
      <c r="AW287" s="12" t="s">
        <v>32</v>
      </c>
      <c r="AX287" s="12" t="s">
        <v>7</v>
      </c>
      <c r="AY287" s="156" t="s">
        <v>154</v>
      </c>
    </row>
    <row r="288" spans="2:65" s="13" customFormat="1">
      <c r="B288" s="161"/>
      <c r="D288" s="155" t="s">
        <v>164</v>
      </c>
      <c r="E288" s="162" t="s">
        <v>1</v>
      </c>
      <c r="F288" s="163" t="s">
        <v>203</v>
      </c>
      <c r="H288" s="164">
        <v>9</v>
      </c>
      <c r="I288" s="165"/>
      <c r="L288" s="161"/>
      <c r="M288" s="166"/>
      <c r="T288" s="167"/>
      <c r="AT288" s="162" t="s">
        <v>164</v>
      </c>
      <c r="AU288" s="162" t="s">
        <v>84</v>
      </c>
      <c r="AV288" s="13" t="s">
        <v>84</v>
      </c>
      <c r="AW288" s="13" t="s">
        <v>32</v>
      </c>
      <c r="AX288" s="13" t="s">
        <v>80</v>
      </c>
      <c r="AY288" s="162" t="s">
        <v>154</v>
      </c>
    </row>
    <row r="289" spans="2:65" s="1" customFormat="1" ht="24.2" customHeight="1">
      <c r="B289" s="139"/>
      <c r="C289" s="140" t="s">
        <v>376</v>
      </c>
      <c r="D289" s="140" t="s">
        <v>156</v>
      </c>
      <c r="E289" s="141" t="s">
        <v>377</v>
      </c>
      <c r="F289" s="142" t="s">
        <v>378</v>
      </c>
      <c r="G289" s="143" t="s">
        <v>355</v>
      </c>
      <c r="H289" s="144">
        <v>45</v>
      </c>
      <c r="I289" s="145"/>
      <c r="J289" s="146">
        <f>ROUND(I289*H289,2)</f>
        <v>0</v>
      </c>
      <c r="K289" s="147"/>
      <c r="L289" s="32"/>
      <c r="M289" s="148" t="s">
        <v>1</v>
      </c>
      <c r="N289" s="149" t="s">
        <v>42</v>
      </c>
      <c r="P289" s="150">
        <f>O289*H289</f>
        <v>0</v>
      </c>
      <c r="Q289" s="150">
        <v>9.6189999999999998E-2</v>
      </c>
      <c r="R289" s="150">
        <f>Q289*H289</f>
        <v>4.3285499999999999</v>
      </c>
      <c r="S289" s="150">
        <v>0</v>
      </c>
      <c r="T289" s="151">
        <f>S289*H289</f>
        <v>0</v>
      </c>
      <c r="AR289" s="152" t="s">
        <v>90</v>
      </c>
      <c r="AT289" s="152" t="s">
        <v>156</v>
      </c>
      <c r="AU289" s="152" t="s">
        <v>84</v>
      </c>
      <c r="AY289" s="17" t="s">
        <v>154</v>
      </c>
      <c r="BE289" s="153">
        <f>IF(N289="základná",J289,0)</f>
        <v>0</v>
      </c>
      <c r="BF289" s="153">
        <f>IF(N289="znížená",J289,0)</f>
        <v>0</v>
      </c>
      <c r="BG289" s="153">
        <f>IF(N289="zákl. prenesená",J289,0)</f>
        <v>0</v>
      </c>
      <c r="BH289" s="153">
        <f>IF(N289="zníž. prenesená",J289,0)</f>
        <v>0</v>
      </c>
      <c r="BI289" s="153">
        <f>IF(N289="nulová",J289,0)</f>
        <v>0</v>
      </c>
      <c r="BJ289" s="17" t="s">
        <v>84</v>
      </c>
      <c r="BK289" s="153">
        <f>ROUND(I289*H289,2)</f>
        <v>0</v>
      </c>
      <c r="BL289" s="17" t="s">
        <v>90</v>
      </c>
      <c r="BM289" s="152" t="s">
        <v>379</v>
      </c>
    </row>
    <row r="290" spans="2:65" s="12" customFormat="1">
      <c r="B290" s="154"/>
      <c r="D290" s="155" t="s">
        <v>164</v>
      </c>
      <c r="E290" s="156" t="s">
        <v>1</v>
      </c>
      <c r="F290" s="157" t="s">
        <v>380</v>
      </c>
      <c r="H290" s="156" t="s">
        <v>1</v>
      </c>
      <c r="I290" s="158"/>
      <c r="L290" s="154"/>
      <c r="M290" s="159"/>
      <c r="T290" s="160"/>
      <c r="AT290" s="156" t="s">
        <v>164</v>
      </c>
      <c r="AU290" s="156" t="s">
        <v>84</v>
      </c>
      <c r="AV290" s="12" t="s">
        <v>80</v>
      </c>
      <c r="AW290" s="12" t="s">
        <v>32</v>
      </c>
      <c r="AX290" s="12" t="s">
        <v>7</v>
      </c>
      <c r="AY290" s="156" t="s">
        <v>154</v>
      </c>
    </row>
    <row r="291" spans="2:65" s="12" customFormat="1">
      <c r="B291" s="154"/>
      <c r="D291" s="155" t="s">
        <v>164</v>
      </c>
      <c r="E291" s="156" t="s">
        <v>1</v>
      </c>
      <c r="F291" s="157" t="s">
        <v>319</v>
      </c>
      <c r="H291" s="156" t="s">
        <v>1</v>
      </c>
      <c r="I291" s="158"/>
      <c r="L291" s="154"/>
      <c r="M291" s="159"/>
      <c r="T291" s="160"/>
      <c r="AT291" s="156" t="s">
        <v>164</v>
      </c>
      <c r="AU291" s="156" t="s">
        <v>84</v>
      </c>
      <c r="AV291" s="12" t="s">
        <v>80</v>
      </c>
      <c r="AW291" s="12" t="s">
        <v>32</v>
      </c>
      <c r="AX291" s="12" t="s">
        <v>7</v>
      </c>
      <c r="AY291" s="156" t="s">
        <v>154</v>
      </c>
    </row>
    <row r="292" spans="2:65" s="13" customFormat="1">
      <c r="B292" s="161"/>
      <c r="D292" s="155" t="s">
        <v>164</v>
      </c>
      <c r="E292" s="162" t="s">
        <v>1</v>
      </c>
      <c r="F292" s="163" t="s">
        <v>203</v>
      </c>
      <c r="H292" s="164">
        <v>9</v>
      </c>
      <c r="I292" s="165"/>
      <c r="L292" s="161"/>
      <c r="M292" s="166"/>
      <c r="T292" s="167"/>
      <c r="AT292" s="162" t="s">
        <v>164</v>
      </c>
      <c r="AU292" s="162" t="s">
        <v>84</v>
      </c>
      <c r="AV292" s="13" t="s">
        <v>84</v>
      </c>
      <c r="AW292" s="13" t="s">
        <v>32</v>
      </c>
      <c r="AX292" s="13" t="s">
        <v>7</v>
      </c>
      <c r="AY292" s="162" t="s">
        <v>154</v>
      </c>
    </row>
    <row r="293" spans="2:65" s="12" customFormat="1">
      <c r="B293" s="154"/>
      <c r="D293" s="155" t="s">
        <v>164</v>
      </c>
      <c r="E293" s="156" t="s">
        <v>1</v>
      </c>
      <c r="F293" s="157" t="s">
        <v>381</v>
      </c>
      <c r="H293" s="156" t="s">
        <v>1</v>
      </c>
      <c r="I293" s="158"/>
      <c r="L293" s="154"/>
      <c r="M293" s="159"/>
      <c r="T293" s="160"/>
      <c r="AT293" s="156" t="s">
        <v>164</v>
      </c>
      <c r="AU293" s="156" t="s">
        <v>84</v>
      </c>
      <c r="AV293" s="12" t="s">
        <v>80</v>
      </c>
      <c r="AW293" s="12" t="s">
        <v>32</v>
      </c>
      <c r="AX293" s="12" t="s">
        <v>7</v>
      </c>
      <c r="AY293" s="156" t="s">
        <v>154</v>
      </c>
    </row>
    <row r="294" spans="2:65" s="13" customFormat="1">
      <c r="B294" s="161"/>
      <c r="D294" s="155" t="s">
        <v>164</v>
      </c>
      <c r="E294" s="162" t="s">
        <v>1</v>
      </c>
      <c r="F294" s="163" t="s">
        <v>217</v>
      </c>
      <c r="H294" s="164">
        <v>12</v>
      </c>
      <c r="I294" s="165"/>
      <c r="L294" s="161"/>
      <c r="M294" s="166"/>
      <c r="T294" s="167"/>
      <c r="AT294" s="162" t="s">
        <v>164</v>
      </c>
      <c r="AU294" s="162" t="s">
        <v>84</v>
      </c>
      <c r="AV294" s="13" t="s">
        <v>84</v>
      </c>
      <c r="AW294" s="13" t="s">
        <v>32</v>
      </c>
      <c r="AX294" s="13" t="s">
        <v>7</v>
      </c>
      <c r="AY294" s="162" t="s">
        <v>154</v>
      </c>
    </row>
    <row r="295" spans="2:65" s="12" customFormat="1">
      <c r="B295" s="154"/>
      <c r="D295" s="155" t="s">
        <v>164</v>
      </c>
      <c r="E295" s="156" t="s">
        <v>1</v>
      </c>
      <c r="F295" s="157" t="s">
        <v>382</v>
      </c>
      <c r="H295" s="156" t="s">
        <v>1</v>
      </c>
      <c r="I295" s="158"/>
      <c r="L295" s="154"/>
      <c r="M295" s="159"/>
      <c r="T295" s="160"/>
      <c r="AT295" s="156" t="s">
        <v>164</v>
      </c>
      <c r="AU295" s="156" t="s">
        <v>84</v>
      </c>
      <c r="AV295" s="12" t="s">
        <v>80</v>
      </c>
      <c r="AW295" s="12" t="s">
        <v>32</v>
      </c>
      <c r="AX295" s="12" t="s">
        <v>7</v>
      </c>
      <c r="AY295" s="156" t="s">
        <v>154</v>
      </c>
    </row>
    <row r="296" spans="2:65" s="13" customFormat="1">
      <c r="B296" s="161"/>
      <c r="D296" s="155" t="s">
        <v>164</v>
      </c>
      <c r="E296" s="162" t="s">
        <v>1</v>
      </c>
      <c r="F296" s="163" t="s">
        <v>217</v>
      </c>
      <c r="H296" s="164">
        <v>12</v>
      </c>
      <c r="I296" s="165"/>
      <c r="L296" s="161"/>
      <c r="M296" s="166"/>
      <c r="T296" s="167"/>
      <c r="AT296" s="162" t="s">
        <v>164</v>
      </c>
      <c r="AU296" s="162" t="s">
        <v>84</v>
      </c>
      <c r="AV296" s="13" t="s">
        <v>84</v>
      </c>
      <c r="AW296" s="13" t="s">
        <v>32</v>
      </c>
      <c r="AX296" s="13" t="s">
        <v>7</v>
      </c>
      <c r="AY296" s="162" t="s">
        <v>154</v>
      </c>
    </row>
    <row r="297" spans="2:65" s="12" customFormat="1">
      <c r="B297" s="154"/>
      <c r="D297" s="155" t="s">
        <v>164</v>
      </c>
      <c r="E297" s="156" t="s">
        <v>1</v>
      </c>
      <c r="F297" s="157" t="s">
        <v>383</v>
      </c>
      <c r="H297" s="156" t="s">
        <v>1</v>
      </c>
      <c r="I297" s="158"/>
      <c r="L297" s="154"/>
      <c r="M297" s="159"/>
      <c r="T297" s="160"/>
      <c r="AT297" s="156" t="s">
        <v>164</v>
      </c>
      <c r="AU297" s="156" t="s">
        <v>84</v>
      </c>
      <c r="AV297" s="12" t="s">
        <v>80</v>
      </c>
      <c r="AW297" s="12" t="s">
        <v>32</v>
      </c>
      <c r="AX297" s="12" t="s">
        <v>7</v>
      </c>
      <c r="AY297" s="156" t="s">
        <v>154</v>
      </c>
    </row>
    <row r="298" spans="2:65" s="13" customFormat="1">
      <c r="B298" s="161"/>
      <c r="D298" s="155" t="s">
        <v>164</v>
      </c>
      <c r="E298" s="162" t="s">
        <v>1</v>
      </c>
      <c r="F298" s="163" t="s">
        <v>217</v>
      </c>
      <c r="H298" s="164">
        <v>12</v>
      </c>
      <c r="I298" s="165"/>
      <c r="L298" s="161"/>
      <c r="M298" s="166"/>
      <c r="T298" s="167"/>
      <c r="AT298" s="162" t="s">
        <v>164</v>
      </c>
      <c r="AU298" s="162" t="s">
        <v>84</v>
      </c>
      <c r="AV298" s="13" t="s">
        <v>84</v>
      </c>
      <c r="AW298" s="13" t="s">
        <v>32</v>
      </c>
      <c r="AX298" s="13" t="s">
        <v>7</v>
      </c>
      <c r="AY298" s="162" t="s">
        <v>154</v>
      </c>
    </row>
    <row r="299" spans="2:65" s="14" customFormat="1">
      <c r="B299" s="168"/>
      <c r="D299" s="155" t="s">
        <v>164</v>
      </c>
      <c r="E299" s="169" t="s">
        <v>1</v>
      </c>
      <c r="F299" s="170" t="s">
        <v>183</v>
      </c>
      <c r="H299" s="171">
        <v>45</v>
      </c>
      <c r="I299" s="172"/>
      <c r="L299" s="168"/>
      <c r="M299" s="173"/>
      <c r="T299" s="174"/>
      <c r="AT299" s="169" t="s">
        <v>164</v>
      </c>
      <c r="AU299" s="169" t="s">
        <v>84</v>
      </c>
      <c r="AV299" s="14" t="s">
        <v>90</v>
      </c>
      <c r="AW299" s="14" t="s">
        <v>32</v>
      </c>
      <c r="AX299" s="14" t="s">
        <v>80</v>
      </c>
      <c r="AY299" s="169" t="s">
        <v>154</v>
      </c>
    </row>
    <row r="300" spans="2:65" s="1" customFormat="1" ht="21.75" customHeight="1">
      <c r="B300" s="139"/>
      <c r="C300" s="140" t="s">
        <v>384</v>
      </c>
      <c r="D300" s="140" t="s">
        <v>156</v>
      </c>
      <c r="E300" s="141" t="s">
        <v>385</v>
      </c>
      <c r="F300" s="142" t="s">
        <v>386</v>
      </c>
      <c r="G300" s="143" t="s">
        <v>177</v>
      </c>
      <c r="H300" s="144">
        <v>0.23899999999999999</v>
      </c>
      <c r="I300" s="145"/>
      <c r="J300" s="146">
        <f>ROUND(I300*H300,2)</f>
        <v>0</v>
      </c>
      <c r="K300" s="147"/>
      <c r="L300" s="32"/>
      <c r="M300" s="148" t="s">
        <v>1</v>
      </c>
      <c r="N300" s="149" t="s">
        <v>42</v>
      </c>
      <c r="P300" s="150">
        <f>O300*H300</f>
        <v>0</v>
      </c>
      <c r="Q300" s="150">
        <v>2.4160283499999999</v>
      </c>
      <c r="R300" s="150">
        <f>Q300*H300</f>
        <v>0.57743077565000001</v>
      </c>
      <c r="S300" s="150">
        <v>0</v>
      </c>
      <c r="T300" s="151">
        <f>S300*H300</f>
        <v>0</v>
      </c>
      <c r="AR300" s="152" t="s">
        <v>90</v>
      </c>
      <c r="AT300" s="152" t="s">
        <v>156</v>
      </c>
      <c r="AU300" s="152" t="s">
        <v>84</v>
      </c>
      <c r="AY300" s="17" t="s">
        <v>154</v>
      </c>
      <c r="BE300" s="153">
        <f>IF(N300="základná",J300,0)</f>
        <v>0</v>
      </c>
      <c r="BF300" s="153">
        <f>IF(N300="znížená",J300,0)</f>
        <v>0</v>
      </c>
      <c r="BG300" s="153">
        <f>IF(N300="zákl. prenesená",J300,0)</f>
        <v>0</v>
      </c>
      <c r="BH300" s="153">
        <f>IF(N300="zníž. prenesená",J300,0)</f>
        <v>0</v>
      </c>
      <c r="BI300" s="153">
        <f>IF(N300="nulová",J300,0)</f>
        <v>0</v>
      </c>
      <c r="BJ300" s="17" t="s">
        <v>84</v>
      </c>
      <c r="BK300" s="153">
        <f>ROUND(I300*H300,2)</f>
        <v>0</v>
      </c>
      <c r="BL300" s="17" t="s">
        <v>90</v>
      </c>
      <c r="BM300" s="152" t="s">
        <v>387</v>
      </c>
    </row>
    <row r="301" spans="2:65" s="12" customFormat="1">
      <c r="B301" s="154"/>
      <c r="D301" s="155" t="s">
        <v>164</v>
      </c>
      <c r="E301" s="156" t="s">
        <v>1</v>
      </c>
      <c r="F301" s="157" t="s">
        <v>388</v>
      </c>
      <c r="H301" s="156" t="s">
        <v>1</v>
      </c>
      <c r="I301" s="158"/>
      <c r="L301" s="154"/>
      <c r="M301" s="159"/>
      <c r="T301" s="160"/>
      <c r="AT301" s="156" t="s">
        <v>164</v>
      </c>
      <c r="AU301" s="156" t="s">
        <v>84</v>
      </c>
      <c r="AV301" s="12" t="s">
        <v>80</v>
      </c>
      <c r="AW301" s="12" t="s">
        <v>32</v>
      </c>
      <c r="AX301" s="12" t="s">
        <v>7</v>
      </c>
      <c r="AY301" s="156" t="s">
        <v>154</v>
      </c>
    </row>
    <row r="302" spans="2:65" s="13" customFormat="1">
      <c r="B302" s="161"/>
      <c r="D302" s="155" t="s">
        <v>164</v>
      </c>
      <c r="E302" s="162" t="s">
        <v>1</v>
      </c>
      <c r="F302" s="163" t="s">
        <v>389</v>
      </c>
      <c r="H302" s="164">
        <v>0.23899999999999999</v>
      </c>
      <c r="I302" s="165"/>
      <c r="L302" s="161"/>
      <c r="M302" s="166"/>
      <c r="T302" s="167"/>
      <c r="AT302" s="162" t="s">
        <v>164</v>
      </c>
      <c r="AU302" s="162" t="s">
        <v>84</v>
      </c>
      <c r="AV302" s="13" t="s">
        <v>84</v>
      </c>
      <c r="AW302" s="13" t="s">
        <v>32</v>
      </c>
      <c r="AX302" s="13" t="s">
        <v>80</v>
      </c>
      <c r="AY302" s="162" t="s">
        <v>154</v>
      </c>
    </row>
    <row r="303" spans="2:65" s="1" customFormat="1" ht="24.2" customHeight="1">
      <c r="B303" s="139"/>
      <c r="C303" s="140" t="s">
        <v>390</v>
      </c>
      <c r="D303" s="140" t="s">
        <v>156</v>
      </c>
      <c r="E303" s="141" t="s">
        <v>391</v>
      </c>
      <c r="F303" s="142" t="s">
        <v>392</v>
      </c>
      <c r="G303" s="143" t="s">
        <v>159</v>
      </c>
      <c r="H303" s="144">
        <v>3.1779999999999999</v>
      </c>
      <c r="I303" s="145"/>
      <c r="J303" s="146">
        <f>ROUND(I303*H303,2)</f>
        <v>0</v>
      </c>
      <c r="K303" s="147"/>
      <c r="L303" s="32"/>
      <c r="M303" s="148" t="s">
        <v>1</v>
      </c>
      <c r="N303" s="149" t="s">
        <v>42</v>
      </c>
      <c r="P303" s="150">
        <f>O303*H303</f>
        <v>0</v>
      </c>
      <c r="Q303" s="150">
        <v>6.8127999999999999E-3</v>
      </c>
      <c r="R303" s="150">
        <f>Q303*H303</f>
        <v>2.1651078399999999E-2</v>
      </c>
      <c r="S303" s="150">
        <v>0</v>
      </c>
      <c r="T303" s="151">
        <f>S303*H303</f>
        <v>0</v>
      </c>
      <c r="AR303" s="152" t="s">
        <v>90</v>
      </c>
      <c r="AT303" s="152" t="s">
        <v>156</v>
      </c>
      <c r="AU303" s="152" t="s">
        <v>84</v>
      </c>
      <c r="AY303" s="17" t="s">
        <v>154</v>
      </c>
      <c r="BE303" s="153">
        <f>IF(N303="základná",J303,0)</f>
        <v>0</v>
      </c>
      <c r="BF303" s="153">
        <f>IF(N303="znížená",J303,0)</f>
        <v>0</v>
      </c>
      <c r="BG303" s="153">
        <f>IF(N303="zákl. prenesená",J303,0)</f>
        <v>0</v>
      </c>
      <c r="BH303" s="153">
        <f>IF(N303="zníž. prenesená",J303,0)</f>
        <v>0</v>
      </c>
      <c r="BI303" s="153">
        <f>IF(N303="nulová",J303,0)</f>
        <v>0</v>
      </c>
      <c r="BJ303" s="17" t="s">
        <v>84</v>
      </c>
      <c r="BK303" s="153">
        <f>ROUND(I303*H303,2)</f>
        <v>0</v>
      </c>
      <c r="BL303" s="17" t="s">
        <v>90</v>
      </c>
      <c r="BM303" s="152" t="s">
        <v>393</v>
      </c>
    </row>
    <row r="304" spans="2:65" s="13" customFormat="1">
      <c r="B304" s="161"/>
      <c r="D304" s="155" t="s">
        <v>164</v>
      </c>
      <c r="E304" s="162" t="s">
        <v>1</v>
      </c>
      <c r="F304" s="163" t="s">
        <v>394</v>
      </c>
      <c r="H304" s="164">
        <v>3.1779999999999999</v>
      </c>
      <c r="I304" s="165"/>
      <c r="L304" s="161"/>
      <c r="M304" s="166"/>
      <c r="T304" s="167"/>
      <c r="AT304" s="162" t="s">
        <v>164</v>
      </c>
      <c r="AU304" s="162" t="s">
        <v>84</v>
      </c>
      <c r="AV304" s="13" t="s">
        <v>84</v>
      </c>
      <c r="AW304" s="13" t="s">
        <v>32</v>
      </c>
      <c r="AX304" s="13" t="s">
        <v>80</v>
      </c>
      <c r="AY304" s="162" t="s">
        <v>154</v>
      </c>
    </row>
    <row r="305" spans="2:65" s="1" customFormat="1" ht="24.2" customHeight="1">
      <c r="B305" s="139"/>
      <c r="C305" s="140" t="s">
        <v>395</v>
      </c>
      <c r="D305" s="140" t="s">
        <v>156</v>
      </c>
      <c r="E305" s="141" t="s">
        <v>396</v>
      </c>
      <c r="F305" s="142" t="s">
        <v>397</v>
      </c>
      <c r="G305" s="143" t="s">
        <v>159</v>
      </c>
      <c r="H305" s="144">
        <v>3.1779999999999999</v>
      </c>
      <c r="I305" s="145"/>
      <c r="J305" s="146">
        <f>ROUND(I305*H305,2)</f>
        <v>0</v>
      </c>
      <c r="K305" s="147"/>
      <c r="L305" s="32"/>
      <c r="M305" s="148" t="s">
        <v>1</v>
      </c>
      <c r="N305" s="149" t="s">
        <v>42</v>
      </c>
      <c r="P305" s="150">
        <f>O305*H305</f>
        <v>0</v>
      </c>
      <c r="Q305" s="150">
        <v>0</v>
      </c>
      <c r="R305" s="150">
        <f>Q305*H305</f>
        <v>0</v>
      </c>
      <c r="S305" s="150">
        <v>0</v>
      </c>
      <c r="T305" s="151">
        <f>S305*H305</f>
        <v>0</v>
      </c>
      <c r="AR305" s="152" t="s">
        <v>90</v>
      </c>
      <c r="AT305" s="152" t="s">
        <v>156</v>
      </c>
      <c r="AU305" s="152" t="s">
        <v>84</v>
      </c>
      <c r="AY305" s="17" t="s">
        <v>154</v>
      </c>
      <c r="BE305" s="153">
        <f>IF(N305="základná",J305,0)</f>
        <v>0</v>
      </c>
      <c r="BF305" s="153">
        <f>IF(N305="znížená",J305,0)</f>
        <v>0</v>
      </c>
      <c r="BG305" s="153">
        <f>IF(N305="zákl. prenesená",J305,0)</f>
        <v>0</v>
      </c>
      <c r="BH305" s="153">
        <f>IF(N305="zníž. prenesená",J305,0)</f>
        <v>0</v>
      </c>
      <c r="BI305" s="153">
        <f>IF(N305="nulová",J305,0)</f>
        <v>0</v>
      </c>
      <c r="BJ305" s="17" t="s">
        <v>84</v>
      </c>
      <c r="BK305" s="153">
        <f>ROUND(I305*H305,2)</f>
        <v>0</v>
      </c>
      <c r="BL305" s="17" t="s">
        <v>90</v>
      </c>
      <c r="BM305" s="152" t="s">
        <v>398</v>
      </c>
    </row>
    <row r="306" spans="2:65" s="1" customFormat="1" ht="16.5" customHeight="1">
      <c r="B306" s="139"/>
      <c r="C306" s="140" t="s">
        <v>399</v>
      </c>
      <c r="D306" s="140" t="s">
        <v>156</v>
      </c>
      <c r="E306" s="141" t="s">
        <v>400</v>
      </c>
      <c r="F306" s="142" t="s">
        <v>401</v>
      </c>
      <c r="G306" s="143" t="s">
        <v>241</v>
      </c>
      <c r="H306" s="144">
        <v>3.3000000000000002E-2</v>
      </c>
      <c r="I306" s="145"/>
      <c r="J306" s="146">
        <f>ROUND(I306*H306,2)</f>
        <v>0</v>
      </c>
      <c r="K306" s="147"/>
      <c r="L306" s="32"/>
      <c r="M306" s="148" t="s">
        <v>1</v>
      </c>
      <c r="N306" s="149" t="s">
        <v>42</v>
      </c>
      <c r="P306" s="150">
        <f>O306*H306</f>
        <v>0</v>
      </c>
      <c r="Q306" s="150">
        <v>1.01145</v>
      </c>
      <c r="R306" s="150">
        <f>Q306*H306</f>
        <v>3.3377850000000001E-2</v>
      </c>
      <c r="S306" s="150">
        <v>0</v>
      </c>
      <c r="T306" s="151">
        <f>S306*H306</f>
        <v>0</v>
      </c>
      <c r="AR306" s="152" t="s">
        <v>90</v>
      </c>
      <c r="AT306" s="152" t="s">
        <v>156</v>
      </c>
      <c r="AU306" s="152" t="s">
        <v>84</v>
      </c>
      <c r="AY306" s="17" t="s">
        <v>154</v>
      </c>
      <c r="BE306" s="153">
        <f>IF(N306="základná",J306,0)</f>
        <v>0</v>
      </c>
      <c r="BF306" s="153">
        <f>IF(N306="znížená",J306,0)</f>
        <v>0</v>
      </c>
      <c r="BG306" s="153">
        <f>IF(N306="zákl. prenesená",J306,0)</f>
        <v>0</v>
      </c>
      <c r="BH306" s="153">
        <f>IF(N306="zníž. prenesená",J306,0)</f>
        <v>0</v>
      </c>
      <c r="BI306" s="153">
        <f>IF(N306="nulová",J306,0)</f>
        <v>0</v>
      </c>
      <c r="BJ306" s="17" t="s">
        <v>84</v>
      </c>
      <c r="BK306" s="153">
        <f>ROUND(I306*H306,2)</f>
        <v>0</v>
      </c>
      <c r="BL306" s="17" t="s">
        <v>90</v>
      </c>
      <c r="BM306" s="152" t="s">
        <v>402</v>
      </c>
    </row>
    <row r="307" spans="2:65" s="13" customFormat="1">
      <c r="B307" s="161"/>
      <c r="D307" s="155" t="s">
        <v>164</v>
      </c>
      <c r="E307" s="162" t="s">
        <v>1</v>
      </c>
      <c r="F307" s="163" t="s">
        <v>403</v>
      </c>
      <c r="H307" s="164">
        <v>3.3000000000000002E-2</v>
      </c>
      <c r="I307" s="165"/>
      <c r="L307" s="161"/>
      <c r="M307" s="166"/>
      <c r="T307" s="167"/>
      <c r="AT307" s="162" t="s">
        <v>164</v>
      </c>
      <c r="AU307" s="162" t="s">
        <v>84</v>
      </c>
      <c r="AV307" s="13" t="s">
        <v>84</v>
      </c>
      <c r="AW307" s="13" t="s">
        <v>32</v>
      </c>
      <c r="AX307" s="13" t="s">
        <v>80</v>
      </c>
      <c r="AY307" s="162" t="s">
        <v>154</v>
      </c>
    </row>
    <row r="308" spans="2:65" s="1" customFormat="1" ht="33" customHeight="1">
      <c r="B308" s="139"/>
      <c r="C308" s="140" t="s">
        <v>404</v>
      </c>
      <c r="D308" s="140" t="s">
        <v>156</v>
      </c>
      <c r="E308" s="141" t="s">
        <v>405</v>
      </c>
      <c r="F308" s="142" t="s">
        <v>406</v>
      </c>
      <c r="G308" s="143" t="s">
        <v>177</v>
      </c>
      <c r="H308" s="144">
        <v>15.75</v>
      </c>
      <c r="I308" s="145"/>
      <c r="J308" s="146">
        <f>ROUND(I308*H308,2)</f>
        <v>0</v>
      </c>
      <c r="K308" s="147"/>
      <c r="L308" s="32"/>
      <c r="M308" s="148" t="s">
        <v>1</v>
      </c>
      <c r="N308" s="149" t="s">
        <v>42</v>
      </c>
      <c r="P308" s="150">
        <f>O308*H308</f>
        <v>0</v>
      </c>
      <c r="Q308" s="150">
        <v>2.4017599999999999</v>
      </c>
      <c r="R308" s="150">
        <f>Q308*H308</f>
        <v>37.827719999999999</v>
      </c>
      <c r="S308" s="150">
        <v>0</v>
      </c>
      <c r="T308" s="151">
        <f>S308*H308</f>
        <v>0</v>
      </c>
      <c r="AR308" s="152" t="s">
        <v>90</v>
      </c>
      <c r="AT308" s="152" t="s">
        <v>156</v>
      </c>
      <c r="AU308" s="152" t="s">
        <v>84</v>
      </c>
      <c r="AY308" s="17" t="s">
        <v>154</v>
      </c>
      <c r="BE308" s="153">
        <f>IF(N308="základná",J308,0)</f>
        <v>0</v>
      </c>
      <c r="BF308" s="153">
        <f>IF(N308="znížená",J308,0)</f>
        <v>0</v>
      </c>
      <c r="BG308" s="153">
        <f>IF(N308="zákl. prenesená",J308,0)</f>
        <v>0</v>
      </c>
      <c r="BH308" s="153">
        <f>IF(N308="zníž. prenesená",J308,0)</f>
        <v>0</v>
      </c>
      <c r="BI308" s="153">
        <f>IF(N308="nulová",J308,0)</f>
        <v>0</v>
      </c>
      <c r="BJ308" s="17" t="s">
        <v>84</v>
      </c>
      <c r="BK308" s="153">
        <f>ROUND(I308*H308,2)</f>
        <v>0</v>
      </c>
      <c r="BL308" s="17" t="s">
        <v>90</v>
      </c>
      <c r="BM308" s="152" t="s">
        <v>407</v>
      </c>
    </row>
    <row r="309" spans="2:65" s="13" customFormat="1">
      <c r="B309" s="161"/>
      <c r="D309" s="155" t="s">
        <v>164</v>
      </c>
      <c r="E309" s="162" t="s">
        <v>1</v>
      </c>
      <c r="F309" s="163" t="s">
        <v>408</v>
      </c>
      <c r="H309" s="164">
        <v>15.75</v>
      </c>
      <c r="I309" s="165"/>
      <c r="L309" s="161"/>
      <c r="M309" s="166"/>
      <c r="T309" s="167"/>
      <c r="AT309" s="162" t="s">
        <v>164</v>
      </c>
      <c r="AU309" s="162" t="s">
        <v>84</v>
      </c>
      <c r="AV309" s="13" t="s">
        <v>84</v>
      </c>
      <c r="AW309" s="13" t="s">
        <v>32</v>
      </c>
      <c r="AX309" s="13" t="s">
        <v>80</v>
      </c>
      <c r="AY309" s="162" t="s">
        <v>154</v>
      </c>
    </row>
    <row r="310" spans="2:65" s="1" customFormat="1" ht="24.2" customHeight="1">
      <c r="B310" s="139"/>
      <c r="C310" s="140" t="s">
        <v>409</v>
      </c>
      <c r="D310" s="140" t="s">
        <v>156</v>
      </c>
      <c r="E310" s="141" t="s">
        <v>410</v>
      </c>
      <c r="F310" s="142" t="s">
        <v>411</v>
      </c>
      <c r="G310" s="143" t="s">
        <v>159</v>
      </c>
      <c r="H310" s="144">
        <v>126</v>
      </c>
      <c r="I310" s="145"/>
      <c r="J310" s="146">
        <f>ROUND(I310*H310,2)</f>
        <v>0</v>
      </c>
      <c r="K310" s="147"/>
      <c r="L310" s="32"/>
      <c r="M310" s="148" t="s">
        <v>1</v>
      </c>
      <c r="N310" s="149" t="s">
        <v>42</v>
      </c>
      <c r="P310" s="150">
        <f>O310*H310</f>
        <v>0</v>
      </c>
      <c r="Q310" s="150">
        <v>1.7899999999999999E-3</v>
      </c>
      <c r="R310" s="150">
        <f>Q310*H310</f>
        <v>0.22553999999999999</v>
      </c>
      <c r="S310" s="150">
        <v>0</v>
      </c>
      <c r="T310" s="151">
        <f>S310*H310</f>
        <v>0</v>
      </c>
      <c r="AR310" s="152" t="s">
        <v>90</v>
      </c>
      <c r="AT310" s="152" t="s">
        <v>156</v>
      </c>
      <c r="AU310" s="152" t="s">
        <v>84</v>
      </c>
      <c r="AY310" s="17" t="s">
        <v>154</v>
      </c>
      <c r="BE310" s="153">
        <f>IF(N310="základná",J310,0)</f>
        <v>0</v>
      </c>
      <c r="BF310" s="153">
        <f>IF(N310="znížená",J310,0)</f>
        <v>0</v>
      </c>
      <c r="BG310" s="153">
        <f>IF(N310="zákl. prenesená",J310,0)</f>
        <v>0</v>
      </c>
      <c r="BH310" s="153">
        <f>IF(N310="zníž. prenesená",J310,0)</f>
        <v>0</v>
      </c>
      <c r="BI310" s="153">
        <f>IF(N310="nulová",J310,0)</f>
        <v>0</v>
      </c>
      <c r="BJ310" s="17" t="s">
        <v>84</v>
      </c>
      <c r="BK310" s="153">
        <f>ROUND(I310*H310,2)</f>
        <v>0</v>
      </c>
      <c r="BL310" s="17" t="s">
        <v>90</v>
      </c>
      <c r="BM310" s="152" t="s">
        <v>412</v>
      </c>
    </row>
    <row r="311" spans="2:65" s="13" customFormat="1">
      <c r="B311" s="161"/>
      <c r="D311" s="155" t="s">
        <v>164</v>
      </c>
      <c r="E311" s="162" t="s">
        <v>1</v>
      </c>
      <c r="F311" s="163" t="s">
        <v>413</v>
      </c>
      <c r="H311" s="164">
        <v>126</v>
      </c>
      <c r="I311" s="165"/>
      <c r="L311" s="161"/>
      <c r="M311" s="166"/>
      <c r="T311" s="167"/>
      <c r="AT311" s="162" t="s">
        <v>164</v>
      </c>
      <c r="AU311" s="162" t="s">
        <v>84</v>
      </c>
      <c r="AV311" s="13" t="s">
        <v>84</v>
      </c>
      <c r="AW311" s="13" t="s">
        <v>32</v>
      </c>
      <c r="AX311" s="13" t="s">
        <v>80</v>
      </c>
      <c r="AY311" s="162" t="s">
        <v>154</v>
      </c>
    </row>
    <row r="312" spans="2:65" s="1" customFormat="1" ht="24.2" customHeight="1">
      <c r="B312" s="139"/>
      <c r="C312" s="140" t="s">
        <v>414</v>
      </c>
      <c r="D312" s="140" t="s">
        <v>156</v>
      </c>
      <c r="E312" s="141" t="s">
        <v>415</v>
      </c>
      <c r="F312" s="142" t="s">
        <v>416</v>
      </c>
      <c r="G312" s="143" t="s">
        <v>159</v>
      </c>
      <c r="H312" s="144">
        <v>126</v>
      </c>
      <c r="I312" s="145"/>
      <c r="J312" s="146">
        <f>ROUND(I312*H312,2)</f>
        <v>0</v>
      </c>
      <c r="K312" s="147"/>
      <c r="L312" s="32"/>
      <c r="M312" s="148" t="s">
        <v>1</v>
      </c>
      <c r="N312" s="149" t="s">
        <v>42</v>
      </c>
      <c r="P312" s="150">
        <f>O312*H312</f>
        <v>0</v>
      </c>
      <c r="Q312" s="150">
        <v>0</v>
      </c>
      <c r="R312" s="150">
        <f>Q312*H312</f>
        <v>0</v>
      </c>
      <c r="S312" s="150">
        <v>0</v>
      </c>
      <c r="T312" s="151">
        <f>S312*H312</f>
        <v>0</v>
      </c>
      <c r="AR312" s="152" t="s">
        <v>90</v>
      </c>
      <c r="AT312" s="152" t="s">
        <v>156</v>
      </c>
      <c r="AU312" s="152" t="s">
        <v>84</v>
      </c>
      <c r="AY312" s="17" t="s">
        <v>154</v>
      </c>
      <c r="BE312" s="153">
        <f>IF(N312="základná",J312,0)</f>
        <v>0</v>
      </c>
      <c r="BF312" s="153">
        <f>IF(N312="znížená",J312,0)</f>
        <v>0</v>
      </c>
      <c r="BG312" s="153">
        <f>IF(N312="zákl. prenesená",J312,0)</f>
        <v>0</v>
      </c>
      <c r="BH312" s="153">
        <f>IF(N312="zníž. prenesená",J312,0)</f>
        <v>0</v>
      </c>
      <c r="BI312" s="153">
        <f>IF(N312="nulová",J312,0)</f>
        <v>0</v>
      </c>
      <c r="BJ312" s="17" t="s">
        <v>84</v>
      </c>
      <c r="BK312" s="153">
        <f>ROUND(I312*H312,2)</f>
        <v>0</v>
      </c>
      <c r="BL312" s="17" t="s">
        <v>90</v>
      </c>
      <c r="BM312" s="152" t="s">
        <v>417</v>
      </c>
    </row>
    <row r="313" spans="2:65" s="1" customFormat="1" ht="24.2" customHeight="1">
      <c r="B313" s="139"/>
      <c r="C313" s="140" t="s">
        <v>418</v>
      </c>
      <c r="D313" s="140" t="s">
        <v>156</v>
      </c>
      <c r="E313" s="141" t="s">
        <v>419</v>
      </c>
      <c r="F313" s="142" t="s">
        <v>420</v>
      </c>
      <c r="G313" s="143" t="s">
        <v>159</v>
      </c>
      <c r="H313" s="144">
        <v>3.9830000000000001</v>
      </c>
      <c r="I313" s="145"/>
      <c r="J313" s="146">
        <f>ROUND(I313*H313,2)</f>
        <v>0</v>
      </c>
      <c r="K313" s="147"/>
      <c r="L313" s="32"/>
      <c r="M313" s="148" t="s">
        <v>1</v>
      </c>
      <c r="N313" s="149" t="s">
        <v>42</v>
      </c>
      <c r="P313" s="150">
        <f>O313*H313</f>
        <v>0</v>
      </c>
      <c r="Q313" s="150">
        <v>0.21690000000000001</v>
      </c>
      <c r="R313" s="150">
        <f>Q313*H313</f>
        <v>0.86391270000000009</v>
      </c>
      <c r="S313" s="150">
        <v>0</v>
      </c>
      <c r="T313" s="151">
        <f>S313*H313</f>
        <v>0</v>
      </c>
      <c r="AR313" s="152" t="s">
        <v>90</v>
      </c>
      <c r="AT313" s="152" t="s">
        <v>156</v>
      </c>
      <c r="AU313" s="152" t="s">
        <v>84</v>
      </c>
      <c r="AY313" s="17" t="s">
        <v>154</v>
      </c>
      <c r="BE313" s="153">
        <f>IF(N313="základná",J313,0)</f>
        <v>0</v>
      </c>
      <c r="BF313" s="153">
        <f>IF(N313="znížená",J313,0)</f>
        <v>0</v>
      </c>
      <c r="BG313" s="153">
        <f>IF(N313="zákl. prenesená",J313,0)</f>
        <v>0</v>
      </c>
      <c r="BH313" s="153">
        <f>IF(N313="zníž. prenesená",J313,0)</f>
        <v>0</v>
      </c>
      <c r="BI313" s="153">
        <f>IF(N313="nulová",J313,0)</f>
        <v>0</v>
      </c>
      <c r="BJ313" s="17" t="s">
        <v>84</v>
      </c>
      <c r="BK313" s="153">
        <f>ROUND(I313*H313,2)</f>
        <v>0</v>
      </c>
      <c r="BL313" s="17" t="s">
        <v>90</v>
      </c>
      <c r="BM313" s="152" t="s">
        <v>421</v>
      </c>
    </row>
    <row r="314" spans="2:65" s="12" customFormat="1">
      <c r="B314" s="154"/>
      <c r="D314" s="155" t="s">
        <v>164</v>
      </c>
      <c r="E314" s="156" t="s">
        <v>1</v>
      </c>
      <c r="F314" s="157" t="s">
        <v>319</v>
      </c>
      <c r="H314" s="156" t="s">
        <v>1</v>
      </c>
      <c r="I314" s="158"/>
      <c r="L314" s="154"/>
      <c r="M314" s="159"/>
      <c r="T314" s="160"/>
      <c r="AT314" s="156" t="s">
        <v>164</v>
      </c>
      <c r="AU314" s="156" t="s">
        <v>84</v>
      </c>
      <c r="AV314" s="12" t="s">
        <v>80</v>
      </c>
      <c r="AW314" s="12" t="s">
        <v>32</v>
      </c>
      <c r="AX314" s="12" t="s">
        <v>7</v>
      </c>
      <c r="AY314" s="156" t="s">
        <v>154</v>
      </c>
    </row>
    <row r="315" spans="2:65" s="13" customFormat="1">
      <c r="B315" s="161"/>
      <c r="D315" s="155" t="s">
        <v>164</v>
      </c>
      <c r="E315" s="162" t="s">
        <v>1</v>
      </c>
      <c r="F315" s="163" t="s">
        <v>422</v>
      </c>
      <c r="H315" s="164">
        <v>0.85799999999999998</v>
      </c>
      <c r="I315" s="165"/>
      <c r="L315" s="161"/>
      <c r="M315" s="166"/>
      <c r="T315" s="167"/>
      <c r="AT315" s="162" t="s">
        <v>164</v>
      </c>
      <c r="AU315" s="162" t="s">
        <v>84</v>
      </c>
      <c r="AV315" s="13" t="s">
        <v>84</v>
      </c>
      <c r="AW315" s="13" t="s">
        <v>32</v>
      </c>
      <c r="AX315" s="13" t="s">
        <v>7</v>
      </c>
      <c r="AY315" s="162" t="s">
        <v>154</v>
      </c>
    </row>
    <row r="316" spans="2:65" s="12" customFormat="1">
      <c r="B316" s="154"/>
      <c r="D316" s="155" t="s">
        <v>164</v>
      </c>
      <c r="E316" s="156" t="s">
        <v>1</v>
      </c>
      <c r="F316" s="157" t="s">
        <v>381</v>
      </c>
      <c r="H316" s="156" t="s">
        <v>1</v>
      </c>
      <c r="I316" s="158"/>
      <c r="L316" s="154"/>
      <c r="M316" s="159"/>
      <c r="T316" s="160"/>
      <c r="AT316" s="156" t="s">
        <v>164</v>
      </c>
      <c r="AU316" s="156" t="s">
        <v>84</v>
      </c>
      <c r="AV316" s="12" t="s">
        <v>80</v>
      </c>
      <c r="AW316" s="12" t="s">
        <v>32</v>
      </c>
      <c r="AX316" s="12" t="s">
        <v>7</v>
      </c>
      <c r="AY316" s="156" t="s">
        <v>154</v>
      </c>
    </row>
    <row r="317" spans="2:65" s="13" customFormat="1">
      <c r="B317" s="161"/>
      <c r="D317" s="155" t="s">
        <v>164</v>
      </c>
      <c r="E317" s="162" t="s">
        <v>1</v>
      </c>
      <c r="F317" s="163" t="s">
        <v>422</v>
      </c>
      <c r="H317" s="164">
        <v>0.85799999999999998</v>
      </c>
      <c r="I317" s="165"/>
      <c r="L317" s="161"/>
      <c r="M317" s="166"/>
      <c r="T317" s="167"/>
      <c r="AT317" s="162" t="s">
        <v>164</v>
      </c>
      <c r="AU317" s="162" t="s">
        <v>84</v>
      </c>
      <c r="AV317" s="13" t="s">
        <v>84</v>
      </c>
      <c r="AW317" s="13" t="s">
        <v>32</v>
      </c>
      <c r="AX317" s="13" t="s">
        <v>7</v>
      </c>
      <c r="AY317" s="162" t="s">
        <v>154</v>
      </c>
    </row>
    <row r="318" spans="2:65" s="12" customFormat="1">
      <c r="B318" s="154"/>
      <c r="D318" s="155" t="s">
        <v>164</v>
      </c>
      <c r="E318" s="156" t="s">
        <v>1</v>
      </c>
      <c r="F318" s="157" t="s">
        <v>382</v>
      </c>
      <c r="H318" s="156" t="s">
        <v>1</v>
      </c>
      <c r="I318" s="158"/>
      <c r="L318" s="154"/>
      <c r="M318" s="159"/>
      <c r="T318" s="160"/>
      <c r="AT318" s="156" t="s">
        <v>164</v>
      </c>
      <c r="AU318" s="156" t="s">
        <v>84</v>
      </c>
      <c r="AV318" s="12" t="s">
        <v>80</v>
      </c>
      <c r="AW318" s="12" t="s">
        <v>32</v>
      </c>
      <c r="AX318" s="12" t="s">
        <v>7</v>
      </c>
      <c r="AY318" s="156" t="s">
        <v>154</v>
      </c>
    </row>
    <row r="319" spans="2:65" s="13" customFormat="1">
      <c r="B319" s="161"/>
      <c r="D319" s="155" t="s">
        <v>164</v>
      </c>
      <c r="E319" s="162" t="s">
        <v>1</v>
      </c>
      <c r="F319" s="163" t="s">
        <v>423</v>
      </c>
      <c r="H319" s="164">
        <v>0.55100000000000005</v>
      </c>
      <c r="I319" s="165"/>
      <c r="L319" s="161"/>
      <c r="M319" s="166"/>
      <c r="T319" s="167"/>
      <c r="AT319" s="162" t="s">
        <v>164</v>
      </c>
      <c r="AU319" s="162" t="s">
        <v>84</v>
      </c>
      <c r="AV319" s="13" t="s">
        <v>84</v>
      </c>
      <c r="AW319" s="13" t="s">
        <v>32</v>
      </c>
      <c r="AX319" s="13" t="s">
        <v>7</v>
      </c>
      <c r="AY319" s="162" t="s">
        <v>154</v>
      </c>
    </row>
    <row r="320" spans="2:65" s="13" customFormat="1">
      <c r="B320" s="161"/>
      <c r="D320" s="155" t="s">
        <v>164</v>
      </c>
      <c r="E320" s="162" t="s">
        <v>1</v>
      </c>
      <c r="F320" s="163" t="s">
        <v>422</v>
      </c>
      <c r="H320" s="164">
        <v>0.85799999999999998</v>
      </c>
      <c r="I320" s="165"/>
      <c r="L320" s="161"/>
      <c r="M320" s="166"/>
      <c r="T320" s="167"/>
      <c r="AT320" s="162" t="s">
        <v>164</v>
      </c>
      <c r="AU320" s="162" t="s">
        <v>84</v>
      </c>
      <c r="AV320" s="13" t="s">
        <v>84</v>
      </c>
      <c r="AW320" s="13" t="s">
        <v>32</v>
      </c>
      <c r="AX320" s="13" t="s">
        <v>7</v>
      </c>
      <c r="AY320" s="162" t="s">
        <v>154</v>
      </c>
    </row>
    <row r="321" spans="2:65" s="12" customFormat="1">
      <c r="B321" s="154"/>
      <c r="D321" s="155" t="s">
        <v>164</v>
      </c>
      <c r="E321" s="156" t="s">
        <v>1</v>
      </c>
      <c r="F321" s="157" t="s">
        <v>383</v>
      </c>
      <c r="H321" s="156" t="s">
        <v>1</v>
      </c>
      <c r="I321" s="158"/>
      <c r="L321" s="154"/>
      <c r="M321" s="159"/>
      <c r="T321" s="160"/>
      <c r="AT321" s="156" t="s">
        <v>164</v>
      </c>
      <c r="AU321" s="156" t="s">
        <v>84</v>
      </c>
      <c r="AV321" s="12" t="s">
        <v>80</v>
      </c>
      <c r="AW321" s="12" t="s">
        <v>32</v>
      </c>
      <c r="AX321" s="12" t="s">
        <v>7</v>
      </c>
      <c r="AY321" s="156" t="s">
        <v>154</v>
      </c>
    </row>
    <row r="322" spans="2:65" s="13" customFormat="1">
      <c r="B322" s="161"/>
      <c r="D322" s="155" t="s">
        <v>164</v>
      </c>
      <c r="E322" s="162" t="s">
        <v>1</v>
      </c>
      <c r="F322" s="163" t="s">
        <v>422</v>
      </c>
      <c r="H322" s="164">
        <v>0.85799999999999998</v>
      </c>
      <c r="I322" s="165"/>
      <c r="L322" s="161"/>
      <c r="M322" s="166"/>
      <c r="T322" s="167"/>
      <c r="AT322" s="162" t="s">
        <v>164</v>
      </c>
      <c r="AU322" s="162" t="s">
        <v>84</v>
      </c>
      <c r="AV322" s="13" t="s">
        <v>84</v>
      </c>
      <c r="AW322" s="13" t="s">
        <v>32</v>
      </c>
      <c r="AX322" s="13" t="s">
        <v>7</v>
      </c>
      <c r="AY322" s="162" t="s">
        <v>154</v>
      </c>
    </row>
    <row r="323" spans="2:65" s="14" customFormat="1">
      <c r="B323" s="168"/>
      <c r="D323" s="155" t="s">
        <v>164</v>
      </c>
      <c r="E323" s="169" t="s">
        <v>1</v>
      </c>
      <c r="F323" s="170" t="s">
        <v>183</v>
      </c>
      <c r="H323" s="171">
        <v>3.9830000000000001</v>
      </c>
      <c r="I323" s="172"/>
      <c r="L323" s="168"/>
      <c r="M323" s="173"/>
      <c r="T323" s="174"/>
      <c r="AT323" s="169" t="s">
        <v>164</v>
      </c>
      <c r="AU323" s="169" t="s">
        <v>84</v>
      </c>
      <c r="AV323" s="14" t="s">
        <v>90</v>
      </c>
      <c r="AW323" s="14" t="s">
        <v>32</v>
      </c>
      <c r="AX323" s="14" t="s">
        <v>80</v>
      </c>
      <c r="AY323" s="169" t="s">
        <v>154</v>
      </c>
    </row>
    <row r="324" spans="2:65" s="1" customFormat="1" ht="33" customHeight="1">
      <c r="B324" s="139"/>
      <c r="C324" s="140" t="s">
        <v>424</v>
      </c>
      <c r="D324" s="140" t="s">
        <v>156</v>
      </c>
      <c r="E324" s="141" t="s">
        <v>425</v>
      </c>
      <c r="F324" s="142" t="s">
        <v>426</v>
      </c>
      <c r="G324" s="143" t="s">
        <v>159</v>
      </c>
      <c r="H324" s="144">
        <v>165.05099999999999</v>
      </c>
      <c r="I324" s="145"/>
      <c r="J324" s="146">
        <f>ROUND(I324*H324,2)</f>
        <v>0</v>
      </c>
      <c r="K324" s="147"/>
      <c r="L324" s="32"/>
      <c r="M324" s="148" t="s">
        <v>1</v>
      </c>
      <c r="N324" s="149" t="s">
        <v>42</v>
      </c>
      <c r="P324" s="150">
        <f>O324*H324</f>
        <v>0</v>
      </c>
      <c r="Q324" s="150">
        <v>0.28059000000000001</v>
      </c>
      <c r="R324" s="150">
        <f>Q324*H324</f>
        <v>46.311660089999997</v>
      </c>
      <c r="S324" s="150">
        <v>0</v>
      </c>
      <c r="T324" s="151">
        <f>S324*H324</f>
        <v>0</v>
      </c>
      <c r="AR324" s="152" t="s">
        <v>90</v>
      </c>
      <c r="AT324" s="152" t="s">
        <v>156</v>
      </c>
      <c r="AU324" s="152" t="s">
        <v>84</v>
      </c>
      <c r="AY324" s="17" t="s">
        <v>154</v>
      </c>
      <c r="BE324" s="153">
        <f>IF(N324="základná",J324,0)</f>
        <v>0</v>
      </c>
      <c r="BF324" s="153">
        <f>IF(N324="znížená",J324,0)</f>
        <v>0</v>
      </c>
      <c r="BG324" s="153">
        <f>IF(N324="zákl. prenesená",J324,0)</f>
        <v>0</v>
      </c>
      <c r="BH324" s="153">
        <f>IF(N324="zníž. prenesená",J324,0)</f>
        <v>0</v>
      </c>
      <c r="BI324" s="153">
        <f>IF(N324="nulová",J324,0)</f>
        <v>0</v>
      </c>
      <c r="BJ324" s="17" t="s">
        <v>84</v>
      </c>
      <c r="BK324" s="153">
        <f>ROUND(I324*H324,2)</f>
        <v>0</v>
      </c>
      <c r="BL324" s="17" t="s">
        <v>90</v>
      </c>
      <c r="BM324" s="152" t="s">
        <v>427</v>
      </c>
    </row>
    <row r="325" spans="2:65" s="12" customFormat="1">
      <c r="B325" s="154"/>
      <c r="D325" s="155" t="s">
        <v>164</v>
      </c>
      <c r="E325" s="156" t="s">
        <v>1</v>
      </c>
      <c r="F325" s="157" t="s">
        <v>319</v>
      </c>
      <c r="H325" s="156" t="s">
        <v>1</v>
      </c>
      <c r="I325" s="158"/>
      <c r="L325" s="154"/>
      <c r="M325" s="159"/>
      <c r="T325" s="160"/>
      <c r="AT325" s="156" t="s">
        <v>164</v>
      </c>
      <c r="AU325" s="156" t="s">
        <v>84</v>
      </c>
      <c r="AV325" s="12" t="s">
        <v>80</v>
      </c>
      <c r="AW325" s="12" t="s">
        <v>32</v>
      </c>
      <c r="AX325" s="12" t="s">
        <v>7</v>
      </c>
      <c r="AY325" s="156" t="s">
        <v>154</v>
      </c>
    </row>
    <row r="326" spans="2:65" s="13" customFormat="1">
      <c r="B326" s="161"/>
      <c r="D326" s="155" t="s">
        <v>164</v>
      </c>
      <c r="E326" s="162" t="s">
        <v>1</v>
      </c>
      <c r="F326" s="163" t="s">
        <v>428</v>
      </c>
      <c r="H326" s="164">
        <v>33.124000000000002</v>
      </c>
      <c r="I326" s="165"/>
      <c r="L326" s="161"/>
      <c r="M326" s="166"/>
      <c r="T326" s="167"/>
      <c r="AT326" s="162" t="s">
        <v>164</v>
      </c>
      <c r="AU326" s="162" t="s">
        <v>84</v>
      </c>
      <c r="AV326" s="13" t="s">
        <v>84</v>
      </c>
      <c r="AW326" s="13" t="s">
        <v>32</v>
      </c>
      <c r="AX326" s="13" t="s">
        <v>7</v>
      </c>
      <c r="AY326" s="162" t="s">
        <v>154</v>
      </c>
    </row>
    <row r="327" spans="2:65" s="13" customFormat="1">
      <c r="B327" s="161"/>
      <c r="D327" s="155" t="s">
        <v>164</v>
      </c>
      <c r="E327" s="162" t="s">
        <v>1</v>
      </c>
      <c r="F327" s="163" t="s">
        <v>429</v>
      </c>
      <c r="H327" s="164">
        <v>5.8620000000000001</v>
      </c>
      <c r="I327" s="165"/>
      <c r="L327" s="161"/>
      <c r="M327" s="166"/>
      <c r="T327" s="167"/>
      <c r="AT327" s="162" t="s">
        <v>164</v>
      </c>
      <c r="AU327" s="162" t="s">
        <v>84</v>
      </c>
      <c r="AV327" s="13" t="s">
        <v>84</v>
      </c>
      <c r="AW327" s="13" t="s">
        <v>32</v>
      </c>
      <c r="AX327" s="13" t="s">
        <v>7</v>
      </c>
      <c r="AY327" s="162" t="s">
        <v>154</v>
      </c>
    </row>
    <row r="328" spans="2:65" s="12" customFormat="1">
      <c r="B328" s="154"/>
      <c r="D328" s="155" t="s">
        <v>164</v>
      </c>
      <c r="E328" s="156" t="s">
        <v>1</v>
      </c>
      <c r="F328" s="157" t="s">
        <v>381</v>
      </c>
      <c r="H328" s="156" t="s">
        <v>1</v>
      </c>
      <c r="I328" s="158"/>
      <c r="L328" s="154"/>
      <c r="M328" s="159"/>
      <c r="T328" s="160"/>
      <c r="AT328" s="156" t="s">
        <v>164</v>
      </c>
      <c r="AU328" s="156" t="s">
        <v>84</v>
      </c>
      <c r="AV328" s="12" t="s">
        <v>80</v>
      </c>
      <c r="AW328" s="12" t="s">
        <v>32</v>
      </c>
      <c r="AX328" s="12" t="s">
        <v>7</v>
      </c>
      <c r="AY328" s="156" t="s">
        <v>154</v>
      </c>
    </row>
    <row r="329" spans="2:65" s="13" customFormat="1">
      <c r="B329" s="161"/>
      <c r="D329" s="155" t="s">
        <v>164</v>
      </c>
      <c r="E329" s="162" t="s">
        <v>1</v>
      </c>
      <c r="F329" s="163" t="s">
        <v>430</v>
      </c>
      <c r="H329" s="164">
        <v>39.406999999999996</v>
      </c>
      <c r="I329" s="165"/>
      <c r="L329" s="161"/>
      <c r="M329" s="166"/>
      <c r="T329" s="167"/>
      <c r="AT329" s="162" t="s">
        <v>164</v>
      </c>
      <c r="AU329" s="162" t="s">
        <v>84</v>
      </c>
      <c r="AV329" s="13" t="s">
        <v>84</v>
      </c>
      <c r="AW329" s="13" t="s">
        <v>32</v>
      </c>
      <c r="AX329" s="13" t="s">
        <v>7</v>
      </c>
      <c r="AY329" s="162" t="s">
        <v>154</v>
      </c>
    </row>
    <row r="330" spans="2:65" s="13" customFormat="1">
      <c r="B330" s="161"/>
      <c r="D330" s="155" t="s">
        <v>164</v>
      </c>
      <c r="E330" s="162" t="s">
        <v>1</v>
      </c>
      <c r="F330" s="163" t="s">
        <v>429</v>
      </c>
      <c r="H330" s="164">
        <v>5.8620000000000001</v>
      </c>
      <c r="I330" s="165"/>
      <c r="L330" s="161"/>
      <c r="M330" s="166"/>
      <c r="T330" s="167"/>
      <c r="AT330" s="162" t="s">
        <v>164</v>
      </c>
      <c r="AU330" s="162" t="s">
        <v>84</v>
      </c>
      <c r="AV330" s="13" t="s">
        <v>84</v>
      </c>
      <c r="AW330" s="13" t="s">
        <v>32</v>
      </c>
      <c r="AX330" s="13" t="s">
        <v>7</v>
      </c>
      <c r="AY330" s="162" t="s">
        <v>154</v>
      </c>
    </row>
    <row r="331" spans="2:65" s="12" customFormat="1">
      <c r="B331" s="154"/>
      <c r="D331" s="155" t="s">
        <v>164</v>
      </c>
      <c r="E331" s="156" t="s">
        <v>1</v>
      </c>
      <c r="F331" s="157" t="s">
        <v>382</v>
      </c>
      <c r="H331" s="156" t="s">
        <v>1</v>
      </c>
      <c r="I331" s="158"/>
      <c r="L331" s="154"/>
      <c r="M331" s="159"/>
      <c r="T331" s="160"/>
      <c r="AT331" s="156" t="s">
        <v>164</v>
      </c>
      <c r="AU331" s="156" t="s">
        <v>84</v>
      </c>
      <c r="AV331" s="12" t="s">
        <v>80</v>
      </c>
      <c r="AW331" s="12" t="s">
        <v>32</v>
      </c>
      <c r="AX331" s="12" t="s">
        <v>7</v>
      </c>
      <c r="AY331" s="156" t="s">
        <v>154</v>
      </c>
    </row>
    <row r="332" spans="2:65" s="13" customFormat="1">
      <c r="B332" s="161"/>
      <c r="D332" s="155" t="s">
        <v>164</v>
      </c>
      <c r="E332" s="162" t="s">
        <v>1</v>
      </c>
      <c r="F332" s="163" t="s">
        <v>431</v>
      </c>
      <c r="H332" s="164">
        <v>36.497</v>
      </c>
      <c r="I332" s="165"/>
      <c r="L332" s="161"/>
      <c r="M332" s="166"/>
      <c r="T332" s="167"/>
      <c r="AT332" s="162" t="s">
        <v>164</v>
      </c>
      <c r="AU332" s="162" t="s">
        <v>84</v>
      </c>
      <c r="AV332" s="13" t="s">
        <v>84</v>
      </c>
      <c r="AW332" s="13" t="s">
        <v>32</v>
      </c>
      <c r="AX332" s="13" t="s">
        <v>7</v>
      </c>
      <c r="AY332" s="162" t="s">
        <v>154</v>
      </c>
    </row>
    <row r="333" spans="2:65" s="12" customFormat="1">
      <c r="B333" s="154"/>
      <c r="D333" s="155" t="s">
        <v>164</v>
      </c>
      <c r="E333" s="156" t="s">
        <v>1</v>
      </c>
      <c r="F333" s="157" t="s">
        <v>383</v>
      </c>
      <c r="H333" s="156" t="s">
        <v>1</v>
      </c>
      <c r="I333" s="158"/>
      <c r="L333" s="154"/>
      <c r="M333" s="159"/>
      <c r="T333" s="160"/>
      <c r="AT333" s="156" t="s">
        <v>164</v>
      </c>
      <c r="AU333" s="156" t="s">
        <v>84</v>
      </c>
      <c r="AV333" s="12" t="s">
        <v>80</v>
      </c>
      <c r="AW333" s="12" t="s">
        <v>32</v>
      </c>
      <c r="AX333" s="12" t="s">
        <v>7</v>
      </c>
      <c r="AY333" s="156" t="s">
        <v>154</v>
      </c>
    </row>
    <row r="334" spans="2:65" s="13" customFormat="1">
      <c r="B334" s="161"/>
      <c r="D334" s="155" t="s">
        <v>164</v>
      </c>
      <c r="E334" s="162" t="s">
        <v>1</v>
      </c>
      <c r="F334" s="163" t="s">
        <v>432</v>
      </c>
      <c r="H334" s="164">
        <v>38.436999999999998</v>
      </c>
      <c r="I334" s="165"/>
      <c r="L334" s="161"/>
      <c r="M334" s="166"/>
      <c r="T334" s="167"/>
      <c r="AT334" s="162" t="s">
        <v>164</v>
      </c>
      <c r="AU334" s="162" t="s">
        <v>84</v>
      </c>
      <c r="AV334" s="13" t="s">
        <v>84</v>
      </c>
      <c r="AW334" s="13" t="s">
        <v>32</v>
      </c>
      <c r="AX334" s="13" t="s">
        <v>7</v>
      </c>
      <c r="AY334" s="162" t="s">
        <v>154</v>
      </c>
    </row>
    <row r="335" spans="2:65" s="13" customFormat="1">
      <c r="B335" s="161"/>
      <c r="D335" s="155" t="s">
        <v>164</v>
      </c>
      <c r="E335" s="162" t="s">
        <v>1</v>
      </c>
      <c r="F335" s="163" t="s">
        <v>429</v>
      </c>
      <c r="H335" s="164">
        <v>5.8620000000000001</v>
      </c>
      <c r="I335" s="165"/>
      <c r="L335" s="161"/>
      <c r="M335" s="166"/>
      <c r="T335" s="167"/>
      <c r="AT335" s="162" t="s">
        <v>164</v>
      </c>
      <c r="AU335" s="162" t="s">
        <v>84</v>
      </c>
      <c r="AV335" s="13" t="s">
        <v>84</v>
      </c>
      <c r="AW335" s="13" t="s">
        <v>32</v>
      </c>
      <c r="AX335" s="13" t="s">
        <v>7</v>
      </c>
      <c r="AY335" s="162" t="s">
        <v>154</v>
      </c>
    </row>
    <row r="336" spans="2:65" s="14" customFormat="1">
      <c r="B336" s="168"/>
      <c r="D336" s="155" t="s">
        <v>164</v>
      </c>
      <c r="E336" s="169" t="s">
        <v>1</v>
      </c>
      <c r="F336" s="170" t="s">
        <v>183</v>
      </c>
      <c r="H336" s="171">
        <v>165.05099999999999</v>
      </c>
      <c r="I336" s="172"/>
      <c r="L336" s="168"/>
      <c r="M336" s="173"/>
      <c r="T336" s="174"/>
      <c r="AT336" s="169" t="s">
        <v>164</v>
      </c>
      <c r="AU336" s="169" t="s">
        <v>84</v>
      </c>
      <c r="AV336" s="14" t="s">
        <v>90</v>
      </c>
      <c r="AW336" s="14" t="s">
        <v>32</v>
      </c>
      <c r="AX336" s="14" t="s">
        <v>80</v>
      </c>
      <c r="AY336" s="169" t="s">
        <v>154</v>
      </c>
    </row>
    <row r="337" spans="2:65" s="1" customFormat="1" ht="24.2" customHeight="1">
      <c r="B337" s="139"/>
      <c r="C337" s="140" t="s">
        <v>433</v>
      </c>
      <c r="D337" s="140" t="s">
        <v>156</v>
      </c>
      <c r="E337" s="141" t="s">
        <v>434</v>
      </c>
      <c r="F337" s="142" t="s">
        <v>435</v>
      </c>
      <c r="G337" s="143" t="s">
        <v>159</v>
      </c>
      <c r="H337" s="144">
        <v>12.772</v>
      </c>
      <c r="I337" s="145"/>
      <c r="J337" s="146">
        <f>ROUND(I337*H337,2)</f>
        <v>0</v>
      </c>
      <c r="K337" s="147"/>
      <c r="L337" s="32"/>
      <c r="M337" s="148" t="s">
        <v>1</v>
      </c>
      <c r="N337" s="149" t="s">
        <v>42</v>
      </c>
      <c r="P337" s="150">
        <f>O337*H337</f>
        <v>0</v>
      </c>
      <c r="Q337" s="150">
        <v>3.9E-2</v>
      </c>
      <c r="R337" s="150">
        <f>Q337*H337</f>
        <v>0.498108</v>
      </c>
      <c r="S337" s="150">
        <v>0</v>
      </c>
      <c r="T337" s="151">
        <f>S337*H337</f>
        <v>0</v>
      </c>
      <c r="AR337" s="152" t="s">
        <v>90</v>
      </c>
      <c r="AT337" s="152" t="s">
        <v>156</v>
      </c>
      <c r="AU337" s="152" t="s">
        <v>84</v>
      </c>
      <c r="AY337" s="17" t="s">
        <v>154</v>
      </c>
      <c r="BE337" s="153">
        <f>IF(N337="základná",J337,0)</f>
        <v>0</v>
      </c>
      <c r="BF337" s="153">
        <f>IF(N337="znížená",J337,0)</f>
        <v>0</v>
      </c>
      <c r="BG337" s="153">
        <f>IF(N337="zákl. prenesená",J337,0)</f>
        <v>0</v>
      </c>
      <c r="BH337" s="153">
        <f>IF(N337="zníž. prenesená",J337,0)</f>
        <v>0</v>
      </c>
      <c r="BI337" s="153">
        <f>IF(N337="nulová",J337,0)</f>
        <v>0</v>
      </c>
      <c r="BJ337" s="17" t="s">
        <v>84</v>
      </c>
      <c r="BK337" s="153">
        <f>ROUND(I337*H337,2)</f>
        <v>0</v>
      </c>
      <c r="BL337" s="17" t="s">
        <v>90</v>
      </c>
      <c r="BM337" s="152" t="s">
        <v>436</v>
      </c>
    </row>
    <row r="338" spans="2:65" s="12" customFormat="1">
      <c r="B338" s="154"/>
      <c r="D338" s="155" t="s">
        <v>164</v>
      </c>
      <c r="E338" s="156" t="s">
        <v>1</v>
      </c>
      <c r="F338" s="157" t="s">
        <v>437</v>
      </c>
      <c r="H338" s="156" t="s">
        <v>1</v>
      </c>
      <c r="I338" s="158"/>
      <c r="L338" s="154"/>
      <c r="M338" s="159"/>
      <c r="T338" s="160"/>
      <c r="AT338" s="156" t="s">
        <v>164</v>
      </c>
      <c r="AU338" s="156" t="s">
        <v>84</v>
      </c>
      <c r="AV338" s="12" t="s">
        <v>80</v>
      </c>
      <c r="AW338" s="12" t="s">
        <v>32</v>
      </c>
      <c r="AX338" s="12" t="s">
        <v>7</v>
      </c>
      <c r="AY338" s="156" t="s">
        <v>154</v>
      </c>
    </row>
    <row r="339" spans="2:65" s="13" customFormat="1">
      <c r="B339" s="161"/>
      <c r="D339" s="155" t="s">
        <v>164</v>
      </c>
      <c r="E339" s="162" t="s">
        <v>1</v>
      </c>
      <c r="F339" s="163" t="s">
        <v>438</v>
      </c>
      <c r="H339" s="164">
        <v>1.9219999999999999</v>
      </c>
      <c r="I339" s="165"/>
      <c r="L339" s="161"/>
      <c r="M339" s="166"/>
      <c r="T339" s="167"/>
      <c r="AT339" s="162" t="s">
        <v>164</v>
      </c>
      <c r="AU339" s="162" t="s">
        <v>84</v>
      </c>
      <c r="AV339" s="13" t="s">
        <v>84</v>
      </c>
      <c r="AW339" s="13" t="s">
        <v>32</v>
      </c>
      <c r="AX339" s="13" t="s">
        <v>7</v>
      </c>
      <c r="AY339" s="162" t="s">
        <v>154</v>
      </c>
    </row>
    <row r="340" spans="2:65" s="13" customFormat="1">
      <c r="B340" s="161"/>
      <c r="D340" s="155" t="s">
        <v>164</v>
      </c>
      <c r="E340" s="162" t="s">
        <v>1</v>
      </c>
      <c r="F340" s="163" t="s">
        <v>439</v>
      </c>
      <c r="H340" s="164">
        <v>10.85</v>
      </c>
      <c r="I340" s="165"/>
      <c r="L340" s="161"/>
      <c r="M340" s="166"/>
      <c r="T340" s="167"/>
      <c r="AT340" s="162" t="s">
        <v>164</v>
      </c>
      <c r="AU340" s="162" t="s">
        <v>84</v>
      </c>
      <c r="AV340" s="13" t="s">
        <v>84</v>
      </c>
      <c r="AW340" s="13" t="s">
        <v>32</v>
      </c>
      <c r="AX340" s="13" t="s">
        <v>7</v>
      </c>
      <c r="AY340" s="162" t="s">
        <v>154</v>
      </c>
    </row>
    <row r="341" spans="2:65" s="14" customFormat="1">
      <c r="B341" s="168"/>
      <c r="D341" s="155" t="s">
        <v>164</v>
      </c>
      <c r="E341" s="169" t="s">
        <v>1</v>
      </c>
      <c r="F341" s="170" t="s">
        <v>183</v>
      </c>
      <c r="H341" s="171">
        <v>12.772</v>
      </c>
      <c r="I341" s="172"/>
      <c r="L341" s="168"/>
      <c r="M341" s="173"/>
      <c r="T341" s="174"/>
      <c r="AT341" s="169" t="s">
        <v>164</v>
      </c>
      <c r="AU341" s="169" t="s">
        <v>84</v>
      </c>
      <c r="AV341" s="14" t="s">
        <v>90</v>
      </c>
      <c r="AW341" s="14" t="s">
        <v>32</v>
      </c>
      <c r="AX341" s="14" t="s">
        <v>80</v>
      </c>
      <c r="AY341" s="169" t="s">
        <v>154</v>
      </c>
    </row>
    <row r="342" spans="2:65" s="11" customFormat="1" ht="22.9" customHeight="1">
      <c r="B342" s="127"/>
      <c r="D342" s="128" t="s">
        <v>75</v>
      </c>
      <c r="E342" s="137" t="s">
        <v>90</v>
      </c>
      <c r="F342" s="137" t="s">
        <v>440</v>
      </c>
      <c r="I342" s="130"/>
      <c r="J342" s="138">
        <f>BK342</f>
        <v>0</v>
      </c>
      <c r="L342" s="127"/>
      <c r="M342" s="132"/>
      <c r="P342" s="133">
        <f>SUM(P343:P443)</f>
        <v>0</v>
      </c>
      <c r="R342" s="133">
        <f>SUM(R343:R443)</f>
        <v>259.45369755988003</v>
      </c>
      <c r="T342" s="134">
        <f>SUM(T343:T443)</f>
        <v>0</v>
      </c>
      <c r="AR342" s="128" t="s">
        <v>80</v>
      </c>
      <c r="AT342" s="135" t="s">
        <v>75</v>
      </c>
      <c r="AU342" s="135" t="s">
        <v>80</v>
      </c>
      <c r="AY342" s="128" t="s">
        <v>154</v>
      </c>
      <c r="BK342" s="136">
        <f>SUM(BK343:BK443)</f>
        <v>0</v>
      </c>
    </row>
    <row r="343" spans="2:65" s="1" customFormat="1" ht="24.2" customHeight="1">
      <c r="B343" s="139"/>
      <c r="C343" s="140" t="s">
        <v>441</v>
      </c>
      <c r="D343" s="140" t="s">
        <v>156</v>
      </c>
      <c r="E343" s="141" t="s">
        <v>442</v>
      </c>
      <c r="F343" s="142" t="s">
        <v>443</v>
      </c>
      <c r="G343" s="143" t="s">
        <v>177</v>
      </c>
      <c r="H343" s="144">
        <v>97.396000000000001</v>
      </c>
      <c r="I343" s="145"/>
      <c r="J343" s="146">
        <f>ROUND(I343*H343,2)</f>
        <v>0</v>
      </c>
      <c r="K343" s="147"/>
      <c r="L343" s="32"/>
      <c r="M343" s="148" t="s">
        <v>1</v>
      </c>
      <c r="N343" s="149" t="s">
        <v>42</v>
      </c>
      <c r="P343" s="150">
        <f>O343*H343</f>
        <v>0</v>
      </c>
      <c r="Q343" s="150">
        <v>2.4018999999999999</v>
      </c>
      <c r="R343" s="150">
        <f>Q343*H343</f>
        <v>233.9354524</v>
      </c>
      <c r="S343" s="150">
        <v>0</v>
      </c>
      <c r="T343" s="151">
        <f>S343*H343</f>
        <v>0</v>
      </c>
      <c r="AR343" s="152" t="s">
        <v>90</v>
      </c>
      <c r="AT343" s="152" t="s">
        <v>156</v>
      </c>
      <c r="AU343" s="152" t="s">
        <v>84</v>
      </c>
      <c r="AY343" s="17" t="s">
        <v>154</v>
      </c>
      <c r="BE343" s="153">
        <f>IF(N343="základná",J343,0)</f>
        <v>0</v>
      </c>
      <c r="BF343" s="153">
        <f>IF(N343="znížená",J343,0)</f>
        <v>0</v>
      </c>
      <c r="BG343" s="153">
        <f>IF(N343="zákl. prenesená",J343,0)</f>
        <v>0</v>
      </c>
      <c r="BH343" s="153">
        <f>IF(N343="zníž. prenesená",J343,0)</f>
        <v>0</v>
      </c>
      <c r="BI343" s="153">
        <f>IF(N343="nulová",J343,0)</f>
        <v>0</v>
      </c>
      <c r="BJ343" s="17" t="s">
        <v>84</v>
      </c>
      <c r="BK343" s="153">
        <f>ROUND(I343*H343,2)</f>
        <v>0</v>
      </c>
      <c r="BL343" s="17" t="s">
        <v>90</v>
      </c>
      <c r="BM343" s="152" t="s">
        <v>444</v>
      </c>
    </row>
    <row r="344" spans="2:65" s="12" customFormat="1">
      <c r="B344" s="154"/>
      <c r="D344" s="155" t="s">
        <v>164</v>
      </c>
      <c r="E344" s="156" t="s">
        <v>1</v>
      </c>
      <c r="F344" s="157" t="s">
        <v>445</v>
      </c>
      <c r="H344" s="156" t="s">
        <v>1</v>
      </c>
      <c r="I344" s="158"/>
      <c r="L344" s="154"/>
      <c r="M344" s="159"/>
      <c r="T344" s="160"/>
      <c r="AT344" s="156" t="s">
        <v>164</v>
      </c>
      <c r="AU344" s="156" t="s">
        <v>84</v>
      </c>
      <c r="AV344" s="12" t="s">
        <v>80</v>
      </c>
      <c r="AW344" s="12" t="s">
        <v>32</v>
      </c>
      <c r="AX344" s="12" t="s">
        <v>7</v>
      </c>
      <c r="AY344" s="156" t="s">
        <v>154</v>
      </c>
    </row>
    <row r="345" spans="2:65" s="13" customFormat="1">
      <c r="B345" s="161"/>
      <c r="D345" s="155" t="s">
        <v>164</v>
      </c>
      <c r="E345" s="162" t="s">
        <v>1</v>
      </c>
      <c r="F345" s="163" t="s">
        <v>446</v>
      </c>
      <c r="H345" s="164">
        <v>23.8</v>
      </c>
      <c r="I345" s="165"/>
      <c r="L345" s="161"/>
      <c r="M345" s="166"/>
      <c r="T345" s="167"/>
      <c r="AT345" s="162" t="s">
        <v>164</v>
      </c>
      <c r="AU345" s="162" t="s">
        <v>84</v>
      </c>
      <c r="AV345" s="13" t="s">
        <v>84</v>
      </c>
      <c r="AW345" s="13" t="s">
        <v>32</v>
      </c>
      <c r="AX345" s="13" t="s">
        <v>7</v>
      </c>
      <c r="AY345" s="162" t="s">
        <v>154</v>
      </c>
    </row>
    <row r="346" spans="2:65" s="12" customFormat="1">
      <c r="B346" s="154"/>
      <c r="D346" s="155" t="s">
        <v>164</v>
      </c>
      <c r="E346" s="156" t="s">
        <v>1</v>
      </c>
      <c r="F346" s="157" t="s">
        <v>447</v>
      </c>
      <c r="H346" s="156" t="s">
        <v>1</v>
      </c>
      <c r="I346" s="158"/>
      <c r="L346" s="154"/>
      <c r="M346" s="159"/>
      <c r="T346" s="160"/>
      <c r="AT346" s="156" t="s">
        <v>164</v>
      </c>
      <c r="AU346" s="156" t="s">
        <v>84</v>
      </c>
      <c r="AV346" s="12" t="s">
        <v>80</v>
      </c>
      <c r="AW346" s="12" t="s">
        <v>32</v>
      </c>
      <c r="AX346" s="12" t="s">
        <v>7</v>
      </c>
      <c r="AY346" s="156" t="s">
        <v>154</v>
      </c>
    </row>
    <row r="347" spans="2:65" s="13" customFormat="1">
      <c r="B347" s="161"/>
      <c r="D347" s="155" t="s">
        <v>164</v>
      </c>
      <c r="E347" s="162" t="s">
        <v>1</v>
      </c>
      <c r="F347" s="163" t="s">
        <v>446</v>
      </c>
      <c r="H347" s="164">
        <v>23.8</v>
      </c>
      <c r="I347" s="165"/>
      <c r="L347" s="161"/>
      <c r="M347" s="166"/>
      <c r="T347" s="167"/>
      <c r="AT347" s="162" t="s">
        <v>164</v>
      </c>
      <c r="AU347" s="162" t="s">
        <v>84</v>
      </c>
      <c r="AV347" s="13" t="s">
        <v>84</v>
      </c>
      <c r="AW347" s="13" t="s">
        <v>32</v>
      </c>
      <c r="AX347" s="13" t="s">
        <v>7</v>
      </c>
      <c r="AY347" s="162" t="s">
        <v>154</v>
      </c>
    </row>
    <row r="348" spans="2:65" s="12" customFormat="1">
      <c r="B348" s="154"/>
      <c r="D348" s="155" t="s">
        <v>164</v>
      </c>
      <c r="E348" s="156" t="s">
        <v>1</v>
      </c>
      <c r="F348" s="157" t="s">
        <v>448</v>
      </c>
      <c r="H348" s="156" t="s">
        <v>1</v>
      </c>
      <c r="I348" s="158"/>
      <c r="L348" s="154"/>
      <c r="M348" s="159"/>
      <c r="T348" s="160"/>
      <c r="AT348" s="156" t="s">
        <v>164</v>
      </c>
      <c r="AU348" s="156" t="s">
        <v>84</v>
      </c>
      <c r="AV348" s="12" t="s">
        <v>80</v>
      </c>
      <c r="AW348" s="12" t="s">
        <v>32</v>
      </c>
      <c r="AX348" s="12" t="s">
        <v>7</v>
      </c>
      <c r="AY348" s="156" t="s">
        <v>154</v>
      </c>
    </row>
    <row r="349" spans="2:65" s="13" customFormat="1">
      <c r="B349" s="161"/>
      <c r="D349" s="155" t="s">
        <v>164</v>
      </c>
      <c r="E349" s="162" t="s">
        <v>1</v>
      </c>
      <c r="F349" s="163" t="s">
        <v>446</v>
      </c>
      <c r="H349" s="164">
        <v>23.8</v>
      </c>
      <c r="I349" s="165"/>
      <c r="L349" s="161"/>
      <c r="M349" s="166"/>
      <c r="T349" s="167"/>
      <c r="AT349" s="162" t="s">
        <v>164</v>
      </c>
      <c r="AU349" s="162" t="s">
        <v>84</v>
      </c>
      <c r="AV349" s="13" t="s">
        <v>84</v>
      </c>
      <c r="AW349" s="13" t="s">
        <v>32</v>
      </c>
      <c r="AX349" s="13" t="s">
        <v>7</v>
      </c>
      <c r="AY349" s="162" t="s">
        <v>154</v>
      </c>
    </row>
    <row r="350" spans="2:65" s="12" customFormat="1">
      <c r="B350" s="154"/>
      <c r="D350" s="155" t="s">
        <v>164</v>
      </c>
      <c r="E350" s="156" t="s">
        <v>1</v>
      </c>
      <c r="F350" s="157" t="s">
        <v>449</v>
      </c>
      <c r="H350" s="156" t="s">
        <v>1</v>
      </c>
      <c r="I350" s="158"/>
      <c r="L350" s="154"/>
      <c r="M350" s="159"/>
      <c r="T350" s="160"/>
      <c r="AT350" s="156" t="s">
        <v>164</v>
      </c>
      <c r="AU350" s="156" t="s">
        <v>84</v>
      </c>
      <c r="AV350" s="12" t="s">
        <v>80</v>
      </c>
      <c r="AW350" s="12" t="s">
        <v>32</v>
      </c>
      <c r="AX350" s="12" t="s">
        <v>7</v>
      </c>
      <c r="AY350" s="156" t="s">
        <v>154</v>
      </c>
    </row>
    <row r="351" spans="2:65" s="13" customFormat="1">
      <c r="B351" s="161"/>
      <c r="D351" s="155" t="s">
        <v>164</v>
      </c>
      <c r="E351" s="162" t="s">
        <v>1</v>
      </c>
      <c r="F351" s="163" t="s">
        <v>446</v>
      </c>
      <c r="H351" s="164">
        <v>23.8</v>
      </c>
      <c r="I351" s="165"/>
      <c r="L351" s="161"/>
      <c r="M351" s="166"/>
      <c r="T351" s="167"/>
      <c r="AT351" s="162" t="s">
        <v>164</v>
      </c>
      <c r="AU351" s="162" t="s">
        <v>84</v>
      </c>
      <c r="AV351" s="13" t="s">
        <v>84</v>
      </c>
      <c r="AW351" s="13" t="s">
        <v>32</v>
      </c>
      <c r="AX351" s="13" t="s">
        <v>7</v>
      </c>
      <c r="AY351" s="162" t="s">
        <v>154</v>
      </c>
    </row>
    <row r="352" spans="2:65" s="13" customFormat="1">
      <c r="B352" s="161"/>
      <c r="D352" s="155" t="s">
        <v>164</v>
      </c>
      <c r="E352" s="162" t="s">
        <v>1</v>
      </c>
      <c r="F352" s="163" t="s">
        <v>450</v>
      </c>
      <c r="H352" s="164">
        <v>2.1960000000000002</v>
      </c>
      <c r="I352" s="165"/>
      <c r="L352" s="161"/>
      <c r="M352" s="166"/>
      <c r="T352" s="167"/>
      <c r="AT352" s="162" t="s">
        <v>164</v>
      </c>
      <c r="AU352" s="162" t="s">
        <v>84</v>
      </c>
      <c r="AV352" s="13" t="s">
        <v>84</v>
      </c>
      <c r="AW352" s="13" t="s">
        <v>32</v>
      </c>
      <c r="AX352" s="13" t="s">
        <v>7</v>
      </c>
      <c r="AY352" s="162" t="s">
        <v>154</v>
      </c>
    </row>
    <row r="353" spans="2:65" s="14" customFormat="1">
      <c r="B353" s="168"/>
      <c r="D353" s="155" t="s">
        <v>164</v>
      </c>
      <c r="E353" s="169" t="s">
        <v>1</v>
      </c>
      <c r="F353" s="170" t="s">
        <v>183</v>
      </c>
      <c r="H353" s="171">
        <v>97.396000000000001</v>
      </c>
      <c r="I353" s="172"/>
      <c r="L353" s="168"/>
      <c r="M353" s="173"/>
      <c r="T353" s="174"/>
      <c r="AT353" s="169" t="s">
        <v>164</v>
      </c>
      <c r="AU353" s="169" t="s">
        <v>84</v>
      </c>
      <c r="AV353" s="14" t="s">
        <v>90</v>
      </c>
      <c r="AW353" s="14" t="s">
        <v>32</v>
      </c>
      <c r="AX353" s="14" t="s">
        <v>80</v>
      </c>
      <c r="AY353" s="169" t="s">
        <v>154</v>
      </c>
    </row>
    <row r="354" spans="2:65" s="1" customFormat="1" ht="16.5" customHeight="1">
      <c r="B354" s="139"/>
      <c r="C354" s="140" t="s">
        <v>451</v>
      </c>
      <c r="D354" s="140" t="s">
        <v>156</v>
      </c>
      <c r="E354" s="141" t="s">
        <v>452</v>
      </c>
      <c r="F354" s="142" t="s">
        <v>453</v>
      </c>
      <c r="G354" s="143" t="s">
        <v>159</v>
      </c>
      <c r="H354" s="144">
        <v>21.824000000000002</v>
      </c>
      <c r="I354" s="145"/>
      <c r="J354" s="146">
        <f>ROUND(I354*H354,2)</f>
        <v>0</v>
      </c>
      <c r="K354" s="147"/>
      <c r="L354" s="32"/>
      <c r="M354" s="148" t="s">
        <v>1</v>
      </c>
      <c r="N354" s="149" t="s">
        <v>42</v>
      </c>
      <c r="P354" s="150">
        <f>O354*H354</f>
        <v>0</v>
      </c>
      <c r="Q354" s="150">
        <v>1.8600000000000001E-3</v>
      </c>
      <c r="R354" s="150">
        <f>Q354*H354</f>
        <v>4.0592640000000006E-2</v>
      </c>
      <c r="S354" s="150">
        <v>0</v>
      </c>
      <c r="T354" s="151">
        <f>S354*H354</f>
        <v>0</v>
      </c>
      <c r="AR354" s="152" t="s">
        <v>90</v>
      </c>
      <c r="AT354" s="152" t="s">
        <v>156</v>
      </c>
      <c r="AU354" s="152" t="s">
        <v>84</v>
      </c>
      <c r="AY354" s="17" t="s">
        <v>154</v>
      </c>
      <c r="BE354" s="153">
        <f>IF(N354="základná",J354,0)</f>
        <v>0</v>
      </c>
      <c r="BF354" s="153">
        <f>IF(N354="znížená",J354,0)</f>
        <v>0</v>
      </c>
      <c r="BG354" s="153">
        <f>IF(N354="zákl. prenesená",J354,0)</f>
        <v>0</v>
      </c>
      <c r="BH354" s="153">
        <f>IF(N354="zníž. prenesená",J354,0)</f>
        <v>0</v>
      </c>
      <c r="BI354" s="153">
        <f>IF(N354="nulová",J354,0)</f>
        <v>0</v>
      </c>
      <c r="BJ354" s="17" t="s">
        <v>84</v>
      </c>
      <c r="BK354" s="153">
        <f>ROUND(I354*H354,2)</f>
        <v>0</v>
      </c>
      <c r="BL354" s="17" t="s">
        <v>90</v>
      </c>
      <c r="BM354" s="152" t="s">
        <v>454</v>
      </c>
    </row>
    <row r="355" spans="2:65" s="12" customFormat="1">
      <c r="B355" s="154"/>
      <c r="D355" s="155" t="s">
        <v>164</v>
      </c>
      <c r="E355" s="156" t="s">
        <v>1</v>
      </c>
      <c r="F355" s="157" t="s">
        <v>455</v>
      </c>
      <c r="H355" s="156" t="s">
        <v>1</v>
      </c>
      <c r="I355" s="158"/>
      <c r="L355" s="154"/>
      <c r="M355" s="159"/>
      <c r="T355" s="160"/>
      <c r="AT355" s="156" t="s">
        <v>164</v>
      </c>
      <c r="AU355" s="156" t="s">
        <v>84</v>
      </c>
      <c r="AV355" s="12" t="s">
        <v>80</v>
      </c>
      <c r="AW355" s="12" t="s">
        <v>32</v>
      </c>
      <c r="AX355" s="12" t="s">
        <v>7</v>
      </c>
      <c r="AY355" s="156" t="s">
        <v>154</v>
      </c>
    </row>
    <row r="356" spans="2:65" s="12" customFormat="1">
      <c r="B356" s="154"/>
      <c r="D356" s="155" t="s">
        <v>164</v>
      </c>
      <c r="E356" s="156" t="s">
        <v>1</v>
      </c>
      <c r="F356" s="157" t="s">
        <v>445</v>
      </c>
      <c r="H356" s="156" t="s">
        <v>1</v>
      </c>
      <c r="I356" s="158"/>
      <c r="L356" s="154"/>
      <c r="M356" s="159"/>
      <c r="T356" s="160"/>
      <c r="AT356" s="156" t="s">
        <v>164</v>
      </c>
      <c r="AU356" s="156" t="s">
        <v>84</v>
      </c>
      <c r="AV356" s="12" t="s">
        <v>80</v>
      </c>
      <c r="AW356" s="12" t="s">
        <v>32</v>
      </c>
      <c r="AX356" s="12" t="s">
        <v>7</v>
      </c>
      <c r="AY356" s="156" t="s">
        <v>154</v>
      </c>
    </row>
    <row r="357" spans="2:65" s="13" customFormat="1">
      <c r="B357" s="161"/>
      <c r="D357" s="155" t="s">
        <v>164</v>
      </c>
      <c r="E357" s="162" t="s">
        <v>1</v>
      </c>
      <c r="F357" s="163" t="s">
        <v>456</v>
      </c>
      <c r="H357" s="164">
        <v>4.6050000000000004</v>
      </c>
      <c r="I357" s="165"/>
      <c r="L357" s="161"/>
      <c r="M357" s="166"/>
      <c r="T357" s="167"/>
      <c r="AT357" s="162" t="s">
        <v>164</v>
      </c>
      <c r="AU357" s="162" t="s">
        <v>84</v>
      </c>
      <c r="AV357" s="13" t="s">
        <v>84</v>
      </c>
      <c r="AW357" s="13" t="s">
        <v>32</v>
      </c>
      <c r="AX357" s="13" t="s">
        <v>7</v>
      </c>
      <c r="AY357" s="162" t="s">
        <v>154</v>
      </c>
    </row>
    <row r="358" spans="2:65" s="12" customFormat="1">
      <c r="B358" s="154"/>
      <c r="D358" s="155" t="s">
        <v>164</v>
      </c>
      <c r="E358" s="156" t="s">
        <v>1</v>
      </c>
      <c r="F358" s="157" t="s">
        <v>447</v>
      </c>
      <c r="H358" s="156" t="s">
        <v>1</v>
      </c>
      <c r="I358" s="158"/>
      <c r="L358" s="154"/>
      <c r="M358" s="159"/>
      <c r="T358" s="160"/>
      <c r="AT358" s="156" t="s">
        <v>164</v>
      </c>
      <c r="AU358" s="156" t="s">
        <v>84</v>
      </c>
      <c r="AV358" s="12" t="s">
        <v>80</v>
      </c>
      <c r="AW358" s="12" t="s">
        <v>32</v>
      </c>
      <c r="AX358" s="12" t="s">
        <v>7</v>
      </c>
      <c r="AY358" s="156" t="s">
        <v>154</v>
      </c>
    </row>
    <row r="359" spans="2:65" s="13" customFormat="1">
      <c r="B359" s="161"/>
      <c r="D359" s="155" t="s">
        <v>164</v>
      </c>
      <c r="E359" s="162" t="s">
        <v>1</v>
      </c>
      <c r="F359" s="163" t="s">
        <v>456</v>
      </c>
      <c r="H359" s="164">
        <v>4.6050000000000004</v>
      </c>
      <c r="I359" s="165"/>
      <c r="L359" s="161"/>
      <c r="M359" s="166"/>
      <c r="T359" s="167"/>
      <c r="AT359" s="162" t="s">
        <v>164</v>
      </c>
      <c r="AU359" s="162" t="s">
        <v>84</v>
      </c>
      <c r="AV359" s="13" t="s">
        <v>84</v>
      </c>
      <c r="AW359" s="13" t="s">
        <v>32</v>
      </c>
      <c r="AX359" s="13" t="s">
        <v>7</v>
      </c>
      <c r="AY359" s="162" t="s">
        <v>154</v>
      </c>
    </row>
    <row r="360" spans="2:65" s="12" customFormat="1">
      <c r="B360" s="154"/>
      <c r="D360" s="155" t="s">
        <v>164</v>
      </c>
      <c r="E360" s="156" t="s">
        <v>1</v>
      </c>
      <c r="F360" s="157" t="s">
        <v>448</v>
      </c>
      <c r="H360" s="156" t="s">
        <v>1</v>
      </c>
      <c r="I360" s="158"/>
      <c r="L360" s="154"/>
      <c r="M360" s="159"/>
      <c r="T360" s="160"/>
      <c r="AT360" s="156" t="s">
        <v>164</v>
      </c>
      <c r="AU360" s="156" t="s">
        <v>84</v>
      </c>
      <c r="AV360" s="12" t="s">
        <v>80</v>
      </c>
      <c r="AW360" s="12" t="s">
        <v>32</v>
      </c>
      <c r="AX360" s="12" t="s">
        <v>7</v>
      </c>
      <c r="AY360" s="156" t="s">
        <v>154</v>
      </c>
    </row>
    <row r="361" spans="2:65" s="13" customFormat="1">
      <c r="B361" s="161"/>
      <c r="D361" s="155" t="s">
        <v>164</v>
      </c>
      <c r="E361" s="162" t="s">
        <v>1</v>
      </c>
      <c r="F361" s="163" t="s">
        <v>456</v>
      </c>
      <c r="H361" s="164">
        <v>4.6050000000000004</v>
      </c>
      <c r="I361" s="165"/>
      <c r="L361" s="161"/>
      <c r="M361" s="166"/>
      <c r="T361" s="167"/>
      <c r="AT361" s="162" t="s">
        <v>164</v>
      </c>
      <c r="AU361" s="162" t="s">
        <v>84</v>
      </c>
      <c r="AV361" s="13" t="s">
        <v>84</v>
      </c>
      <c r="AW361" s="13" t="s">
        <v>32</v>
      </c>
      <c r="AX361" s="13" t="s">
        <v>7</v>
      </c>
      <c r="AY361" s="162" t="s">
        <v>154</v>
      </c>
    </row>
    <row r="362" spans="2:65" s="12" customFormat="1">
      <c r="B362" s="154"/>
      <c r="D362" s="155" t="s">
        <v>164</v>
      </c>
      <c r="E362" s="156" t="s">
        <v>1</v>
      </c>
      <c r="F362" s="157" t="s">
        <v>449</v>
      </c>
      <c r="H362" s="156" t="s">
        <v>1</v>
      </c>
      <c r="I362" s="158"/>
      <c r="L362" s="154"/>
      <c r="M362" s="159"/>
      <c r="T362" s="160"/>
      <c r="AT362" s="156" t="s">
        <v>164</v>
      </c>
      <c r="AU362" s="156" t="s">
        <v>84</v>
      </c>
      <c r="AV362" s="12" t="s">
        <v>80</v>
      </c>
      <c r="AW362" s="12" t="s">
        <v>32</v>
      </c>
      <c r="AX362" s="12" t="s">
        <v>7</v>
      </c>
      <c r="AY362" s="156" t="s">
        <v>154</v>
      </c>
    </row>
    <row r="363" spans="2:65" s="13" customFormat="1">
      <c r="B363" s="161"/>
      <c r="D363" s="155" t="s">
        <v>164</v>
      </c>
      <c r="E363" s="162" t="s">
        <v>1</v>
      </c>
      <c r="F363" s="163" t="s">
        <v>456</v>
      </c>
      <c r="H363" s="164">
        <v>4.6050000000000004</v>
      </c>
      <c r="I363" s="165"/>
      <c r="L363" s="161"/>
      <c r="M363" s="166"/>
      <c r="T363" s="167"/>
      <c r="AT363" s="162" t="s">
        <v>164</v>
      </c>
      <c r="AU363" s="162" t="s">
        <v>84</v>
      </c>
      <c r="AV363" s="13" t="s">
        <v>84</v>
      </c>
      <c r="AW363" s="13" t="s">
        <v>32</v>
      </c>
      <c r="AX363" s="13" t="s">
        <v>7</v>
      </c>
      <c r="AY363" s="162" t="s">
        <v>154</v>
      </c>
    </row>
    <row r="364" spans="2:65" s="13" customFormat="1">
      <c r="B364" s="161"/>
      <c r="D364" s="155" t="s">
        <v>164</v>
      </c>
      <c r="E364" s="162" t="s">
        <v>1</v>
      </c>
      <c r="F364" s="163" t="s">
        <v>457</v>
      </c>
      <c r="H364" s="164">
        <v>2.1840000000000002</v>
      </c>
      <c r="I364" s="165"/>
      <c r="L364" s="161"/>
      <c r="M364" s="166"/>
      <c r="T364" s="167"/>
      <c r="AT364" s="162" t="s">
        <v>164</v>
      </c>
      <c r="AU364" s="162" t="s">
        <v>84</v>
      </c>
      <c r="AV364" s="13" t="s">
        <v>84</v>
      </c>
      <c r="AW364" s="13" t="s">
        <v>32</v>
      </c>
      <c r="AX364" s="13" t="s">
        <v>7</v>
      </c>
      <c r="AY364" s="162" t="s">
        <v>154</v>
      </c>
    </row>
    <row r="365" spans="2:65" s="12" customFormat="1">
      <c r="B365" s="154"/>
      <c r="D365" s="155" t="s">
        <v>164</v>
      </c>
      <c r="E365" s="156" t="s">
        <v>1</v>
      </c>
      <c r="F365" s="157" t="s">
        <v>458</v>
      </c>
      <c r="H365" s="156" t="s">
        <v>1</v>
      </c>
      <c r="I365" s="158"/>
      <c r="L365" s="154"/>
      <c r="M365" s="159"/>
      <c r="T365" s="160"/>
      <c r="AT365" s="156" t="s">
        <v>164</v>
      </c>
      <c r="AU365" s="156" t="s">
        <v>84</v>
      </c>
      <c r="AV365" s="12" t="s">
        <v>80</v>
      </c>
      <c r="AW365" s="12" t="s">
        <v>32</v>
      </c>
      <c r="AX365" s="12" t="s">
        <v>7</v>
      </c>
      <c r="AY365" s="156" t="s">
        <v>154</v>
      </c>
    </row>
    <row r="366" spans="2:65" s="12" customFormat="1">
      <c r="B366" s="154"/>
      <c r="D366" s="155" t="s">
        <v>164</v>
      </c>
      <c r="E366" s="156" t="s">
        <v>1</v>
      </c>
      <c r="F366" s="157" t="s">
        <v>447</v>
      </c>
      <c r="H366" s="156" t="s">
        <v>1</v>
      </c>
      <c r="I366" s="158"/>
      <c r="L366" s="154"/>
      <c r="M366" s="159"/>
      <c r="T366" s="160"/>
      <c r="AT366" s="156" t="s">
        <v>164</v>
      </c>
      <c r="AU366" s="156" t="s">
        <v>84</v>
      </c>
      <c r="AV366" s="12" t="s">
        <v>80</v>
      </c>
      <c r="AW366" s="12" t="s">
        <v>32</v>
      </c>
      <c r="AX366" s="12" t="s">
        <v>7</v>
      </c>
      <c r="AY366" s="156" t="s">
        <v>154</v>
      </c>
    </row>
    <row r="367" spans="2:65" s="13" customFormat="1">
      <c r="B367" s="161"/>
      <c r="D367" s="155" t="s">
        <v>164</v>
      </c>
      <c r="E367" s="162" t="s">
        <v>1</v>
      </c>
      <c r="F367" s="163" t="s">
        <v>459</v>
      </c>
      <c r="H367" s="164">
        <v>0.246</v>
      </c>
      <c r="I367" s="165"/>
      <c r="L367" s="161"/>
      <c r="M367" s="166"/>
      <c r="T367" s="167"/>
      <c r="AT367" s="162" t="s">
        <v>164</v>
      </c>
      <c r="AU367" s="162" t="s">
        <v>84</v>
      </c>
      <c r="AV367" s="13" t="s">
        <v>84</v>
      </c>
      <c r="AW367" s="13" t="s">
        <v>32</v>
      </c>
      <c r="AX367" s="13" t="s">
        <v>7</v>
      </c>
      <c r="AY367" s="162" t="s">
        <v>154</v>
      </c>
    </row>
    <row r="368" spans="2:65" s="12" customFormat="1">
      <c r="B368" s="154"/>
      <c r="D368" s="155" t="s">
        <v>164</v>
      </c>
      <c r="E368" s="156" t="s">
        <v>1</v>
      </c>
      <c r="F368" s="157" t="s">
        <v>448</v>
      </c>
      <c r="H368" s="156" t="s">
        <v>1</v>
      </c>
      <c r="I368" s="158"/>
      <c r="L368" s="154"/>
      <c r="M368" s="159"/>
      <c r="T368" s="160"/>
      <c r="AT368" s="156" t="s">
        <v>164</v>
      </c>
      <c r="AU368" s="156" t="s">
        <v>84</v>
      </c>
      <c r="AV368" s="12" t="s">
        <v>80</v>
      </c>
      <c r="AW368" s="12" t="s">
        <v>32</v>
      </c>
      <c r="AX368" s="12" t="s">
        <v>7</v>
      </c>
      <c r="AY368" s="156" t="s">
        <v>154</v>
      </c>
    </row>
    <row r="369" spans="2:65" s="13" customFormat="1">
      <c r="B369" s="161"/>
      <c r="D369" s="155" t="s">
        <v>164</v>
      </c>
      <c r="E369" s="162" t="s">
        <v>1</v>
      </c>
      <c r="F369" s="163" t="s">
        <v>460</v>
      </c>
      <c r="H369" s="164">
        <v>0.48699999999999999</v>
      </c>
      <c r="I369" s="165"/>
      <c r="L369" s="161"/>
      <c r="M369" s="166"/>
      <c r="T369" s="167"/>
      <c r="AT369" s="162" t="s">
        <v>164</v>
      </c>
      <c r="AU369" s="162" t="s">
        <v>84</v>
      </c>
      <c r="AV369" s="13" t="s">
        <v>84</v>
      </c>
      <c r="AW369" s="13" t="s">
        <v>32</v>
      </c>
      <c r="AX369" s="13" t="s">
        <v>7</v>
      </c>
      <c r="AY369" s="162" t="s">
        <v>154</v>
      </c>
    </row>
    <row r="370" spans="2:65" s="12" customFormat="1">
      <c r="B370" s="154"/>
      <c r="D370" s="155" t="s">
        <v>164</v>
      </c>
      <c r="E370" s="156" t="s">
        <v>1</v>
      </c>
      <c r="F370" s="157" t="s">
        <v>449</v>
      </c>
      <c r="H370" s="156" t="s">
        <v>1</v>
      </c>
      <c r="I370" s="158"/>
      <c r="L370" s="154"/>
      <c r="M370" s="159"/>
      <c r="T370" s="160"/>
      <c r="AT370" s="156" t="s">
        <v>164</v>
      </c>
      <c r="AU370" s="156" t="s">
        <v>84</v>
      </c>
      <c r="AV370" s="12" t="s">
        <v>80</v>
      </c>
      <c r="AW370" s="12" t="s">
        <v>32</v>
      </c>
      <c r="AX370" s="12" t="s">
        <v>7</v>
      </c>
      <c r="AY370" s="156" t="s">
        <v>154</v>
      </c>
    </row>
    <row r="371" spans="2:65" s="13" customFormat="1">
      <c r="B371" s="161"/>
      <c r="D371" s="155" t="s">
        <v>164</v>
      </c>
      <c r="E371" s="162" t="s">
        <v>1</v>
      </c>
      <c r="F371" s="163" t="s">
        <v>460</v>
      </c>
      <c r="H371" s="164">
        <v>0.48699999999999999</v>
      </c>
      <c r="I371" s="165"/>
      <c r="L371" s="161"/>
      <c r="M371" s="166"/>
      <c r="T371" s="167"/>
      <c r="AT371" s="162" t="s">
        <v>164</v>
      </c>
      <c r="AU371" s="162" t="s">
        <v>84</v>
      </c>
      <c r="AV371" s="13" t="s">
        <v>84</v>
      </c>
      <c r="AW371" s="13" t="s">
        <v>32</v>
      </c>
      <c r="AX371" s="13" t="s">
        <v>7</v>
      </c>
      <c r="AY371" s="162" t="s">
        <v>154</v>
      </c>
    </row>
    <row r="372" spans="2:65" s="14" customFormat="1">
      <c r="B372" s="168"/>
      <c r="D372" s="155" t="s">
        <v>164</v>
      </c>
      <c r="E372" s="169" t="s">
        <v>1</v>
      </c>
      <c r="F372" s="170" t="s">
        <v>183</v>
      </c>
      <c r="H372" s="171">
        <v>21.823999999999998</v>
      </c>
      <c r="I372" s="172"/>
      <c r="L372" s="168"/>
      <c r="M372" s="173"/>
      <c r="T372" s="174"/>
      <c r="AT372" s="169" t="s">
        <v>164</v>
      </c>
      <c r="AU372" s="169" t="s">
        <v>84</v>
      </c>
      <c r="AV372" s="14" t="s">
        <v>90</v>
      </c>
      <c r="AW372" s="14" t="s">
        <v>32</v>
      </c>
      <c r="AX372" s="14" t="s">
        <v>80</v>
      </c>
      <c r="AY372" s="169" t="s">
        <v>154</v>
      </c>
    </row>
    <row r="373" spans="2:65" s="1" customFormat="1" ht="16.5" customHeight="1">
      <c r="B373" s="139"/>
      <c r="C373" s="140" t="s">
        <v>461</v>
      </c>
      <c r="D373" s="140" t="s">
        <v>156</v>
      </c>
      <c r="E373" s="141" t="s">
        <v>462</v>
      </c>
      <c r="F373" s="142" t="s">
        <v>463</v>
      </c>
      <c r="G373" s="143" t="s">
        <v>159</v>
      </c>
      <c r="H373" s="144">
        <v>21.824000000000002</v>
      </c>
      <c r="I373" s="145"/>
      <c r="J373" s="146">
        <f>ROUND(I373*H373,2)</f>
        <v>0</v>
      </c>
      <c r="K373" s="147"/>
      <c r="L373" s="32"/>
      <c r="M373" s="148" t="s">
        <v>1</v>
      </c>
      <c r="N373" s="149" t="s">
        <v>42</v>
      </c>
      <c r="P373" s="150">
        <f>O373*H373</f>
        <v>0</v>
      </c>
      <c r="Q373" s="150">
        <v>0</v>
      </c>
      <c r="R373" s="150">
        <f>Q373*H373</f>
        <v>0</v>
      </c>
      <c r="S373" s="150">
        <v>0</v>
      </c>
      <c r="T373" s="151">
        <f>S373*H373</f>
        <v>0</v>
      </c>
      <c r="AR373" s="152" t="s">
        <v>90</v>
      </c>
      <c r="AT373" s="152" t="s">
        <v>156</v>
      </c>
      <c r="AU373" s="152" t="s">
        <v>84</v>
      </c>
      <c r="AY373" s="17" t="s">
        <v>154</v>
      </c>
      <c r="BE373" s="153">
        <f>IF(N373="základná",J373,0)</f>
        <v>0</v>
      </c>
      <c r="BF373" s="153">
        <f>IF(N373="znížená",J373,0)</f>
        <v>0</v>
      </c>
      <c r="BG373" s="153">
        <f>IF(N373="zákl. prenesená",J373,0)</f>
        <v>0</v>
      </c>
      <c r="BH373" s="153">
        <f>IF(N373="zníž. prenesená",J373,0)</f>
        <v>0</v>
      </c>
      <c r="BI373" s="153">
        <f>IF(N373="nulová",J373,0)</f>
        <v>0</v>
      </c>
      <c r="BJ373" s="17" t="s">
        <v>84</v>
      </c>
      <c r="BK373" s="153">
        <f>ROUND(I373*H373,2)</f>
        <v>0</v>
      </c>
      <c r="BL373" s="17" t="s">
        <v>90</v>
      </c>
      <c r="BM373" s="152" t="s">
        <v>464</v>
      </c>
    </row>
    <row r="374" spans="2:65" s="1" customFormat="1" ht="16.5" customHeight="1">
      <c r="B374" s="139"/>
      <c r="C374" s="140" t="s">
        <v>465</v>
      </c>
      <c r="D374" s="140" t="s">
        <v>156</v>
      </c>
      <c r="E374" s="141" t="s">
        <v>466</v>
      </c>
      <c r="F374" s="142" t="s">
        <v>467</v>
      </c>
      <c r="G374" s="143" t="s">
        <v>159</v>
      </c>
      <c r="H374" s="144">
        <v>1.6020000000000001</v>
      </c>
      <c r="I374" s="145"/>
      <c r="J374" s="146">
        <f>ROUND(I374*H374,2)</f>
        <v>0</v>
      </c>
      <c r="K374" s="147"/>
      <c r="L374" s="32"/>
      <c r="M374" s="148" t="s">
        <v>1</v>
      </c>
      <c r="N374" s="149" t="s">
        <v>42</v>
      </c>
      <c r="P374" s="150">
        <f>O374*H374</f>
        <v>0</v>
      </c>
      <c r="Q374" s="150">
        <v>3.5899999999999999E-3</v>
      </c>
      <c r="R374" s="150">
        <f>Q374*H374</f>
        <v>5.7511799999999998E-3</v>
      </c>
      <c r="S374" s="150">
        <v>0</v>
      </c>
      <c r="T374" s="151">
        <f>S374*H374</f>
        <v>0</v>
      </c>
      <c r="AR374" s="152" t="s">
        <v>90</v>
      </c>
      <c r="AT374" s="152" t="s">
        <v>156</v>
      </c>
      <c r="AU374" s="152" t="s">
        <v>84</v>
      </c>
      <c r="AY374" s="17" t="s">
        <v>154</v>
      </c>
      <c r="BE374" s="153">
        <f>IF(N374="základná",J374,0)</f>
        <v>0</v>
      </c>
      <c r="BF374" s="153">
        <f>IF(N374="znížená",J374,0)</f>
        <v>0</v>
      </c>
      <c r="BG374" s="153">
        <f>IF(N374="zákl. prenesená",J374,0)</f>
        <v>0</v>
      </c>
      <c r="BH374" s="153">
        <f>IF(N374="zníž. prenesená",J374,0)</f>
        <v>0</v>
      </c>
      <c r="BI374" s="153">
        <f>IF(N374="nulová",J374,0)</f>
        <v>0</v>
      </c>
      <c r="BJ374" s="17" t="s">
        <v>84</v>
      </c>
      <c r="BK374" s="153">
        <f>ROUND(I374*H374,2)</f>
        <v>0</v>
      </c>
      <c r="BL374" s="17" t="s">
        <v>90</v>
      </c>
      <c r="BM374" s="152" t="s">
        <v>468</v>
      </c>
    </row>
    <row r="375" spans="2:65" s="12" customFormat="1">
      <c r="B375" s="154"/>
      <c r="D375" s="155" t="s">
        <v>164</v>
      </c>
      <c r="E375" s="156" t="s">
        <v>1</v>
      </c>
      <c r="F375" s="157" t="s">
        <v>445</v>
      </c>
      <c r="H375" s="156" t="s">
        <v>1</v>
      </c>
      <c r="I375" s="158"/>
      <c r="L375" s="154"/>
      <c r="M375" s="159"/>
      <c r="T375" s="160"/>
      <c r="AT375" s="156" t="s">
        <v>164</v>
      </c>
      <c r="AU375" s="156" t="s">
        <v>84</v>
      </c>
      <c r="AV375" s="12" t="s">
        <v>80</v>
      </c>
      <c r="AW375" s="12" t="s">
        <v>32</v>
      </c>
      <c r="AX375" s="12" t="s">
        <v>7</v>
      </c>
      <c r="AY375" s="156" t="s">
        <v>154</v>
      </c>
    </row>
    <row r="376" spans="2:65" s="13" customFormat="1">
      <c r="B376" s="161"/>
      <c r="D376" s="155" t="s">
        <v>164</v>
      </c>
      <c r="E376" s="162" t="s">
        <v>1</v>
      </c>
      <c r="F376" s="163" t="s">
        <v>469</v>
      </c>
      <c r="H376" s="164">
        <v>0.13200000000000001</v>
      </c>
      <c r="I376" s="165"/>
      <c r="L376" s="161"/>
      <c r="M376" s="166"/>
      <c r="T376" s="167"/>
      <c r="AT376" s="162" t="s">
        <v>164</v>
      </c>
      <c r="AU376" s="162" t="s">
        <v>84</v>
      </c>
      <c r="AV376" s="13" t="s">
        <v>84</v>
      </c>
      <c r="AW376" s="13" t="s">
        <v>32</v>
      </c>
      <c r="AX376" s="13" t="s">
        <v>7</v>
      </c>
      <c r="AY376" s="162" t="s">
        <v>154</v>
      </c>
    </row>
    <row r="377" spans="2:65" s="13" customFormat="1">
      <c r="B377" s="161"/>
      <c r="D377" s="155" t="s">
        <v>164</v>
      </c>
      <c r="E377" s="162" t="s">
        <v>1</v>
      </c>
      <c r="F377" s="163" t="s">
        <v>470</v>
      </c>
      <c r="H377" s="164">
        <v>0.151</v>
      </c>
      <c r="I377" s="165"/>
      <c r="L377" s="161"/>
      <c r="M377" s="166"/>
      <c r="T377" s="167"/>
      <c r="AT377" s="162" t="s">
        <v>164</v>
      </c>
      <c r="AU377" s="162" t="s">
        <v>84</v>
      </c>
      <c r="AV377" s="13" t="s">
        <v>84</v>
      </c>
      <c r="AW377" s="13" t="s">
        <v>32</v>
      </c>
      <c r="AX377" s="13" t="s">
        <v>7</v>
      </c>
      <c r="AY377" s="162" t="s">
        <v>154</v>
      </c>
    </row>
    <row r="378" spans="2:65" s="12" customFormat="1">
      <c r="B378" s="154"/>
      <c r="D378" s="155" t="s">
        <v>164</v>
      </c>
      <c r="E378" s="156" t="s">
        <v>1</v>
      </c>
      <c r="F378" s="157" t="s">
        <v>447</v>
      </c>
      <c r="H378" s="156" t="s">
        <v>1</v>
      </c>
      <c r="I378" s="158"/>
      <c r="L378" s="154"/>
      <c r="M378" s="159"/>
      <c r="T378" s="160"/>
      <c r="AT378" s="156" t="s">
        <v>164</v>
      </c>
      <c r="AU378" s="156" t="s">
        <v>84</v>
      </c>
      <c r="AV378" s="12" t="s">
        <v>80</v>
      </c>
      <c r="AW378" s="12" t="s">
        <v>32</v>
      </c>
      <c r="AX378" s="12" t="s">
        <v>7</v>
      </c>
      <c r="AY378" s="156" t="s">
        <v>154</v>
      </c>
    </row>
    <row r="379" spans="2:65" s="13" customFormat="1">
      <c r="B379" s="161"/>
      <c r="D379" s="155" t="s">
        <v>164</v>
      </c>
      <c r="E379" s="162" t="s">
        <v>1</v>
      </c>
      <c r="F379" s="163" t="s">
        <v>469</v>
      </c>
      <c r="H379" s="164">
        <v>0.13200000000000001</v>
      </c>
      <c r="I379" s="165"/>
      <c r="L379" s="161"/>
      <c r="M379" s="166"/>
      <c r="T379" s="167"/>
      <c r="AT379" s="162" t="s">
        <v>164</v>
      </c>
      <c r="AU379" s="162" t="s">
        <v>84</v>
      </c>
      <c r="AV379" s="13" t="s">
        <v>84</v>
      </c>
      <c r="AW379" s="13" t="s">
        <v>32</v>
      </c>
      <c r="AX379" s="13" t="s">
        <v>7</v>
      </c>
      <c r="AY379" s="162" t="s">
        <v>154</v>
      </c>
    </row>
    <row r="380" spans="2:65" s="12" customFormat="1">
      <c r="B380" s="154"/>
      <c r="D380" s="155" t="s">
        <v>164</v>
      </c>
      <c r="E380" s="156" t="s">
        <v>1</v>
      </c>
      <c r="F380" s="157" t="s">
        <v>448</v>
      </c>
      <c r="H380" s="156" t="s">
        <v>1</v>
      </c>
      <c r="I380" s="158"/>
      <c r="L380" s="154"/>
      <c r="M380" s="159"/>
      <c r="T380" s="160"/>
      <c r="AT380" s="156" t="s">
        <v>164</v>
      </c>
      <c r="AU380" s="156" t="s">
        <v>84</v>
      </c>
      <c r="AV380" s="12" t="s">
        <v>80</v>
      </c>
      <c r="AW380" s="12" t="s">
        <v>32</v>
      </c>
      <c r="AX380" s="12" t="s">
        <v>7</v>
      </c>
      <c r="AY380" s="156" t="s">
        <v>154</v>
      </c>
    </row>
    <row r="381" spans="2:65" s="13" customFormat="1">
      <c r="B381" s="161"/>
      <c r="D381" s="155" t="s">
        <v>164</v>
      </c>
      <c r="E381" s="162" t="s">
        <v>1</v>
      </c>
      <c r="F381" s="163" t="s">
        <v>471</v>
      </c>
      <c r="H381" s="164">
        <v>0.39600000000000002</v>
      </c>
      <c r="I381" s="165"/>
      <c r="L381" s="161"/>
      <c r="M381" s="166"/>
      <c r="T381" s="167"/>
      <c r="AT381" s="162" t="s">
        <v>164</v>
      </c>
      <c r="AU381" s="162" t="s">
        <v>84</v>
      </c>
      <c r="AV381" s="13" t="s">
        <v>84</v>
      </c>
      <c r="AW381" s="13" t="s">
        <v>32</v>
      </c>
      <c r="AX381" s="13" t="s">
        <v>7</v>
      </c>
      <c r="AY381" s="162" t="s">
        <v>154</v>
      </c>
    </row>
    <row r="382" spans="2:65" s="12" customFormat="1">
      <c r="B382" s="154"/>
      <c r="D382" s="155" t="s">
        <v>164</v>
      </c>
      <c r="E382" s="156" t="s">
        <v>1</v>
      </c>
      <c r="F382" s="157" t="s">
        <v>449</v>
      </c>
      <c r="H382" s="156" t="s">
        <v>1</v>
      </c>
      <c r="I382" s="158"/>
      <c r="L382" s="154"/>
      <c r="M382" s="159"/>
      <c r="T382" s="160"/>
      <c r="AT382" s="156" t="s">
        <v>164</v>
      </c>
      <c r="AU382" s="156" t="s">
        <v>84</v>
      </c>
      <c r="AV382" s="12" t="s">
        <v>80</v>
      </c>
      <c r="AW382" s="12" t="s">
        <v>32</v>
      </c>
      <c r="AX382" s="12" t="s">
        <v>7</v>
      </c>
      <c r="AY382" s="156" t="s">
        <v>154</v>
      </c>
    </row>
    <row r="383" spans="2:65" s="13" customFormat="1">
      <c r="B383" s="161"/>
      <c r="D383" s="155" t="s">
        <v>164</v>
      </c>
      <c r="E383" s="162" t="s">
        <v>1</v>
      </c>
      <c r="F383" s="163" t="s">
        <v>472</v>
      </c>
      <c r="H383" s="164">
        <v>0.79100000000000004</v>
      </c>
      <c r="I383" s="165"/>
      <c r="L383" s="161"/>
      <c r="M383" s="166"/>
      <c r="T383" s="167"/>
      <c r="AT383" s="162" t="s">
        <v>164</v>
      </c>
      <c r="AU383" s="162" t="s">
        <v>84</v>
      </c>
      <c r="AV383" s="13" t="s">
        <v>84</v>
      </c>
      <c r="AW383" s="13" t="s">
        <v>32</v>
      </c>
      <c r="AX383" s="13" t="s">
        <v>7</v>
      </c>
      <c r="AY383" s="162" t="s">
        <v>154</v>
      </c>
    </row>
    <row r="384" spans="2:65" s="14" customFormat="1">
      <c r="B384" s="168"/>
      <c r="D384" s="155" t="s">
        <v>164</v>
      </c>
      <c r="E384" s="169" t="s">
        <v>1</v>
      </c>
      <c r="F384" s="170" t="s">
        <v>183</v>
      </c>
      <c r="H384" s="171">
        <v>1.6020000000000001</v>
      </c>
      <c r="I384" s="172"/>
      <c r="L384" s="168"/>
      <c r="M384" s="173"/>
      <c r="T384" s="174"/>
      <c r="AT384" s="169" t="s">
        <v>164</v>
      </c>
      <c r="AU384" s="169" t="s">
        <v>84</v>
      </c>
      <c r="AV384" s="14" t="s">
        <v>90</v>
      </c>
      <c r="AW384" s="14" t="s">
        <v>32</v>
      </c>
      <c r="AX384" s="14" t="s">
        <v>80</v>
      </c>
      <c r="AY384" s="169" t="s">
        <v>154</v>
      </c>
    </row>
    <row r="385" spans="2:65" s="1" customFormat="1" ht="16.5" customHeight="1">
      <c r="B385" s="139"/>
      <c r="C385" s="140" t="s">
        <v>473</v>
      </c>
      <c r="D385" s="140" t="s">
        <v>156</v>
      </c>
      <c r="E385" s="141" t="s">
        <v>474</v>
      </c>
      <c r="F385" s="142" t="s">
        <v>475</v>
      </c>
      <c r="G385" s="143" t="s">
        <v>159</v>
      </c>
      <c r="H385" s="144">
        <v>1.6020000000000001</v>
      </c>
      <c r="I385" s="145"/>
      <c r="J385" s="146">
        <f>ROUND(I385*H385,2)</f>
        <v>0</v>
      </c>
      <c r="K385" s="147"/>
      <c r="L385" s="32"/>
      <c r="M385" s="148" t="s">
        <v>1</v>
      </c>
      <c r="N385" s="149" t="s">
        <v>42</v>
      </c>
      <c r="P385" s="150">
        <f>O385*H385</f>
        <v>0</v>
      </c>
      <c r="Q385" s="150">
        <v>0</v>
      </c>
      <c r="R385" s="150">
        <f>Q385*H385</f>
        <v>0</v>
      </c>
      <c r="S385" s="150">
        <v>0</v>
      </c>
      <c r="T385" s="151">
        <f>S385*H385</f>
        <v>0</v>
      </c>
      <c r="AR385" s="152" t="s">
        <v>90</v>
      </c>
      <c r="AT385" s="152" t="s">
        <v>156</v>
      </c>
      <c r="AU385" s="152" t="s">
        <v>84</v>
      </c>
      <c r="AY385" s="17" t="s">
        <v>154</v>
      </c>
      <c r="BE385" s="153">
        <f>IF(N385="základná",J385,0)</f>
        <v>0</v>
      </c>
      <c r="BF385" s="153">
        <f>IF(N385="znížená",J385,0)</f>
        <v>0</v>
      </c>
      <c r="BG385" s="153">
        <f>IF(N385="zákl. prenesená",J385,0)</f>
        <v>0</v>
      </c>
      <c r="BH385" s="153">
        <f>IF(N385="zníž. prenesená",J385,0)</f>
        <v>0</v>
      </c>
      <c r="BI385" s="153">
        <f>IF(N385="nulová",J385,0)</f>
        <v>0</v>
      </c>
      <c r="BJ385" s="17" t="s">
        <v>84</v>
      </c>
      <c r="BK385" s="153">
        <f>ROUND(I385*H385,2)</f>
        <v>0</v>
      </c>
      <c r="BL385" s="17" t="s">
        <v>90</v>
      </c>
      <c r="BM385" s="152" t="s">
        <v>476</v>
      </c>
    </row>
    <row r="386" spans="2:65" s="1" customFormat="1" ht="24.2" customHeight="1">
      <c r="B386" s="139"/>
      <c r="C386" s="140" t="s">
        <v>477</v>
      </c>
      <c r="D386" s="140" t="s">
        <v>156</v>
      </c>
      <c r="E386" s="141" t="s">
        <v>478</v>
      </c>
      <c r="F386" s="142" t="s">
        <v>479</v>
      </c>
      <c r="G386" s="143" t="s">
        <v>159</v>
      </c>
      <c r="H386" s="144">
        <v>832.22400000000005</v>
      </c>
      <c r="I386" s="145"/>
      <c r="J386" s="146">
        <f>ROUND(I386*H386,2)</f>
        <v>0</v>
      </c>
      <c r="K386" s="147"/>
      <c r="L386" s="32"/>
      <c r="M386" s="148" t="s">
        <v>1</v>
      </c>
      <c r="N386" s="149" t="s">
        <v>42</v>
      </c>
      <c r="P386" s="150">
        <f>O386*H386</f>
        <v>0</v>
      </c>
      <c r="Q386" s="150">
        <v>3.7499999999999999E-3</v>
      </c>
      <c r="R386" s="150">
        <f>Q386*H386</f>
        <v>3.1208400000000003</v>
      </c>
      <c r="S386" s="150">
        <v>0</v>
      </c>
      <c r="T386" s="151">
        <f>S386*H386</f>
        <v>0</v>
      </c>
      <c r="AR386" s="152" t="s">
        <v>90</v>
      </c>
      <c r="AT386" s="152" t="s">
        <v>156</v>
      </c>
      <c r="AU386" s="152" t="s">
        <v>84</v>
      </c>
      <c r="AY386" s="17" t="s">
        <v>154</v>
      </c>
      <c r="BE386" s="153">
        <f>IF(N386="základná",J386,0)</f>
        <v>0</v>
      </c>
      <c r="BF386" s="153">
        <f>IF(N386="znížená",J386,0)</f>
        <v>0</v>
      </c>
      <c r="BG386" s="153">
        <f>IF(N386="zákl. prenesená",J386,0)</f>
        <v>0</v>
      </c>
      <c r="BH386" s="153">
        <f>IF(N386="zníž. prenesená",J386,0)</f>
        <v>0</v>
      </c>
      <c r="BI386" s="153">
        <f>IF(N386="nulová",J386,0)</f>
        <v>0</v>
      </c>
      <c r="BJ386" s="17" t="s">
        <v>84</v>
      </c>
      <c r="BK386" s="153">
        <f>ROUND(I386*H386,2)</f>
        <v>0</v>
      </c>
      <c r="BL386" s="17" t="s">
        <v>90</v>
      </c>
      <c r="BM386" s="152" t="s">
        <v>480</v>
      </c>
    </row>
    <row r="387" spans="2:65" s="12" customFormat="1">
      <c r="B387" s="154"/>
      <c r="D387" s="155" t="s">
        <v>164</v>
      </c>
      <c r="E387" s="156" t="s">
        <v>1</v>
      </c>
      <c r="F387" s="157" t="s">
        <v>481</v>
      </c>
      <c r="H387" s="156" t="s">
        <v>1</v>
      </c>
      <c r="I387" s="158"/>
      <c r="L387" s="154"/>
      <c r="M387" s="159"/>
      <c r="T387" s="160"/>
      <c r="AT387" s="156" t="s">
        <v>164</v>
      </c>
      <c r="AU387" s="156" t="s">
        <v>84</v>
      </c>
      <c r="AV387" s="12" t="s">
        <v>80</v>
      </c>
      <c r="AW387" s="12" t="s">
        <v>32</v>
      </c>
      <c r="AX387" s="12" t="s">
        <v>7</v>
      </c>
      <c r="AY387" s="156" t="s">
        <v>154</v>
      </c>
    </row>
    <row r="388" spans="2:65" s="12" customFormat="1">
      <c r="B388" s="154"/>
      <c r="D388" s="155" t="s">
        <v>164</v>
      </c>
      <c r="E388" s="156" t="s">
        <v>1</v>
      </c>
      <c r="F388" s="157" t="s">
        <v>445</v>
      </c>
      <c r="H388" s="156" t="s">
        <v>1</v>
      </c>
      <c r="I388" s="158"/>
      <c r="L388" s="154"/>
      <c r="M388" s="159"/>
      <c r="T388" s="160"/>
      <c r="AT388" s="156" t="s">
        <v>164</v>
      </c>
      <c r="AU388" s="156" t="s">
        <v>84</v>
      </c>
      <c r="AV388" s="12" t="s">
        <v>80</v>
      </c>
      <c r="AW388" s="12" t="s">
        <v>32</v>
      </c>
      <c r="AX388" s="12" t="s">
        <v>7</v>
      </c>
      <c r="AY388" s="156" t="s">
        <v>154</v>
      </c>
    </row>
    <row r="389" spans="2:65" s="13" customFormat="1">
      <c r="B389" s="161"/>
      <c r="D389" s="155" t="s">
        <v>164</v>
      </c>
      <c r="E389" s="162" t="s">
        <v>1</v>
      </c>
      <c r="F389" s="163" t="s">
        <v>482</v>
      </c>
      <c r="H389" s="164">
        <v>198.33</v>
      </c>
      <c r="I389" s="165"/>
      <c r="L389" s="161"/>
      <c r="M389" s="166"/>
      <c r="T389" s="167"/>
      <c r="AT389" s="162" t="s">
        <v>164</v>
      </c>
      <c r="AU389" s="162" t="s">
        <v>84</v>
      </c>
      <c r="AV389" s="13" t="s">
        <v>84</v>
      </c>
      <c r="AW389" s="13" t="s">
        <v>32</v>
      </c>
      <c r="AX389" s="13" t="s">
        <v>7</v>
      </c>
      <c r="AY389" s="162" t="s">
        <v>154</v>
      </c>
    </row>
    <row r="390" spans="2:65" s="12" customFormat="1">
      <c r="B390" s="154"/>
      <c r="D390" s="155" t="s">
        <v>164</v>
      </c>
      <c r="E390" s="156" t="s">
        <v>1</v>
      </c>
      <c r="F390" s="157" t="s">
        <v>447</v>
      </c>
      <c r="H390" s="156" t="s">
        <v>1</v>
      </c>
      <c r="I390" s="158"/>
      <c r="L390" s="154"/>
      <c r="M390" s="159"/>
      <c r="T390" s="160"/>
      <c r="AT390" s="156" t="s">
        <v>164</v>
      </c>
      <c r="AU390" s="156" t="s">
        <v>84</v>
      </c>
      <c r="AV390" s="12" t="s">
        <v>80</v>
      </c>
      <c r="AW390" s="12" t="s">
        <v>32</v>
      </c>
      <c r="AX390" s="12" t="s">
        <v>7</v>
      </c>
      <c r="AY390" s="156" t="s">
        <v>154</v>
      </c>
    </row>
    <row r="391" spans="2:65" s="13" customFormat="1">
      <c r="B391" s="161"/>
      <c r="D391" s="155" t="s">
        <v>164</v>
      </c>
      <c r="E391" s="162" t="s">
        <v>1</v>
      </c>
      <c r="F391" s="163" t="s">
        <v>482</v>
      </c>
      <c r="H391" s="164">
        <v>198.33</v>
      </c>
      <c r="I391" s="165"/>
      <c r="L391" s="161"/>
      <c r="M391" s="166"/>
      <c r="T391" s="167"/>
      <c r="AT391" s="162" t="s">
        <v>164</v>
      </c>
      <c r="AU391" s="162" t="s">
        <v>84</v>
      </c>
      <c r="AV391" s="13" t="s">
        <v>84</v>
      </c>
      <c r="AW391" s="13" t="s">
        <v>32</v>
      </c>
      <c r="AX391" s="13" t="s">
        <v>7</v>
      </c>
      <c r="AY391" s="162" t="s">
        <v>154</v>
      </c>
    </row>
    <row r="392" spans="2:65" s="12" customFormat="1">
      <c r="B392" s="154"/>
      <c r="D392" s="155" t="s">
        <v>164</v>
      </c>
      <c r="E392" s="156" t="s">
        <v>1</v>
      </c>
      <c r="F392" s="157" t="s">
        <v>448</v>
      </c>
      <c r="H392" s="156" t="s">
        <v>1</v>
      </c>
      <c r="I392" s="158"/>
      <c r="L392" s="154"/>
      <c r="M392" s="159"/>
      <c r="T392" s="160"/>
      <c r="AT392" s="156" t="s">
        <v>164</v>
      </c>
      <c r="AU392" s="156" t="s">
        <v>84</v>
      </c>
      <c r="AV392" s="12" t="s">
        <v>80</v>
      </c>
      <c r="AW392" s="12" t="s">
        <v>32</v>
      </c>
      <c r="AX392" s="12" t="s">
        <v>7</v>
      </c>
      <c r="AY392" s="156" t="s">
        <v>154</v>
      </c>
    </row>
    <row r="393" spans="2:65" s="13" customFormat="1">
      <c r="B393" s="161"/>
      <c r="D393" s="155" t="s">
        <v>164</v>
      </c>
      <c r="E393" s="162" t="s">
        <v>1</v>
      </c>
      <c r="F393" s="163" t="s">
        <v>482</v>
      </c>
      <c r="H393" s="164">
        <v>198.33</v>
      </c>
      <c r="I393" s="165"/>
      <c r="L393" s="161"/>
      <c r="M393" s="166"/>
      <c r="T393" s="167"/>
      <c r="AT393" s="162" t="s">
        <v>164</v>
      </c>
      <c r="AU393" s="162" t="s">
        <v>84</v>
      </c>
      <c r="AV393" s="13" t="s">
        <v>84</v>
      </c>
      <c r="AW393" s="13" t="s">
        <v>32</v>
      </c>
      <c r="AX393" s="13" t="s">
        <v>7</v>
      </c>
      <c r="AY393" s="162" t="s">
        <v>154</v>
      </c>
    </row>
    <row r="394" spans="2:65" s="12" customFormat="1">
      <c r="B394" s="154"/>
      <c r="D394" s="155" t="s">
        <v>164</v>
      </c>
      <c r="E394" s="156" t="s">
        <v>1</v>
      </c>
      <c r="F394" s="157" t="s">
        <v>449</v>
      </c>
      <c r="H394" s="156" t="s">
        <v>1</v>
      </c>
      <c r="I394" s="158"/>
      <c r="L394" s="154"/>
      <c r="M394" s="159"/>
      <c r="T394" s="160"/>
      <c r="AT394" s="156" t="s">
        <v>164</v>
      </c>
      <c r="AU394" s="156" t="s">
        <v>84</v>
      </c>
      <c r="AV394" s="12" t="s">
        <v>80</v>
      </c>
      <c r="AW394" s="12" t="s">
        <v>32</v>
      </c>
      <c r="AX394" s="12" t="s">
        <v>7</v>
      </c>
      <c r="AY394" s="156" t="s">
        <v>154</v>
      </c>
    </row>
    <row r="395" spans="2:65" s="13" customFormat="1">
      <c r="B395" s="161"/>
      <c r="D395" s="155" t="s">
        <v>164</v>
      </c>
      <c r="E395" s="162" t="s">
        <v>1</v>
      </c>
      <c r="F395" s="163" t="s">
        <v>482</v>
      </c>
      <c r="H395" s="164">
        <v>198.33</v>
      </c>
      <c r="I395" s="165"/>
      <c r="L395" s="161"/>
      <c r="M395" s="166"/>
      <c r="T395" s="167"/>
      <c r="AT395" s="162" t="s">
        <v>164</v>
      </c>
      <c r="AU395" s="162" t="s">
        <v>84</v>
      </c>
      <c r="AV395" s="13" t="s">
        <v>84</v>
      </c>
      <c r="AW395" s="13" t="s">
        <v>32</v>
      </c>
      <c r="AX395" s="13" t="s">
        <v>7</v>
      </c>
      <c r="AY395" s="162" t="s">
        <v>154</v>
      </c>
    </row>
    <row r="396" spans="2:65" s="13" customFormat="1">
      <c r="B396" s="161"/>
      <c r="D396" s="155" t="s">
        <v>164</v>
      </c>
      <c r="E396" s="162" t="s">
        <v>1</v>
      </c>
      <c r="F396" s="163" t="s">
        <v>483</v>
      </c>
      <c r="H396" s="164">
        <v>18.3</v>
      </c>
      <c r="I396" s="165"/>
      <c r="L396" s="161"/>
      <c r="M396" s="166"/>
      <c r="T396" s="167"/>
      <c r="AT396" s="162" t="s">
        <v>164</v>
      </c>
      <c r="AU396" s="162" t="s">
        <v>84</v>
      </c>
      <c r="AV396" s="13" t="s">
        <v>84</v>
      </c>
      <c r="AW396" s="13" t="s">
        <v>32</v>
      </c>
      <c r="AX396" s="13" t="s">
        <v>7</v>
      </c>
      <c r="AY396" s="162" t="s">
        <v>154</v>
      </c>
    </row>
    <row r="397" spans="2:65" s="12" customFormat="1">
      <c r="B397" s="154"/>
      <c r="D397" s="155" t="s">
        <v>164</v>
      </c>
      <c r="E397" s="156" t="s">
        <v>1</v>
      </c>
      <c r="F397" s="157" t="s">
        <v>455</v>
      </c>
      <c r="H397" s="156" t="s">
        <v>1</v>
      </c>
      <c r="I397" s="158"/>
      <c r="L397" s="154"/>
      <c r="M397" s="159"/>
      <c r="T397" s="160"/>
      <c r="AT397" s="156" t="s">
        <v>164</v>
      </c>
      <c r="AU397" s="156" t="s">
        <v>84</v>
      </c>
      <c r="AV397" s="12" t="s">
        <v>80</v>
      </c>
      <c r="AW397" s="12" t="s">
        <v>32</v>
      </c>
      <c r="AX397" s="12" t="s">
        <v>7</v>
      </c>
      <c r="AY397" s="156" t="s">
        <v>154</v>
      </c>
    </row>
    <row r="398" spans="2:65" s="12" customFormat="1">
      <c r="B398" s="154"/>
      <c r="D398" s="155" t="s">
        <v>164</v>
      </c>
      <c r="E398" s="156" t="s">
        <v>1</v>
      </c>
      <c r="F398" s="157" t="s">
        <v>445</v>
      </c>
      <c r="H398" s="156" t="s">
        <v>1</v>
      </c>
      <c r="I398" s="158"/>
      <c r="L398" s="154"/>
      <c r="M398" s="159"/>
      <c r="T398" s="160"/>
      <c r="AT398" s="156" t="s">
        <v>164</v>
      </c>
      <c r="AU398" s="156" t="s">
        <v>84</v>
      </c>
      <c r="AV398" s="12" t="s">
        <v>80</v>
      </c>
      <c r="AW398" s="12" t="s">
        <v>32</v>
      </c>
      <c r="AX398" s="12" t="s">
        <v>7</v>
      </c>
      <c r="AY398" s="156" t="s">
        <v>154</v>
      </c>
    </row>
    <row r="399" spans="2:65" s="13" customFormat="1">
      <c r="B399" s="161"/>
      <c r="D399" s="155" t="s">
        <v>164</v>
      </c>
      <c r="E399" s="162" t="s">
        <v>1</v>
      </c>
      <c r="F399" s="163" t="s">
        <v>456</v>
      </c>
      <c r="H399" s="164">
        <v>4.6050000000000004</v>
      </c>
      <c r="I399" s="165"/>
      <c r="L399" s="161"/>
      <c r="M399" s="166"/>
      <c r="T399" s="167"/>
      <c r="AT399" s="162" t="s">
        <v>164</v>
      </c>
      <c r="AU399" s="162" t="s">
        <v>84</v>
      </c>
      <c r="AV399" s="13" t="s">
        <v>84</v>
      </c>
      <c r="AW399" s="13" t="s">
        <v>32</v>
      </c>
      <c r="AX399" s="13" t="s">
        <v>7</v>
      </c>
      <c r="AY399" s="162" t="s">
        <v>154</v>
      </c>
    </row>
    <row r="400" spans="2:65" s="12" customFormat="1">
      <c r="B400" s="154"/>
      <c r="D400" s="155" t="s">
        <v>164</v>
      </c>
      <c r="E400" s="156" t="s">
        <v>1</v>
      </c>
      <c r="F400" s="157" t="s">
        <v>447</v>
      </c>
      <c r="H400" s="156" t="s">
        <v>1</v>
      </c>
      <c r="I400" s="158"/>
      <c r="L400" s="154"/>
      <c r="M400" s="159"/>
      <c r="T400" s="160"/>
      <c r="AT400" s="156" t="s">
        <v>164</v>
      </c>
      <c r="AU400" s="156" t="s">
        <v>84</v>
      </c>
      <c r="AV400" s="12" t="s">
        <v>80</v>
      </c>
      <c r="AW400" s="12" t="s">
        <v>32</v>
      </c>
      <c r="AX400" s="12" t="s">
        <v>7</v>
      </c>
      <c r="AY400" s="156" t="s">
        <v>154</v>
      </c>
    </row>
    <row r="401" spans="2:65" s="13" customFormat="1">
      <c r="B401" s="161"/>
      <c r="D401" s="155" t="s">
        <v>164</v>
      </c>
      <c r="E401" s="162" t="s">
        <v>1</v>
      </c>
      <c r="F401" s="163" t="s">
        <v>456</v>
      </c>
      <c r="H401" s="164">
        <v>4.6050000000000004</v>
      </c>
      <c r="I401" s="165"/>
      <c r="L401" s="161"/>
      <c r="M401" s="166"/>
      <c r="T401" s="167"/>
      <c r="AT401" s="162" t="s">
        <v>164</v>
      </c>
      <c r="AU401" s="162" t="s">
        <v>84</v>
      </c>
      <c r="AV401" s="13" t="s">
        <v>84</v>
      </c>
      <c r="AW401" s="13" t="s">
        <v>32</v>
      </c>
      <c r="AX401" s="13" t="s">
        <v>7</v>
      </c>
      <c r="AY401" s="162" t="s">
        <v>154</v>
      </c>
    </row>
    <row r="402" spans="2:65" s="12" customFormat="1">
      <c r="B402" s="154"/>
      <c r="D402" s="155" t="s">
        <v>164</v>
      </c>
      <c r="E402" s="156" t="s">
        <v>1</v>
      </c>
      <c r="F402" s="157" t="s">
        <v>448</v>
      </c>
      <c r="H402" s="156" t="s">
        <v>1</v>
      </c>
      <c r="I402" s="158"/>
      <c r="L402" s="154"/>
      <c r="M402" s="159"/>
      <c r="T402" s="160"/>
      <c r="AT402" s="156" t="s">
        <v>164</v>
      </c>
      <c r="AU402" s="156" t="s">
        <v>84</v>
      </c>
      <c r="AV402" s="12" t="s">
        <v>80</v>
      </c>
      <c r="AW402" s="12" t="s">
        <v>32</v>
      </c>
      <c r="AX402" s="12" t="s">
        <v>7</v>
      </c>
      <c r="AY402" s="156" t="s">
        <v>154</v>
      </c>
    </row>
    <row r="403" spans="2:65" s="13" customFormat="1">
      <c r="B403" s="161"/>
      <c r="D403" s="155" t="s">
        <v>164</v>
      </c>
      <c r="E403" s="162" t="s">
        <v>1</v>
      </c>
      <c r="F403" s="163" t="s">
        <v>456</v>
      </c>
      <c r="H403" s="164">
        <v>4.6050000000000004</v>
      </c>
      <c r="I403" s="165"/>
      <c r="L403" s="161"/>
      <c r="M403" s="166"/>
      <c r="T403" s="167"/>
      <c r="AT403" s="162" t="s">
        <v>164</v>
      </c>
      <c r="AU403" s="162" t="s">
        <v>84</v>
      </c>
      <c r="AV403" s="13" t="s">
        <v>84</v>
      </c>
      <c r="AW403" s="13" t="s">
        <v>32</v>
      </c>
      <c r="AX403" s="13" t="s">
        <v>7</v>
      </c>
      <c r="AY403" s="162" t="s">
        <v>154</v>
      </c>
    </row>
    <row r="404" spans="2:65" s="12" customFormat="1">
      <c r="B404" s="154"/>
      <c r="D404" s="155" t="s">
        <v>164</v>
      </c>
      <c r="E404" s="156" t="s">
        <v>1</v>
      </c>
      <c r="F404" s="157" t="s">
        <v>449</v>
      </c>
      <c r="H404" s="156" t="s">
        <v>1</v>
      </c>
      <c r="I404" s="158"/>
      <c r="L404" s="154"/>
      <c r="M404" s="159"/>
      <c r="T404" s="160"/>
      <c r="AT404" s="156" t="s">
        <v>164</v>
      </c>
      <c r="AU404" s="156" t="s">
        <v>84</v>
      </c>
      <c r="AV404" s="12" t="s">
        <v>80</v>
      </c>
      <c r="AW404" s="12" t="s">
        <v>32</v>
      </c>
      <c r="AX404" s="12" t="s">
        <v>7</v>
      </c>
      <c r="AY404" s="156" t="s">
        <v>154</v>
      </c>
    </row>
    <row r="405" spans="2:65" s="13" customFormat="1">
      <c r="B405" s="161"/>
      <c r="D405" s="155" t="s">
        <v>164</v>
      </c>
      <c r="E405" s="162" t="s">
        <v>1</v>
      </c>
      <c r="F405" s="163" t="s">
        <v>456</v>
      </c>
      <c r="H405" s="164">
        <v>4.6050000000000004</v>
      </c>
      <c r="I405" s="165"/>
      <c r="L405" s="161"/>
      <c r="M405" s="166"/>
      <c r="T405" s="167"/>
      <c r="AT405" s="162" t="s">
        <v>164</v>
      </c>
      <c r="AU405" s="162" t="s">
        <v>84</v>
      </c>
      <c r="AV405" s="13" t="s">
        <v>84</v>
      </c>
      <c r="AW405" s="13" t="s">
        <v>32</v>
      </c>
      <c r="AX405" s="13" t="s">
        <v>7</v>
      </c>
      <c r="AY405" s="162" t="s">
        <v>154</v>
      </c>
    </row>
    <row r="406" spans="2:65" s="13" customFormat="1">
      <c r="B406" s="161"/>
      <c r="D406" s="155" t="s">
        <v>164</v>
      </c>
      <c r="E406" s="162" t="s">
        <v>1</v>
      </c>
      <c r="F406" s="163" t="s">
        <v>457</v>
      </c>
      <c r="H406" s="164">
        <v>2.1840000000000002</v>
      </c>
      <c r="I406" s="165"/>
      <c r="L406" s="161"/>
      <c r="M406" s="166"/>
      <c r="T406" s="167"/>
      <c r="AT406" s="162" t="s">
        <v>164</v>
      </c>
      <c r="AU406" s="162" t="s">
        <v>84</v>
      </c>
      <c r="AV406" s="13" t="s">
        <v>84</v>
      </c>
      <c r="AW406" s="13" t="s">
        <v>32</v>
      </c>
      <c r="AX406" s="13" t="s">
        <v>7</v>
      </c>
      <c r="AY406" s="162" t="s">
        <v>154</v>
      </c>
    </row>
    <row r="407" spans="2:65" s="14" customFormat="1">
      <c r="B407" s="168"/>
      <c r="D407" s="155" t="s">
        <v>164</v>
      </c>
      <c r="E407" s="169" t="s">
        <v>1</v>
      </c>
      <c r="F407" s="170" t="s">
        <v>183</v>
      </c>
      <c r="H407" s="171">
        <v>832.22400000000005</v>
      </c>
      <c r="I407" s="172"/>
      <c r="L407" s="168"/>
      <c r="M407" s="173"/>
      <c r="T407" s="174"/>
      <c r="AT407" s="169" t="s">
        <v>164</v>
      </c>
      <c r="AU407" s="169" t="s">
        <v>84</v>
      </c>
      <c r="AV407" s="14" t="s">
        <v>90</v>
      </c>
      <c r="AW407" s="14" t="s">
        <v>32</v>
      </c>
      <c r="AX407" s="14" t="s">
        <v>80</v>
      </c>
      <c r="AY407" s="169" t="s">
        <v>154</v>
      </c>
    </row>
    <row r="408" spans="2:65" s="1" customFormat="1" ht="24.2" customHeight="1">
      <c r="B408" s="139"/>
      <c r="C408" s="140" t="s">
        <v>484</v>
      </c>
      <c r="D408" s="140" t="s">
        <v>156</v>
      </c>
      <c r="E408" s="141" t="s">
        <v>485</v>
      </c>
      <c r="F408" s="142" t="s">
        <v>486</v>
      </c>
      <c r="G408" s="143" t="s">
        <v>159</v>
      </c>
      <c r="H408" s="144">
        <v>832.22400000000005</v>
      </c>
      <c r="I408" s="145"/>
      <c r="J408" s="146">
        <f>ROUND(I408*H408,2)</f>
        <v>0</v>
      </c>
      <c r="K408" s="147"/>
      <c r="L408" s="32"/>
      <c r="M408" s="148" t="s">
        <v>1</v>
      </c>
      <c r="N408" s="149" t="s">
        <v>42</v>
      </c>
      <c r="P408" s="150">
        <f>O408*H408</f>
        <v>0</v>
      </c>
      <c r="Q408" s="150">
        <v>0</v>
      </c>
      <c r="R408" s="150">
        <f>Q408*H408</f>
        <v>0</v>
      </c>
      <c r="S408" s="150">
        <v>0</v>
      </c>
      <c r="T408" s="151">
        <f>S408*H408</f>
        <v>0</v>
      </c>
      <c r="AR408" s="152" t="s">
        <v>90</v>
      </c>
      <c r="AT408" s="152" t="s">
        <v>156</v>
      </c>
      <c r="AU408" s="152" t="s">
        <v>84</v>
      </c>
      <c r="AY408" s="17" t="s">
        <v>154</v>
      </c>
      <c r="BE408" s="153">
        <f>IF(N408="základná",J408,0)</f>
        <v>0</v>
      </c>
      <c r="BF408" s="153">
        <f>IF(N408="znížená",J408,0)</f>
        <v>0</v>
      </c>
      <c r="BG408" s="153">
        <f>IF(N408="zákl. prenesená",J408,0)</f>
        <v>0</v>
      </c>
      <c r="BH408" s="153">
        <f>IF(N408="zníž. prenesená",J408,0)</f>
        <v>0</v>
      </c>
      <c r="BI408" s="153">
        <f>IF(N408="nulová",J408,0)</f>
        <v>0</v>
      </c>
      <c r="BJ408" s="17" t="s">
        <v>84</v>
      </c>
      <c r="BK408" s="153">
        <f>ROUND(I408*H408,2)</f>
        <v>0</v>
      </c>
      <c r="BL408" s="17" t="s">
        <v>90</v>
      </c>
      <c r="BM408" s="152" t="s">
        <v>487</v>
      </c>
    </row>
    <row r="409" spans="2:65" s="1" customFormat="1" ht="33" customHeight="1">
      <c r="B409" s="139"/>
      <c r="C409" s="140" t="s">
        <v>488</v>
      </c>
      <c r="D409" s="140" t="s">
        <v>156</v>
      </c>
      <c r="E409" s="141" t="s">
        <v>489</v>
      </c>
      <c r="F409" s="142" t="s">
        <v>490</v>
      </c>
      <c r="G409" s="143" t="s">
        <v>159</v>
      </c>
      <c r="H409" s="144">
        <v>890.83500000000004</v>
      </c>
      <c r="I409" s="145"/>
      <c r="J409" s="146">
        <f>ROUND(I409*H409,2)</f>
        <v>0</v>
      </c>
      <c r="K409" s="147"/>
      <c r="L409" s="32"/>
      <c r="M409" s="148" t="s">
        <v>1</v>
      </c>
      <c r="N409" s="149" t="s">
        <v>42</v>
      </c>
      <c r="P409" s="150">
        <f>O409*H409</f>
        <v>0</v>
      </c>
      <c r="Q409" s="150">
        <v>6.7999999999999996E-3</v>
      </c>
      <c r="R409" s="150">
        <f>Q409*H409</f>
        <v>6.0576780000000001</v>
      </c>
      <c r="S409" s="150">
        <v>0</v>
      </c>
      <c r="T409" s="151">
        <f>S409*H409</f>
        <v>0</v>
      </c>
      <c r="AR409" s="152" t="s">
        <v>90</v>
      </c>
      <c r="AT409" s="152" t="s">
        <v>156</v>
      </c>
      <c r="AU409" s="152" t="s">
        <v>84</v>
      </c>
      <c r="AY409" s="17" t="s">
        <v>154</v>
      </c>
      <c r="BE409" s="153">
        <f>IF(N409="základná",J409,0)</f>
        <v>0</v>
      </c>
      <c r="BF409" s="153">
        <f>IF(N409="znížená",J409,0)</f>
        <v>0</v>
      </c>
      <c r="BG409" s="153">
        <f>IF(N409="zákl. prenesená",J409,0)</f>
        <v>0</v>
      </c>
      <c r="BH409" s="153">
        <f>IF(N409="zníž. prenesená",J409,0)</f>
        <v>0</v>
      </c>
      <c r="BI409" s="153">
        <f>IF(N409="nulová",J409,0)</f>
        <v>0</v>
      </c>
      <c r="BJ409" s="17" t="s">
        <v>84</v>
      </c>
      <c r="BK409" s="153">
        <f>ROUND(I409*H409,2)</f>
        <v>0</v>
      </c>
      <c r="BL409" s="17" t="s">
        <v>90</v>
      </c>
      <c r="BM409" s="152" t="s">
        <v>491</v>
      </c>
    </row>
    <row r="410" spans="2:65" s="12" customFormat="1">
      <c r="B410" s="154"/>
      <c r="D410" s="155" t="s">
        <v>164</v>
      </c>
      <c r="E410" s="156" t="s">
        <v>1</v>
      </c>
      <c r="F410" s="157" t="s">
        <v>492</v>
      </c>
      <c r="H410" s="156" t="s">
        <v>1</v>
      </c>
      <c r="I410" s="158"/>
      <c r="L410" s="154"/>
      <c r="M410" s="159"/>
      <c r="T410" s="160"/>
      <c r="AT410" s="156" t="s">
        <v>164</v>
      </c>
      <c r="AU410" s="156" t="s">
        <v>84</v>
      </c>
      <c r="AV410" s="12" t="s">
        <v>80</v>
      </c>
      <c r="AW410" s="12" t="s">
        <v>32</v>
      </c>
      <c r="AX410" s="12" t="s">
        <v>7</v>
      </c>
      <c r="AY410" s="156" t="s">
        <v>154</v>
      </c>
    </row>
    <row r="411" spans="2:65" s="12" customFormat="1">
      <c r="B411" s="154"/>
      <c r="D411" s="155" t="s">
        <v>164</v>
      </c>
      <c r="E411" s="156" t="s">
        <v>1</v>
      </c>
      <c r="F411" s="157" t="s">
        <v>493</v>
      </c>
      <c r="H411" s="156" t="s">
        <v>1</v>
      </c>
      <c r="I411" s="158"/>
      <c r="L411" s="154"/>
      <c r="M411" s="159"/>
      <c r="T411" s="160"/>
      <c r="AT411" s="156" t="s">
        <v>164</v>
      </c>
      <c r="AU411" s="156" t="s">
        <v>84</v>
      </c>
      <c r="AV411" s="12" t="s">
        <v>80</v>
      </c>
      <c r="AW411" s="12" t="s">
        <v>32</v>
      </c>
      <c r="AX411" s="12" t="s">
        <v>7</v>
      </c>
      <c r="AY411" s="156" t="s">
        <v>154</v>
      </c>
    </row>
    <row r="412" spans="2:65" s="13" customFormat="1">
      <c r="B412" s="161"/>
      <c r="D412" s="155" t="s">
        <v>164</v>
      </c>
      <c r="E412" s="162" t="s">
        <v>1</v>
      </c>
      <c r="F412" s="163" t="s">
        <v>494</v>
      </c>
      <c r="H412" s="164">
        <v>791.6</v>
      </c>
      <c r="I412" s="165"/>
      <c r="L412" s="161"/>
      <c r="M412" s="166"/>
      <c r="T412" s="167"/>
      <c r="AT412" s="162" t="s">
        <v>164</v>
      </c>
      <c r="AU412" s="162" t="s">
        <v>84</v>
      </c>
      <c r="AV412" s="13" t="s">
        <v>84</v>
      </c>
      <c r="AW412" s="13" t="s">
        <v>32</v>
      </c>
      <c r="AX412" s="13" t="s">
        <v>7</v>
      </c>
      <c r="AY412" s="162" t="s">
        <v>154</v>
      </c>
    </row>
    <row r="413" spans="2:65" s="12" customFormat="1">
      <c r="B413" s="154"/>
      <c r="D413" s="155" t="s">
        <v>164</v>
      </c>
      <c r="E413" s="156" t="s">
        <v>1</v>
      </c>
      <c r="F413" s="157" t="s">
        <v>495</v>
      </c>
      <c r="H413" s="156" t="s">
        <v>1</v>
      </c>
      <c r="I413" s="158"/>
      <c r="L413" s="154"/>
      <c r="M413" s="159"/>
      <c r="T413" s="160"/>
      <c r="AT413" s="156" t="s">
        <v>164</v>
      </c>
      <c r="AU413" s="156" t="s">
        <v>84</v>
      </c>
      <c r="AV413" s="12" t="s">
        <v>80</v>
      </c>
      <c r="AW413" s="12" t="s">
        <v>32</v>
      </c>
      <c r="AX413" s="12" t="s">
        <v>7</v>
      </c>
      <c r="AY413" s="156" t="s">
        <v>154</v>
      </c>
    </row>
    <row r="414" spans="2:65" s="13" customFormat="1">
      <c r="B414" s="161"/>
      <c r="D414" s="155" t="s">
        <v>164</v>
      </c>
      <c r="E414" s="162" t="s">
        <v>1</v>
      </c>
      <c r="F414" s="163" t="s">
        <v>496</v>
      </c>
      <c r="H414" s="164">
        <v>18.25</v>
      </c>
      <c r="I414" s="165"/>
      <c r="L414" s="161"/>
      <c r="M414" s="166"/>
      <c r="T414" s="167"/>
      <c r="AT414" s="162" t="s">
        <v>164</v>
      </c>
      <c r="AU414" s="162" t="s">
        <v>84</v>
      </c>
      <c r="AV414" s="13" t="s">
        <v>84</v>
      </c>
      <c r="AW414" s="13" t="s">
        <v>32</v>
      </c>
      <c r="AX414" s="13" t="s">
        <v>7</v>
      </c>
      <c r="AY414" s="162" t="s">
        <v>154</v>
      </c>
    </row>
    <row r="415" spans="2:65" s="12" customFormat="1">
      <c r="B415" s="154"/>
      <c r="D415" s="155" t="s">
        <v>164</v>
      </c>
      <c r="E415" s="156" t="s">
        <v>1</v>
      </c>
      <c r="F415" s="157" t="s">
        <v>497</v>
      </c>
      <c r="H415" s="156" t="s">
        <v>1</v>
      </c>
      <c r="I415" s="158"/>
      <c r="L415" s="154"/>
      <c r="M415" s="159"/>
      <c r="T415" s="160"/>
      <c r="AT415" s="156" t="s">
        <v>164</v>
      </c>
      <c r="AU415" s="156" t="s">
        <v>84</v>
      </c>
      <c r="AV415" s="12" t="s">
        <v>80</v>
      </c>
      <c r="AW415" s="12" t="s">
        <v>32</v>
      </c>
      <c r="AX415" s="12" t="s">
        <v>7</v>
      </c>
      <c r="AY415" s="156" t="s">
        <v>154</v>
      </c>
    </row>
    <row r="416" spans="2:65" s="13" customFormat="1">
      <c r="B416" s="161"/>
      <c r="D416" s="155" t="s">
        <v>164</v>
      </c>
      <c r="E416" s="162" t="s">
        <v>1</v>
      </c>
      <c r="F416" s="163" t="s">
        <v>498</v>
      </c>
      <c r="H416" s="164">
        <v>80.984999999999999</v>
      </c>
      <c r="I416" s="165"/>
      <c r="L416" s="161"/>
      <c r="M416" s="166"/>
      <c r="T416" s="167"/>
      <c r="AT416" s="162" t="s">
        <v>164</v>
      </c>
      <c r="AU416" s="162" t="s">
        <v>84</v>
      </c>
      <c r="AV416" s="13" t="s">
        <v>84</v>
      </c>
      <c r="AW416" s="13" t="s">
        <v>32</v>
      </c>
      <c r="AX416" s="13" t="s">
        <v>7</v>
      </c>
      <c r="AY416" s="162" t="s">
        <v>154</v>
      </c>
    </row>
    <row r="417" spans="2:65" s="14" customFormat="1">
      <c r="B417" s="168"/>
      <c r="D417" s="155" t="s">
        <v>164</v>
      </c>
      <c r="E417" s="169" t="s">
        <v>1</v>
      </c>
      <c r="F417" s="170" t="s">
        <v>183</v>
      </c>
      <c r="H417" s="171">
        <v>890.83500000000004</v>
      </c>
      <c r="I417" s="172"/>
      <c r="L417" s="168"/>
      <c r="M417" s="173"/>
      <c r="T417" s="174"/>
      <c r="AT417" s="169" t="s">
        <v>164</v>
      </c>
      <c r="AU417" s="169" t="s">
        <v>84</v>
      </c>
      <c r="AV417" s="14" t="s">
        <v>90</v>
      </c>
      <c r="AW417" s="14" t="s">
        <v>32</v>
      </c>
      <c r="AX417" s="14" t="s">
        <v>80</v>
      </c>
      <c r="AY417" s="169" t="s">
        <v>154</v>
      </c>
    </row>
    <row r="418" spans="2:65" s="1" customFormat="1" ht="37.9" customHeight="1">
      <c r="B418" s="139"/>
      <c r="C418" s="140" t="s">
        <v>499</v>
      </c>
      <c r="D418" s="140" t="s">
        <v>156</v>
      </c>
      <c r="E418" s="141" t="s">
        <v>500</v>
      </c>
      <c r="F418" s="142" t="s">
        <v>501</v>
      </c>
      <c r="G418" s="143" t="s">
        <v>241</v>
      </c>
      <c r="H418" s="144">
        <v>11.106</v>
      </c>
      <c r="I418" s="145"/>
      <c r="J418" s="146">
        <f>ROUND(I418*H418,2)</f>
        <v>0</v>
      </c>
      <c r="K418" s="147"/>
      <c r="L418" s="32"/>
      <c r="M418" s="148" t="s">
        <v>1</v>
      </c>
      <c r="N418" s="149" t="s">
        <v>42</v>
      </c>
      <c r="P418" s="150">
        <f>O418*H418</f>
        <v>0</v>
      </c>
      <c r="Q418" s="150">
        <v>1.0162834300000001</v>
      </c>
      <c r="R418" s="150">
        <f>Q418*H418</f>
        <v>11.286843773580001</v>
      </c>
      <c r="S418" s="150">
        <v>0</v>
      </c>
      <c r="T418" s="151">
        <f>S418*H418</f>
        <v>0</v>
      </c>
      <c r="AR418" s="152" t="s">
        <v>90</v>
      </c>
      <c r="AT418" s="152" t="s">
        <v>156</v>
      </c>
      <c r="AU418" s="152" t="s">
        <v>84</v>
      </c>
      <c r="AY418" s="17" t="s">
        <v>154</v>
      </c>
      <c r="BE418" s="153">
        <f>IF(N418="základná",J418,0)</f>
        <v>0</v>
      </c>
      <c r="BF418" s="153">
        <f>IF(N418="znížená",J418,0)</f>
        <v>0</v>
      </c>
      <c r="BG418" s="153">
        <f>IF(N418="zákl. prenesená",J418,0)</f>
        <v>0</v>
      </c>
      <c r="BH418" s="153">
        <f>IF(N418="zníž. prenesená",J418,0)</f>
        <v>0</v>
      </c>
      <c r="BI418" s="153">
        <f>IF(N418="nulová",J418,0)</f>
        <v>0</v>
      </c>
      <c r="BJ418" s="17" t="s">
        <v>84</v>
      </c>
      <c r="BK418" s="153">
        <f>ROUND(I418*H418,2)</f>
        <v>0</v>
      </c>
      <c r="BL418" s="17" t="s">
        <v>90</v>
      </c>
      <c r="BM418" s="152" t="s">
        <v>502</v>
      </c>
    </row>
    <row r="419" spans="2:65" s="12" customFormat="1">
      <c r="B419" s="154"/>
      <c r="D419" s="155" t="s">
        <v>164</v>
      </c>
      <c r="E419" s="156" t="s">
        <v>1</v>
      </c>
      <c r="F419" s="157" t="s">
        <v>503</v>
      </c>
      <c r="H419" s="156" t="s">
        <v>1</v>
      </c>
      <c r="I419" s="158"/>
      <c r="L419" s="154"/>
      <c r="M419" s="159"/>
      <c r="T419" s="160"/>
      <c r="AT419" s="156" t="s">
        <v>164</v>
      </c>
      <c r="AU419" s="156" t="s">
        <v>84</v>
      </c>
      <c r="AV419" s="12" t="s">
        <v>80</v>
      </c>
      <c r="AW419" s="12" t="s">
        <v>32</v>
      </c>
      <c r="AX419" s="12" t="s">
        <v>7</v>
      </c>
      <c r="AY419" s="156" t="s">
        <v>154</v>
      </c>
    </row>
    <row r="420" spans="2:65" s="13" customFormat="1">
      <c r="B420" s="161"/>
      <c r="D420" s="155" t="s">
        <v>164</v>
      </c>
      <c r="E420" s="162" t="s">
        <v>1</v>
      </c>
      <c r="F420" s="163" t="s">
        <v>504</v>
      </c>
      <c r="H420" s="164">
        <v>2.7610000000000001</v>
      </c>
      <c r="I420" s="165"/>
      <c r="L420" s="161"/>
      <c r="M420" s="166"/>
      <c r="T420" s="167"/>
      <c r="AT420" s="162" t="s">
        <v>164</v>
      </c>
      <c r="AU420" s="162" t="s">
        <v>84</v>
      </c>
      <c r="AV420" s="13" t="s">
        <v>84</v>
      </c>
      <c r="AW420" s="13" t="s">
        <v>32</v>
      </c>
      <c r="AX420" s="13" t="s">
        <v>7</v>
      </c>
      <c r="AY420" s="162" t="s">
        <v>154</v>
      </c>
    </row>
    <row r="421" spans="2:65" s="12" customFormat="1">
      <c r="B421" s="154"/>
      <c r="D421" s="155" t="s">
        <v>164</v>
      </c>
      <c r="E421" s="156" t="s">
        <v>1</v>
      </c>
      <c r="F421" s="157" t="s">
        <v>312</v>
      </c>
      <c r="H421" s="156" t="s">
        <v>1</v>
      </c>
      <c r="I421" s="158"/>
      <c r="L421" s="154"/>
      <c r="M421" s="159"/>
      <c r="T421" s="160"/>
      <c r="AT421" s="156" t="s">
        <v>164</v>
      </c>
      <c r="AU421" s="156" t="s">
        <v>84</v>
      </c>
      <c r="AV421" s="12" t="s">
        <v>80</v>
      </c>
      <c r="AW421" s="12" t="s">
        <v>32</v>
      </c>
      <c r="AX421" s="12" t="s">
        <v>7</v>
      </c>
      <c r="AY421" s="156" t="s">
        <v>154</v>
      </c>
    </row>
    <row r="422" spans="2:65" s="13" customFormat="1">
      <c r="B422" s="161"/>
      <c r="D422" s="155" t="s">
        <v>164</v>
      </c>
      <c r="E422" s="162" t="s">
        <v>1</v>
      </c>
      <c r="F422" s="163" t="s">
        <v>313</v>
      </c>
      <c r="H422" s="164">
        <v>3.3000000000000002E-2</v>
      </c>
      <c r="I422" s="165"/>
      <c r="L422" s="161"/>
      <c r="M422" s="166"/>
      <c r="T422" s="167"/>
      <c r="AT422" s="162" t="s">
        <v>164</v>
      </c>
      <c r="AU422" s="162" t="s">
        <v>84</v>
      </c>
      <c r="AV422" s="13" t="s">
        <v>84</v>
      </c>
      <c r="AW422" s="13" t="s">
        <v>32</v>
      </c>
      <c r="AX422" s="13" t="s">
        <v>7</v>
      </c>
      <c r="AY422" s="162" t="s">
        <v>154</v>
      </c>
    </row>
    <row r="423" spans="2:65" s="12" customFormat="1">
      <c r="B423" s="154"/>
      <c r="D423" s="155" t="s">
        <v>164</v>
      </c>
      <c r="E423" s="156" t="s">
        <v>1</v>
      </c>
      <c r="F423" s="157" t="s">
        <v>505</v>
      </c>
      <c r="H423" s="156" t="s">
        <v>1</v>
      </c>
      <c r="I423" s="158"/>
      <c r="L423" s="154"/>
      <c r="M423" s="159"/>
      <c r="T423" s="160"/>
      <c r="AT423" s="156" t="s">
        <v>164</v>
      </c>
      <c r="AU423" s="156" t="s">
        <v>84</v>
      </c>
      <c r="AV423" s="12" t="s">
        <v>80</v>
      </c>
      <c r="AW423" s="12" t="s">
        <v>32</v>
      </c>
      <c r="AX423" s="12" t="s">
        <v>7</v>
      </c>
      <c r="AY423" s="156" t="s">
        <v>154</v>
      </c>
    </row>
    <row r="424" spans="2:65" s="13" customFormat="1">
      <c r="B424" s="161"/>
      <c r="D424" s="155" t="s">
        <v>164</v>
      </c>
      <c r="E424" s="162" t="s">
        <v>1</v>
      </c>
      <c r="F424" s="163" t="s">
        <v>506</v>
      </c>
      <c r="H424" s="164">
        <v>2.7490000000000001</v>
      </c>
      <c r="I424" s="165"/>
      <c r="L424" s="161"/>
      <c r="M424" s="166"/>
      <c r="T424" s="167"/>
      <c r="AT424" s="162" t="s">
        <v>164</v>
      </c>
      <c r="AU424" s="162" t="s">
        <v>84</v>
      </c>
      <c r="AV424" s="13" t="s">
        <v>84</v>
      </c>
      <c r="AW424" s="13" t="s">
        <v>32</v>
      </c>
      <c r="AX424" s="13" t="s">
        <v>7</v>
      </c>
      <c r="AY424" s="162" t="s">
        <v>154</v>
      </c>
    </row>
    <row r="425" spans="2:65" s="12" customFormat="1">
      <c r="B425" s="154"/>
      <c r="D425" s="155" t="s">
        <v>164</v>
      </c>
      <c r="E425" s="156" t="s">
        <v>1</v>
      </c>
      <c r="F425" s="157" t="s">
        <v>312</v>
      </c>
      <c r="H425" s="156" t="s">
        <v>1</v>
      </c>
      <c r="I425" s="158"/>
      <c r="L425" s="154"/>
      <c r="M425" s="159"/>
      <c r="T425" s="160"/>
      <c r="AT425" s="156" t="s">
        <v>164</v>
      </c>
      <c r="AU425" s="156" t="s">
        <v>84</v>
      </c>
      <c r="AV425" s="12" t="s">
        <v>80</v>
      </c>
      <c r="AW425" s="12" t="s">
        <v>32</v>
      </c>
      <c r="AX425" s="12" t="s">
        <v>7</v>
      </c>
      <c r="AY425" s="156" t="s">
        <v>154</v>
      </c>
    </row>
    <row r="426" spans="2:65" s="13" customFormat="1">
      <c r="B426" s="161"/>
      <c r="D426" s="155" t="s">
        <v>164</v>
      </c>
      <c r="E426" s="162" t="s">
        <v>1</v>
      </c>
      <c r="F426" s="163" t="s">
        <v>313</v>
      </c>
      <c r="H426" s="164">
        <v>3.3000000000000002E-2</v>
      </c>
      <c r="I426" s="165"/>
      <c r="L426" s="161"/>
      <c r="M426" s="166"/>
      <c r="T426" s="167"/>
      <c r="AT426" s="162" t="s">
        <v>164</v>
      </c>
      <c r="AU426" s="162" t="s">
        <v>84</v>
      </c>
      <c r="AV426" s="13" t="s">
        <v>84</v>
      </c>
      <c r="AW426" s="13" t="s">
        <v>32</v>
      </c>
      <c r="AX426" s="13" t="s">
        <v>7</v>
      </c>
      <c r="AY426" s="162" t="s">
        <v>154</v>
      </c>
    </row>
    <row r="427" spans="2:65" s="12" customFormat="1">
      <c r="B427" s="154"/>
      <c r="D427" s="155" t="s">
        <v>164</v>
      </c>
      <c r="E427" s="156" t="s">
        <v>1</v>
      </c>
      <c r="F427" s="157" t="s">
        <v>507</v>
      </c>
      <c r="H427" s="156" t="s">
        <v>1</v>
      </c>
      <c r="I427" s="158"/>
      <c r="L427" s="154"/>
      <c r="M427" s="159"/>
      <c r="T427" s="160"/>
      <c r="AT427" s="156" t="s">
        <v>164</v>
      </c>
      <c r="AU427" s="156" t="s">
        <v>84</v>
      </c>
      <c r="AV427" s="12" t="s">
        <v>80</v>
      </c>
      <c r="AW427" s="12" t="s">
        <v>32</v>
      </c>
      <c r="AX427" s="12" t="s">
        <v>7</v>
      </c>
      <c r="AY427" s="156" t="s">
        <v>154</v>
      </c>
    </row>
    <row r="428" spans="2:65" s="13" customFormat="1">
      <c r="B428" s="161"/>
      <c r="D428" s="155" t="s">
        <v>164</v>
      </c>
      <c r="E428" s="162" t="s">
        <v>1</v>
      </c>
      <c r="F428" s="163" t="s">
        <v>508</v>
      </c>
      <c r="H428" s="164">
        <v>2.7320000000000002</v>
      </c>
      <c r="I428" s="165"/>
      <c r="L428" s="161"/>
      <c r="M428" s="166"/>
      <c r="T428" s="167"/>
      <c r="AT428" s="162" t="s">
        <v>164</v>
      </c>
      <c r="AU428" s="162" t="s">
        <v>84</v>
      </c>
      <c r="AV428" s="13" t="s">
        <v>84</v>
      </c>
      <c r="AW428" s="13" t="s">
        <v>32</v>
      </c>
      <c r="AX428" s="13" t="s">
        <v>7</v>
      </c>
      <c r="AY428" s="162" t="s">
        <v>154</v>
      </c>
    </row>
    <row r="429" spans="2:65" s="12" customFormat="1">
      <c r="B429" s="154"/>
      <c r="D429" s="155" t="s">
        <v>164</v>
      </c>
      <c r="E429" s="156" t="s">
        <v>1</v>
      </c>
      <c r="F429" s="157" t="s">
        <v>312</v>
      </c>
      <c r="H429" s="156" t="s">
        <v>1</v>
      </c>
      <c r="I429" s="158"/>
      <c r="L429" s="154"/>
      <c r="M429" s="159"/>
      <c r="T429" s="160"/>
      <c r="AT429" s="156" t="s">
        <v>164</v>
      </c>
      <c r="AU429" s="156" t="s">
        <v>84</v>
      </c>
      <c r="AV429" s="12" t="s">
        <v>80</v>
      </c>
      <c r="AW429" s="12" t="s">
        <v>32</v>
      </c>
      <c r="AX429" s="12" t="s">
        <v>7</v>
      </c>
      <c r="AY429" s="156" t="s">
        <v>154</v>
      </c>
    </row>
    <row r="430" spans="2:65" s="13" customFormat="1">
      <c r="B430" s="161"/>
      <c r="D430" s="155" t="s">
        <v>164</v>
      </c>
      <c r="E430" s="162" t="s">
        <v>1</v>
      </c>
      <c r="F430" s="163" t="s">
        <v>313</v>
      </c>
      <c r="H430" s="164">
        <v>3.3000000000000002E-2</v>
      </c>
      <c r="I430" s="165"/>
      <c r="L430" s="161"/>
      <c r="M430" s="166"/>
      <c r="T430" s="167"/>
      <c r="AT430" s="162" t="s">
        <v>164</v>
      </c>
      <c r="AU430" s="162" t="s">
        <v>84</v>
      </c>
      <c r="AV430" s="13" t="s">
        <v>84</v>
      </c>
      <c r="AW430" s="13" t="s">
        <v>32</v>
      </c>
      <c r="AX430" s="13" t="s">
        <v>7</v>
      </c>
      <c r="AY430" s="162" t="s">
        <v>154</v>
      </c>
    </row>
    <row r="431" spans="2:65" s="12" customFormat="1">
      <c r="B431" s="154"/>
      <c r="D431" s="155" t="s">
        <v>164</v>
      </c>
      <c r="E431" s="156" t="s">
        <v>1</v>
      </c>
      <c r="F431" s="157" t="s">
        <v>509</v>
      </c>
      <c r="H431" s="156" t="s">
        <v>1</v>
      </c>
      <c r="I431" s="158"/>
      <c r="L431" s="154"/>
      <c r="M431" s="159"/>
      <c r="T431" s="160"/>
      <c r="AT431" s="156" t="s">
        <v>164</v>
      </c>
      <c r="AU431" s="156" t="s">
        <v>84</v>
      </c>
      <c r="AV431" s="12" t="s">
        <v>80</v>
      </c>
      <c r="AW431" s="12" t="s">
        <v>32</v>
      </c>
      <c r="AX431" s="12" t="s">
        <v>7</v>
      </c>
      <c r="AY431" s="156" t="s">
        <v>154</v>
      </c>
    </row>
    <row r="432" spans="2:65" s="13" customFormat="1">
      <c r="B432" s="161"/>
      <c r="D432" s="155" t="s">
        <v>164</v>
      </c>
      <c r="E432" s="162" t="s">
        <v>1</v>
      </c>
      <c r="F432" s="163" t="s">
        <v>508</v>
      </c>
      <c r="H432" s="164">
        <v>2.7320000000000002</v>
      </c>
      <c r="I432" s="165"/>
      <c r="L432" s="161"/>
      <c r="M432" s="166"/>
      <c r="T432" s="167"/>
      <c r="AT432" s="162" t="s">
        <v>164</v>
      </c>
      <c r="AU432" s="162" t="s">
        <v>84</v>
      </c>
      <c r="AV432" s="13" t="s">
        <v>84</v>
      </c>
      <c r="AW432" s="13" t="s">
        <v>32</v>
      </c>
      <c r="AX432" s="13" t="s">
        <v>7</v>
      </c>
      <c r="AY432" s="162" t="s">
        <v>154</v>
      </c>
    </row>
    <row r="433" spans="2:65" s="12" customFormat="1">
      <c r="B433" s="154"/>
      <c r="D433" s="155" t="s">
        <v>164</v>
      </c>
      <c r="E433" s="156" t="s">
        <v>1</v>
      </c>
      <c r="F433" s="157" t="s">
        <v>312</v>
      </c>
      <c r="H433" s="156" t="s">
        <v>1</v>
      </c>
      <c r="I433" s="158"/>
      <c r="L433" s="154"/>
      <c r="M433" s="159"/>
      <c r="T433" s="160"/>
      <c r="AT433" s="156" t="s">
        <v>164</v>
      </c>
      <c r="AU433" s="156" t="s">
        <v>84</v>
      </c>
      <c r="AV433" s="12" t="s">
        <v>80</v>
      </c>
      <c r="AW433" s="12" t="s">
        <v>32</v>
      </c>
      <c r="AX433" s="12" t="s">
        <v>7</v>
      </c>
      <c r="AY433" s="156" t="s">
        <v>154</v>
      </c>
    </row>
    <row r="434" spans="2:65" s="13" customFormat="1">
      <c r="B434" s="161"/>
      <c r="D434" s="155" t="s">
        <v>164</v>
      </c>
      <c r="E434" s="162" t="s">
        <v>1</v>
      </c>
      <c r="F434" s="163" t="s">
        <v>313</v>
      </c>
      <c r="H434" s="164">
        <v>3.3000000000000002E-2</v>
      </c>
      <c r="I434" s="165"/>
      <c r="L434" s="161"/>
      <c r="M434" s="166"/>
      <c r="T434" s="167"/>
      <c r="AT434" s="162" t="s">
        <v>164</v>
      </c>
      <c r="AU434" s="162" t="s">
        <v>84</v>
      </c>
      <c r="AV434" s="13" t="s">
        <v>84</v>
      </c>
      <c r="AW434" s="13" t="s">
        <v>32</v>
      </c>
      <c r="AX434" s="13" t="s">
        <v>7</v>
      </c>
      <c r="AY434" s="162" t="s">
        <v>154</v>
      </c>
    </row>
    <row r="435" spans="2:65" s="14" customFormat="1">
      <c r="B435" s="168"/>
      <c r="D435" s="155" t="s">
        <v>164</v>
      </c>
      <c r="E435" s="169" t="s">
        <v>1</v>
      </c>
      <c r="F435" s="170" t="s">
        <v>183</v>
      </c>
      <c r="H435" s="171">
        <v>11.106</v>
      </c>
      <c r="I435" s="172"/>
      <c r="L435" s="168"/>
      <c r="M435" s="173"/>
      <c r="T435" s="174"/>
      <c r="AT435" s="169" t="s">
        <v>164</v>
      </c>
      <c r="AU435" s="169" t="s">
        <v>84</v>
      </c>
      <c r="AV435" s="14" t="s">
        <v>90</v>
      </c>
      <c r="AW435" s="14" t="s">
        <v>32</v>
      </c>
      <c r="AX435" s="14" t="s">
        <v>80</v>
      </c>
      <c r="AY435" s="169" t="s">
        <v>154</v>
      </c>
    </row>
    <row r="436" spans="2:65" s="1" customFormat="1" ht="21.75" customHeight="1">
      <c r="B436" s="139"/>
      <c r="C436" s="140" t="s">
        <v>510</v>
      </c>
      <c r="D436" s="140" t="s">
        <v>156</v>
      </c>
      <c r="E436" s="141" t="s">
        <v>511</v>
      </c>
      <c r="F436" s="142" t="s">
        <v>512</v>
      </c>
      <c r="G436" s="143" t="s">
        <v>177</v>
      </c>
      <c r="H436" s="144">
        <v>1.964</v>
      </c>
      <c r="I436" s="145"/>
      <c r="J436" s="146">
        <f>ROUND(I436*H436,2)</f>
        <v>0</v>
      </c>
      <c r="K436" s="147"/>
      <c r="L436" s="32"/>
      <c r="M436" s="148" t="s">
        <v>1</v>
      </c>
      <c r="N436" s="149" t="s">
        <v>42</v>
      </c>
      <c r="P436" s="150">
        <f>O436*H436</f>
        <v>0</v>
      </c>
      <c r="Q436" s="150">
        <v>2.4018647999999998</v>
      </c>
      <c r="R436" s="150">
        <f>Q436*H436</f>
        <v>4.7172624671999994</v>
      </c>
      <c r="S436" s="150">
        <v>0</v>
      </c>
      <c r="T436" s="151">
        <f>S436*H436</f>
        <v>0</v>
      </c>
      <c r="AR436" s="152" t="s">
        <v>90</v>
      </c>
      <c r="AT436" s="152" t="s">
        <v>156</v>
      </c>
      <c r="AU436" s="152" t="s">
        <v>84</v>
      </c>
      <c r="AY436" s="17" t="s">
        <v>154</v>
      </c>
      <c r="BE436" s="153">
        <f>IF(N436="základná",J436,0)</f>
        <v>0</v>
      </c>
      <c r="BF436" s="153">
        <f>IF(N436="znížená",J436,0)</f>
        <v>0</v>
      </c>
      <c r="BG436" s="153">
        <f>IF(N436="zákl. prenesená",J436,0)</f>
        <v>0</v>
      </c>
      <c r="BH436" s="153">
        <f>IF(N436="zníž. prenesená",J436,0)</f>
        <v>0</v>
      </c>
      <c r="BI436" s="153">
        <f>IF(N436="nulová",J436,0)</f>
        <v>0</v>
      </c>
      <c r="BJ436" s="17" t="s">
        <v>84</v>
      </c>
      <c r="BK436" s="153">
        <f>ROUND(I436*H436,2)</f>
        <v>0</v>
      </c>
      <c r="BL436" s="17" t="s">
        <v>90</v>
      </c>
      <c r="BM436" s="152" t="s">
        <v>513</v>
      </c>
    </row>
    <row r="437" spans="2:65" s="12" customFormat="1">
      <c r="B437" s="154"/>
      <c r="D437" s="155" t="s">
        <v>164</v>
      </c>
      <c r="E437" s="156" t="s">
        <v>1</v>
      </c>
      <c r="F437" s="157" t="s">
        <v>514</v>
      </c>
      <c r="H437" s="156" t="s">
        <v>1</v>
      </c>
      <c r="I437" s="158"/>
      <c r="L437" s="154"/>
      <c r="M437" s="159"/>
      <c r="T437" s="160"/>
      <c r="AT437" s="156" t="s">
        <v>164</v>
      </c>
      <c r="AU437" s="156" t="s">
        <v>84</v>
      </c>
      <c r="AV437" s="12" t="s">
        <v>80</v>
      </c>
      <c r="AW437" s="12" t="s">
        <v>32</v>
      </c>
      <c r="AX437" s="12" t="s">
        <v>7</v>
      </c>
      <c r="AY437" s="156" t="s">
        <v>154</v>
      </c>
    </row>
    <row r="438" spans="2:65" s="13" customFormat="1">
      <c r="B438" s="161"/>
      <c r="D438" s="155" t="s">
        <v>164</v>
      </c>
      <c r="E438" s="162" t="s">
        <v>1</v>
      </c>
      <c r="F438" s="163" t="s">
        <v>515</v>
      </c>
      <c r="H438" s="164">
        <v>1.964</v>
      </c>
      <c r="I438" s="165"/>
      <c r="L438" s="161"/>
      <c r="M438" s="166"/>
      <c r="T438" s="167"/>
      <c r="AT438" s="162" t="s">
        <v>164</v>
      </c>
      <c r="AU438" s="162" t="s">
        <v>84</v>
      </c>
      <c r="AV438" s="13" t="s">
        <v>84</v>
      </c>
      <c r="AW438" s="13" t="s">
        <v>32</v>
      </c>
      <c r="AX438" s="13" t="s">
        <v>80</v>
      </c>
      <c r="AY438" s="162" t="s">
        <v>154</v>
      </c>
    </row>
    <row r="439" spans="2:65" s="1" customFormat="1" ht="24.2" customHeight="1">
      <c r="B439" s="139"/>
      <c r="C439" s="140" t="s">
        <v>516</v>
      </c>
      <c r="D439" s="140" t="s">
        <v>156</v>
      </c>
      <c r="E439" s="141" t="s">
        <v>517</v>
      </c>
      <c r="F439" s="142" t="s">
        <v>518</v>
      </c>
      <c r="G439" s="143" t="s">
        <v>159</v>
      </c>
      <c r="H439" s="144">
        <v>15.709</v>
      </c>
      <c r="I439" s="145"/>
      <c r="J439" s="146">
        <f>ROUND(I439*H439,2)</f>
        <v>0</v>
      </c>
      <c r="K439" s="147"/>
      <c r="L439" s="32"/>
      <c r="M439" s="148" t="s">
        <v>1</v>
      </c>
      <c r="N439" s="149" t="s">
        <v>42</v>
      </c>
      <c r="P439" s="150">
        <f>O439*H439</f>
        <v>0</v>
      </c>
      <c r="Q439" s="150">
        <v>3.14226E-3</v>
      </c>
      <c r="R439" s="150">
        <f>Q439*H439</f>
        <v>4.9361762339999997E-2</v>
      </c>
      <c r="S439" s="150">
        <v>0</v>
      </c>
      <c r="T439" s="151">
        <f>S439*H439</f>
        <v>0</v>
      </c>
      <c r="AR439" s="152" t="s">
        <v>90</v>
      </c>
      <c r="AT439" s="152" t="s">
        <v>156</v>
      </c>
      <c r="AU439" s="152" t="s">
        <v>84</v>
      </c>
      <c r="AY439" s="17" t="s">
        <v>154</v>
      </c>
      <c r="BE439" s="153">
        <f>IF(N439="základná",J439,0)</f>
        <v>0</v>
      </c>
      <c r="BF439" s="153">
        <f>IF(N439="znížená",J439,0)</f>
        <v>0</v>
      </c>
      <c r="BG439" s="153">
        <f>IF(N439="zákl. prenesená",J439,0)</f>
        <v>0</v>
      </c>
      <c r="BH439" s="153">
        <f>IF(N439="zníž. prenesená",J439,0)</f>
        <v>0</v>
      </c>
      <c r="BI439" s="153">
        <f>IF(N439="nulová",J439,0)</f>
        <v>0</v>
      </c>
      <c r="BJ439" s="17" t="s">
        <v>84</v>
      </c>
      <c r="BK439" s="153">
        <f>ROUND(I439*H439,2)</f>
        <v>0</v>
      </c>
      <c r="BL439" s="17" t="s">
        <v>90</v>
      </c>
      <c r="BM439" s="152" t="s">
        <v>519</v>
      </c>
    </row>
    <row r="440" spans="2:65" s="13" customFormat="1">
      <c r="B440" s="161"/>
      <c r="D440" s="155" t="s">
        <v>164</v>
      </c>
      <c r="E440" s="162" t="s">
        <v>1</v>
      </c>
      <c r="F440" s="163" t="s">
        <v>520</v>
      </c>
      <c r="H440" s="164">
        <v>15.709</v>
      </c>
      <c r="I440" s="165"/>
      <c r="L440" s="161"/>
      <c r="M440" s="166"/>
      <c r="T440" s="167"/>
      <c r="AT440" s="162" t="s">
        <v>164</v>
      </c>
      <c r="AU440" s="162" t="s">
        <v>84</v>
      </c>
      <c r="AV440" s="13" t="s">
        <v>84</v>
      </c>
      <c r="AW440" s="13" t="s">
        <v>32</v>
      </c>
      <c r="AX440" s="13" t="s">
        <v>80</v>
      </c>
      <c r="AY440" s="162" t="s">
        <v>154</v>
      </c>
    </row>
    <row r="441" spans="2:65" s="1" customFormat="1" ht="24.2" customHeight="1">
      <c r="B441" s="139"/>
      <c r="C441" s="140" t="s">
        <v>521</v>
      </c>
      <c r="D441" s="140" t="s">
        <v>156</v>
      </c>
      <c r="E441" s="141" t="s">
        <v>522</v>
      </c>
      <c r="F441" s="142" t="s">
        <v>523</v>
      </c>
      <c r="G441" s="143" t="s">
        <v>159</v>
      </c>
      <c r="H441" s="144">
        <v>15.709</v>
      </c>
      <c r="I441" s="145"/>
      <c r="J441" s="146">
        <f>ROUND(I441*H441,2)</f>
        <v>0</v>
      </c>
      <c r="K441" s="147"/>
      <c r="L441" s="32"/>
      <c r="M441" s="148" t="s">
        <v>1</v>
      </c>
      <c r="N441" s="149" t="s">
        <v>42</v>
      </c>
      <c r="P441" s="150">
        <f>O441*H441</f>
        <v>0</v>
      </c>
      <c r="Q441" s="150">
        <v>0</v>
      </c>
      <c r="R441" s="150">
        <f>Q441*H441</f>
        <v>0</v>
      </c>
      <c r="S441" s="150">
        <v>0</v>
      </c>
      <c r="T441" s="151">
        <f>S441*H441</f>
        <v>0</v>
      </c>
      <c r="AR441" s="152" t="s">
        <v>90</v>
      </c>
      <c r="AT441" s="152" t="s">
        <v>156</v>
      </c>
      <c r="AU441" s="152" t="s">
        <v>84</v>
      </c>
      <c r="AY441" s="17" t="s">
        <v>154</v>
      </c>
      <c r="BE441" s="153">
        <f>IF(N441="základná",J441,0)</f>
        <v>0</v>
      </c>
      <c r="BF441" s="153">
        <f>IF(N441="znížená",J441,0)</f>
        <v>0</v>
      </c>
      <c r="BG441" s="153">
        <f>IF(N441="zákl. prenesená",J441,0)</f>
        <v>0</v>
      </c>
      <c r="BH441" s="153">
        <f>IF(N441="zníž. prenesená",J441,0)</f>
        <v>0</v>
      </c>
      <c r="BI441" s="153">
        <f>IF(N441="nulová",J441,0)</f>
        <v>0</v>
      </c>
      <c r="BJ441" s="17" t="s">
        <v>84</v>
      </c>
      <c r="BK441" s="153">
        <f>ROUND(I441*H441,2)</f>
        <v>0</v>
      </c>
      <c r="BL441" s="17" t="s">
        <v>90</v>
      </c>
      <c r="BM441" s="152" t="s">
        <v>524</v>
      </c>
    </row>
    <row r="442" spans="2:65" s="1" customFormat="1" ht="24.2" customHeight="1">
      <c r="B442" s="139"/>
      <c r="C442" s="140" t="s">
        <v>525</v>
      </c>
      <c r="D442" s="140" t="s">
        <v>156</v>
      </c>
      <c r="E442" s="141" t="s">
        <v>526</v>
      </c>
      <c r="F442" s="142" t="s">
        <v>527</v>
      </c>
      <c r="G442" s="143" t="s">
        <v>241</v>
      </c>
      <c r="H442" s="144">
        <v>0.23599999999999999</v>
      </c>
      <c r="I442" s="145"/>
      <c r="J442" s="146">
        <f>ROUND(I442*H442,2)</f>
        <v>0</v>
      </c>
      <c r="K442" s="147"/>
      <c r="L442" s="32"/>
      <c r="M442" s="148" t="s">
        <v>1</v>
      </c>
      <c r="N442" s="149" t="s">
        <v>42</v>
      </c>
      <c r="P442" s="150">
        <f>O442*H442</f>
        <v>0</v>
      </c>
      <c r="Q442" s="150">
        <v>1.0165904100000001</v>
      </c>
      <c r="R442" s="150">
        <f>Q442*H442</f>
        <v>0.23991533676000001</v>
      </c>
      <c r="S442" s="150">
        <v>0</v>
      </c>
      <c r="T442" s="151">
        <f>S442*H442</f>
        <v>0</v>
      </c>
      <c r="AR442" s="152" t="s">
        <v>90</v>
      </c>
      <c r="AT442" s="152" t="s">
        <v>156</v>
      </c>
      <c r="AU442" s="152" t="s">
        <v>84</v>
      </c>
      <c r="AY442" s="17" t="s">
        <v>154</v>
      </c>
      <c r="BE442" s="153">
        <f>IF(N442="základná",J442,0)</f>
        <v>0</v>
      </c>
      <c r="BF442" s="153">
        <f>IF(N442="znížená",J442,0)</f>
        <v>0</v>
      </c>
      <c r="BG442" s="153">
        <f>IF(N442="zákl. prenesená",J442,0)</f>
        <v>0</v>
      </c>
      <c r="BH442" s="153">
        <f>IF(N442="zníž. prenesená",J442,0)</f>
        <v>0</v>
      </c>
      <c r="BI442" s="153">
        <f>IF(N442="nulová",J442,0)</f>
        <v>0</v>
      </c>
      <c r="BJ442" s="17" t="s">
        <v>84</v>
      </c>
      <c r="BK442" s="153">
        <f>ROUND(I442*H442,2)</f>
        <v>0</v>
      </c>
      <c r="BL442" s="17" t="s">
        <v>90</v>
      </c>
      <c r="BM442" s="152" t="s">
        <v>528</v>
      </c>
    </row>
    <row r="443" spans="2:65" s="13" customFormat="1">
      <c r="B443" s="161"/>
      <c r="D443" s="155" t="s">
        <v>164</v>
      </c>
      <c r="E443" s="162" t="s">
        <v>1</v>
      </c>
      <c r="F443" s="163" t="s">
        <v>529</v>
      </c>
      <c r="H443" s="164">
        <v>0.23599999999999999</v>
      </c>
      <c r="I443" s="165"/>
      <c r="L443" s="161"/>
      <c r="M443" s="166"/>
      <c r="T443" s="167"/>
      <c r="AT443" s="162" t="s">
        <v>164</v>
      </c>
      <c r="AU443" s="162" t="s">
        <v>84</v>
      </c>
      <c r="AV443" s="13" t="s">
        <v>84</v>
      </c>
      <c r="AW443" s="13" t="s">
        <v>32</v>
      </c>
      <c r="AX443" s="13" t="s">
        <v>80</v>
      </c>
      <c r="AY443" s="162" t="s">
        <v>154</v>
      </c>
    </row>
    <row r="444" spans="2:65" s="11" customFormat="1" ht="22.9" customHeight="1">
      <c r="B444" s="127"/>
      <c r="D444" s="128" t="s">
        <v>75</v>
      </c>
      <c r="E444" s="137" t="s">
        <v>93</v>
      </c>
      <c r="F444" s="137" t="s">
        <v>530</v>
      </c>
      <c r="I444" s="130"/>
      <c r="J444" s="138">
        <f>BK444</f>
        <v>0</v>
      </c>
      <c r="L444" s="127"/>
      <c r="M444" s="132"/>
      <c r="P444" s="133">
        <f>SUM(P445:P454)</f>
        <v>0</v>
      </c>
      <c r="R444" s="133">
        <f>SUM(R445:R454)</f>
        <v>248.73330715679998</v>
      </c>
      <c r="T444" s="134">
        <f>SUM(T445:T454)</f>
        <v>0</v>
      </c>
      <c r="AR444" s="128" t="s">
        <v>80</v>
      </c>
      <c r="AT444" s="135" t="s">
        <v>75</v>
      </c>
      <c r="AU444" s="135" t="s">
        <v>80</v>
      </c>
      <c r="AY444" s="128" t="s">
        <v>154</v>
      </c>
      <c r="BK444" s="136">
        <f>SUM(BK445:BK454)</f>
        <v>0</v>
      </c>
    </row>
    <row r="445" spans="2:65" s="1" customFormat="1" ht="33" customHeight="1">
      <c r="B445" s="139"/>
      <c r="C445" s="140" t="s">
        <v>531</v>
      </c>
      <c r="D445" s="140" t="s">
        <v>156</v>
      </c>
      <c r="E445" s="141" t="s">
        <v>532</v>
      </c>
      <c r="F445" s="142" t="s">
        <v>533</v>
      </c>
      <c r="G445" s="143" t="s">
        <v>159</v>
      </c>
      <c r="H445" s="144">
        <v>155.07</v>
      </c>
      <c r="I445" s="145"/>
      <c r="J445" s="146">
        <f>ROUND(I445*H445,2)</f>
        <v>0</v>
      </c>
      <c r="K445" s="147"/>
      <c r="L445" s="32"/>
      <c r="M445" s="148" t="s">
        <v>1</v>
      </c>
      <c r="N445" s="149" t="s">
        <v>42</v>
      </c>
      <c r="P445" s="150">
        <f>O445*H445</f>
        <v>0</v>
      </c>
      <c r="Q445" s="150">
        <v>0.29160000000000003</v>
      </c>
      <c r="R445" s="150">
        <f>Q445*H445</f>
        <v>45.218412000000001</v>
      </c>
      <c r="S445" s="150">
        <v>0</v>
      </c>
      <c r="T445" s="151">
        <f>S445*H445</f>
        <v>0</v>
      </c>
      <c r="AR445" s="152" t="s">
        <v>90</v>
      </c>
      <c r="AT445" s="152" t="s">
        <v>156</v>
      </c>
      <c r="AU445" s="152" t="s">
        <v>84</v>
      </c>
      <c r="AY445" s="17" t="s">
        <v>154</v>
      </c>
      <c r="BE445" s="153">
        <f>IF(N445="základná",J445,0)</f>
        <v>0</v>
      </c>
      <c r="BF445" s="153">
        <f>IF(N445="znížená",J445,0)</f>
        <v>0</v>
      </c>
      <c r="BG445" s="153">
        <f>IF(N445="zákl. prenesená",J445,0)</f>
        <v>0</v>
      </c>
      <c r="BH445" s="153">
        <f>IF(N445="zníž. prenesená",J445,0)</f>
        <v>0</v>
      </c>
      <c r="BI445" s="153">
        <f>IF(N445="nulová",J445,0)</f>
        <v>0</v>
      </c>
      <c r="BJ445" s="17" t="s">
        <v>84</v>
      </c>
      <c r="BK445" s="153">
        <f>ROUND(I445*H445,2)</f>
        <v>0</v>
      </c>
      <c r="BL445" s="17" t="s">
        <v>90</v>
      </c>
      <c r="BM445" s="152" t="s">
        <v>534</v>
      </c>
    </row>
    <row r="446" spans="2:65" s="1" customFormat="1" ht="33" customHeight="1">
      <c r="B446" s="139"/>
      <c r="C446" s="140" t="s">
        <v>535</v>
      </c>
      <c r="D446" s="140" t="s">
        <v>156</v>
      </c>
      <c r="E446" s="141" t="s">
        <v>536</v>
      </c>
      <c r="F446" s="142" t="s">
        <v>537</v>
      </c>
      <c r="G446" s="143" t="s">
        <v>159</v>
      </c>
      <c r="H446" s="144">
        <v>71.709999999999994</v>
      </c>
      <c r="I446" s="145"/>
      <c r="J446" s="146">
        <f>ROUND(I446*H446,2)</f>
        <v>0</v>
      </c>
      <c r="K446" s="147"/>
      <c r="L446" s="32"/>
      <c r="M446" s="148" t="s">
        <v>1</v>
      </c>
      <c r="N446" s="149" t="s">
        <v>42</v>
      </c>
      <c r="P446" s="150">
        <f>O446*H446</f>
        <v>0</v>
      </c>
      <c r="Q446" s="150">
        <v>0.38624999999999998</v>
      </c>
      <c r="R446" s="150">
        <f>Q446*H446</f>
        <v>27.697987499999996</v>
      </c>
      <c r="S446" s="150">
        <v>0</v>
      </c>
      <c r="T446" s="151">
        <f>S446*H446</f>
        <v>0</v>
      </c>
      <c r="AR446" s="152" t="s">
        <v>90</v>
      </c>
      <c r="AT446" s="152" t="s">
        <v>156</v>
      </c>
      <c r="AU446" s="152" t="s">
        <v>84</v>
      </c>
      <c r="AY446" s="17" t="s">
        <v>154</v>
      </c>
      <c r="BE446" s="153">
        <f>IF(N446="základná",J446,0)</f>
        <v>0</v>
      </c>
      <c r="BF446" s="153">
        <f>IF(N446="znížená",J446,0)</f>
        <v>0</v>
      </c>
      <c r="BG446" s="153">
        <f>IF(N446="zákl. prenesená",J446,0)</f>
        <v>0</v>
      </c>
      <c r="BH446" s="153">
        <f>IF(N446="zníž. prenesená",J446,0)</f>
        <v>0</v>
      </c>
      <c r="BI446" s="153">
        <f>IF(N446="nulová",J446,0)</f>
        <v>0</v>
      </c>
      <c r="BJ446" s="17" t="s">
        <v>84</v>
      </c>
      <c r="BK446" s="153">
        <f>ROUND(I446*H446,2)</f>
        <v>0</v>
      </c>
      <c r="BL446" s="17" t="s">
        <v>90</v>
      </c>
      <c r="BM446" s="152" t="s">
        <v>538</v>
      </c>
    </row>
    <row r="447" spans="2:65" s="1" customFormat="1" ht="37.9" customHeight="1">
      <c r="B447" s="139"/>
      <c r="C447" s="140" t="s">
        <v>539</v>
      </c>
      <c r="D447" s="140" t="s">
        <v>156</v>
      </c>
      <c r="E447" s="141" t="s">
        <v>540</v>
      </c>
      <c r="F447" s="142" t="s">
        <v>541</v>
      </c>
      <c r="G447" s="143" t="s">
        <v>159</v>
      </c>
      <c r="H447" s="144">
        <v>155.07</v>
      </c>
      <c r="I447" s="145"/>
      <c r="J447" s="146">
        <f>ROUND(I447*H447,2)</f>
        <v>0</v>
      </c>
      <c r="K447" s="147"/>
      <c r="L447" s="32"/>
      <c r="M447" s="148" t="s">
        <v>1</v>
      </c>
      <c r="N447" s="149" t="s">
        <v>42</v>
      </c>
      <c r="P447" s="150">
        <f>O447*H447</f>
        <v>0</v>
      </c>
      <c r="Q447" s="150">
        <v>0.35913832000000001</v>
      </c>
      <c r="R447" s="150">
        <f>Q447*H447</f>
        <v>55.691579282399999</v>
      </c>
      <c r="S447" s="150">
        <v>0</v>
      </c>
      <c r="T447" s="151">
        <f>S447*H447</f>
        <v>0</v>
      </c>
      <c r="AR447" s="152" t="s">
        <v>90</v>
      </c>
      <c r="AT447" s="152" t="s">
        <v>156</v>
      </c>
      <c r="AU447" s="152" t="s">
        <v>84</v>
      </c>
      <c r="AY447" s="17" t="s">
        <v>154</v>
      </c>
      <c r="BE447" s="153">
        <f>IF(N447="základná",J447,0)</f>
        <v>0</v>
      </c>
      <c r="BF447" s="153">
        <f>IF(N447="znížená",J447,0)</f>
        <v>0</v>
      </c>
      <c r="BG447" s="153">
        <f>IF(N447="zákl. prenesená",J447,0)</f>
        <v>0</v>
      </c>
      <c r="BH447" s="153">
        <f>IF(N447="zníž. prenesená",J447,0)</f>
        <v>0</v>
      </c>
      <c r="BI447" s="153">
        <f>IF(N447="nulová",J447,0)</f>
        <v>0</v>
      </c>
      <c r="BJ447" s="17" t="s">
        <v>84</v>
      </c>
      <c r="BK447" s="153">
        <f>ROUND(I447*H447,2)</f>
        <v>0</v>
      </c>
      <c r="BL447" s="17" t="s">
        <v>90</v>
      </c>
      <c r="BM447" s="152" t="s">
        <v>542</v>
      </c>
    </row>
    <row r="448" spans="2:65" s="1" customFormat="1" ht="37.9" customHeight="1">
      <c r="B448" s="139"/>
      <c r="C448" s="140" t="s">
        <v>543</v>
      </c>
      <c r="D448" s="140" t="s">
        <v>156</v>
      </c>
      <c r="E448" s="141" t="s">
        <v>544</v>
      </c>
      <c r="F448" s="142" t="s">
        <v>545</v>
      </c>
      <c r="G448" s="143" t="s">
        <v>159</v>
      </c>
      <c r="H448" s="144">
        <v>71.709999999999994</v>
      </c>
      <c r="I448" s="145"/>
      <c r="J448" s="146">
        <f>ROUND(I448*H448,2)</f>
        <v>0</v>
      </c>
      <c r="K448" s="147"/>
      <c r="L448" s="32"/>
      <c r="M448" s="148" t="s">
        <v>1</v>
      </c>
      <c r="N448" s="149" t="s">
        <v>42</v>
      </c>
      <c r="P448" s="150">
        <f>O448*H448</f>
        <v>0</v>
      </c>
      <c r="Q448" s="150">
        <v>0.47885109999999997</v>
      </c>
      <c r="R448" s="150">
        <f>Q448*H448</f>
        <v>34.338412380999998</v>
      </c>
      <c r="S448" s="150">
        <v>0</v>
      </c>
      <c r="T448" s="151">
        <f>S448*H448</f>
        <v>0</v>
      </c>
      <c r="AR448" s="152" t="s">
        <v>90</v>
      </c>
      <c r="AT448" s="152" t="s">
        <v>156</v>
      </c>
      <c r="AU448" s="152" t="s">
        <v>84</v>
      </c>
      <c r="AY448" s="17" t="s">
        <v>154</v>
      </c>
      <c r="BE448" s="153">
        <f>IF(N448="základná",J448,0)</f>
        <v>0</v>
      </c>
      <c r="BF448" s="153">
        <f>IF(N448="znížená",J448,0)</f>
        <v>0</v>
      </c>
      <c r="BG448" s="153">
        <f>IF(N448="zákl. prenesená",J448,0)</f>
        <v>0</v>
      </c>
      <c r="BH448" s="153">
        <f>IF(N448="zníž. prenesená",J448,0)</f>
        <v>0</v>
      </c>
      <c r="BI448" s="153">
        <f>IF(N448="nulová",J448,0)</f>
        <v>0</v>
      </c>
      <c r="BJ448" s="17" t="s">
        <v>84</v>
      </c>
      <c r="BK448" s="153">
        <f>ROUND(I448*H448,2)</f>
        <v>0</v>
      </c>
      <c r="BL448" s="17" t="s">
        <v>90</v>
      </c>
      <c r="BM448" s="152" t="s">
        <v>546</v>
      </c>
    </row>
    <row r="449" spans="2:65" s="1" customFormat="1" ht="37.9" customHeight="1">
      <c r="B449" s="139"/>
      <c r="C449" s="140" t="s">
        <v>547</v>
      </c>
      <c r="D449" s="140" t="s">
        <v>156</v>
      </c>
      <c r="E449" s="141" t="s">
        <v>548</v>
      </c>
      <c r="F449" s="142" t="s">
        <v>549</v>
      </c>
      <c r="G449" s="143" t="s">
        <v>159</v>
      </c>
      <c r="H449" s="144">
        <v>155.07</v>
      </c>
      <c r="I449" s="145"/>
      <c r="J449" s="146">
        <f>ROUND(I449*H449,2)</f>
        <v>0</v>
      </c>
      <c r="K449" s="147"/>
      <c r="L449" s="32"/>
      <c r="M449" s="148" t="s">
        <v>1</v>
      </c>
      <c r="N449" s="149" t="s">
        <v>42</v>
      </c>
      <c r="P449" s="150">
        <f>O449*H449</f>
        <v>0</v>
      </c>
      <c r="Q449" s="150">
        <v>0.34223611999999998</v>
      </c>
      <c r="R449" s="150">
        <f>Q449*H449</f>
        <v>53.070555128399995</v>
      </c>
      <c r="S449" s="150">
        <v>0</v>
      </c>
      <c r="T449" s="151">
        <f>S449*H449</f>
        <v>0</v>
      </c>
      <c r="AR449" s="152" t="s">
        <v>90</v>
      </c>
      <c r="AT449" s="152" t="s">
        <v>156</v>
      </c>
      <c r="AU449" s="152" t="s">
        <v>84</v>
      </c>
      <c r="AY449" s="17" t="s">
        <v>154</v>
      </c>
      <c r="BE449" s="153">
        <f>IF(N449="základná",J449,0)</f>
        <v>0</v>
      </c>
      <c r="BF449" s="153">
        <f>IF(N449="znížená",J449,0)</f>
        <v>0</v>
      </c>
      <c r="BG449" s="153">
        <f>IF(N449="zákl. prenesená",J449,0)</f>
        <v>0</v>
      </c>
      <c r="BH449" s="153">
        <f>IF(N449="zníž. prenesená",J449,0)</f>
        <v>0</v>
      </c>
      <c r="BI449" s="153">
        <f>IF(N449="nulová",J449,0)</f>
        <v>0</v>
      </c>
      <c r="BJ449" s="17" t="s">
        <v>84</v>
      </c>
      <c r="BK449" s="153">
        <f>ROUND(I449*H449,2)</f>
        <v>0</v>
      </c>
      <c r="BL449" s="17" t="s">
        <v>90</v>
      </c>
      <c r="BM449" s="152" t="s">
        <v>550</v>
      </c>
    </row>
    <row r="450" spans="2:65" s="12" customFormat="1">
      <c r="B450" s="154"/>
      <c r="D450" s="155" t="s">
        <v>164</v>
      </c>
      <c r="E450" s="156" t="s">
        <v>1</v>
      </c>
      <c r="F450" s="157" t="s">
        <v>179</v>
      </c>
      <c r="H450" s="156" t="s">
        <v>1</v>
      </c>
      <c r="I450" s="158"/>
      <c r="L450" s="154"/>
      <c r="M450" s="159"/>
      <c r="T450" s="160"/>
      <c r="AT450" s="156" t="s">
        <v>164</v>
      </c>
      <c r="AU450" s="156" t="s">
        <v>84</v>
      </c>
      <c r="AV450" s="12" t="s">
        <v>80</v>
      </c>
      <c r="AW450" s="12" t="s">
        <v>32</v>
      </c>
      <c r="AX450" s="12" t="s">
        <v>7</v>
      </c>
      <c r="AY450" s="156" t="s">
        <v>154</v>
      </c>
    </row>
    <row r="451" spans="2:65" s="13" customFormat="1">
      <c r="B451" s="161"/>
      <c r="D451" s="155" t="s">
        <v>164</v>
      </c>
      <c r="E451" s="162" t="s">
        <v>1</v>
      </c>
      <c r="F451" s="163" t="s">
        <v>250</v>
      </c>
      <c r="H451" s="164">
        <v>155.07</v>
      </c>
      <c r="I451" s="165"/>
      <c r="L451" s="161"/>
      <c r="M451" s="166"/>
      <c r="T451" s="167"/>
      <c r="AT451" s="162" t="s">
        <v>164</v>
      </c>
      <c r="AU451" s="162" t="s">
        <v>84</v>
      </c>
      <c r="AV451" s="13" t="s">
        <v>84</v>
      </c>
      <c r="AW451" s="13" t="s">
        <v>32</v>
      </c>
      <c r="AX451" s="13" t="s">
        <v>80</v>
      </c>
      <c r="AY451" s="162" t="s">
        <v>154</v>
      </c>
    </row>
    <row r="452" spans="2:65" s="1" customFormat="1" ht="37.9" customHeight="1">
      <c r="B452" s="139"/>
      <c r="C452" s="140" t="s">
        <v>551</v>
      </c>
      <c r="D452" s="140" t="s">
        <v>156</v>
      </c>
      <c r="E452" s="141" t="s">
        <v>552</v>
      </c>
      <c r="F452" s="142" t="s">
        <v>553</v>
      </c>
      <c r="G452" s="143" t="s">
        <v>159</v>
      </c>
      <c r="H452" s="144">
        <v>71.709999999999994</v>
      </c>
      <c r="I452" s="145"/>
      <c r="J452" s="146">
        <f>ROUND(I452*H452,2)</f>
        <v>0</v>
      </c>
      <c r="K452" s="147"/>
      <c r="L452" s="32"/>
      <c r="M452" s="148" t="s">
        <v>1</v>
      </c>
      <c r="N452" s="149" t="s">
        <v>42</v>
      </c>
      <c r="P452" s="150">
        <f>O452*H452</f>
        <v>0</v>
      </c>
      <c r="Q452" s="150">
        <v>0.45623150000000001</v>
      </c>
      <c r="R452" s="150">
        <f>Q452*H452</f>
        <v>32.716360864999999</v>
      </c>
      <c r="S452" s="150">
        <v>0</v>
      </c>
      <c r="T452" s="151">
        <f>S452*H452</f>
        <v>0</v>
      </c>
      <c r="AR452" s="152" t="s">
        <v>90</v>
      </c>
      <c r="AT452" s="152" t="s">
        <v>156</v>
      </c>
      <c r="AU452" s="152" t="s">
        <v>84</v>
      </c>
      <c r="AY452" s="17" t="s">
        <v>154</v>
      </c>
      <c r="BE452" s="153">
        <f>IF(N452="základná",J452,0)</f>
        <v>0</v>
      </c>
      <c r="BF452" s="153">
        <f>IF(N452="znížená",J452,0)</f>
        <v>0</v>
      </c>
      <c r="BG452" s="153">
        <f>IF(N452="zákl. prenesená",J452,0)</f>
        <v>0</v>
      </c>
      <c r="BH452" s="153">
        <f>IF(N452="zníž. prenesená",J452,0)</f>
        <v>0</v>
      </c>
      <c r="BI452" s="153">
        <f>IF(N452="nulová",J452,0)</f>
        <v>0</v>
      </c>
      <c r="BJ452" s="17" t="s">
        <v>84</v>
      </c>
      <c r="BK452" s="153">
        <f>ROUND(I452*H452,2)</f>
        <v>0</v>
      </c>
      <c r="BL452" s="17" t="s">
        <v>90</v>
      </c>
      <c r="BM452" s="152" t="s">
        <v>554</v>
      </c>
    </row>
    <row r="453" spans="2:65" s="12" customFormat="1">
      <c r="B453" s="154"/>
      <c r="D453" s="155" t="s">
        <v>164</v>
      </c>
      <c r="E453" s="156" t="s">
        <v>1</v>
      </c>
      <c r="F453" s="157" t="s">
        <v>181</v>
      </c>
      <c r="H453" s="156" t="s">
        <v>1</v>
      </c>
      <c r="I453" s="158"/>
      <c r="L453" s="154"/>
      <c r="M453" s="159"/>
      <c r="T453" s="160"/>
      <c r="AT453" s="156" t="s">
        <v>164</v>
      </c>
      <c r="AU453" s="156" t="s">
        <v>84</v>
      </c>
      <c r="AV453" s="12" t="s">
        <v>80</v>
      </c>
      <c r="AW453" s="12" t="s">
        <v>32</v>
      </c>
      <c r="AX453" s="12" t="s">
        <v>7</v>
      </c>
      <c r="AY453" s="156" t="s">
        <v>154</v>
      </c>
    </row>
    <row r="454" spans="2:65" s="13" customFormat="1">
      <c r="B454" s="161"/>
      <c r="D454" s="155" t="s">
        <v>164</v>
      </c>
      <c r="E454" s="162" t="s">
        <v>1</v>
      </c>
      <c r="F454" s="163" t="s">
        <v>251</v>
      </c>
      <c r="H454" s="164">
        <v>71.709999999999994</v>
      </c>
      <c r="I454" s="165"/>
      <c r="L454" s="161"/>
      <c r="M454" s="166"/>
      <c r="T454" s="167"/>
      <c r="AT454" s="162" t="s">
        <v>164</v>
      </c>
      <c r="AU454" s="162" t="s">
        <v>84</v>
      </c>
      <c r="AV454" s="13" t="s">
        <v>84</v>
      </c>
      <c r="AW454" s="13" t="s">
        <v>32</v>
      </c>
      <c r="AX454" s="13" t="s">
        <v>80</v>
      </c>
      <c r="AY454" s="162" t="s">
        <v>154</v>
      </c>
    </row>
    <row r="455" spans="2:65" s="11" customFormat="1" ht="22.9" customHeight="1">
      <c r="B455" s="127"/>
      <c r="D455" s="128" t="s">
        <v>75</v>
      </c>
      <c r="E455" s="137" t="s">
        <v>96</v>
      </c>
      <c r="F455" s="137" t="s">
        <v>555</v>
      </c>
      <c r="I455" s="130"/>
      <c r="J455" s="138">
        <f>BK455</f>
        <v>0</v>
      </c>
      <c r="L455" s="127"/>
      <c r="M455" s="132"/>
      <c r="P455" s="133">
        <f>SUM(P456:P722)</f>
        <v>0</v>
      </c>
      <c r="R455" s="133">
        <f>SUM(R456:R722)</f>
        <v>189.53782029187997</v>
      </c>
      <c r="T455" s="134">
        <f>SUM(T456:T722)</f>
        <v>0</v>
      </c>
      <c r="AR455" s="128" t="s">
        <v>80</v>
      </c>
      <c r="AT455" s="135" t="s">
        <v>75</v>
      </c>
      <c r="AU455" s="135" t="s">
        <v>80</v>
      </c>
      <c r="AY455" s="128" t="s">
        <v>154</v>
      </c>
      <c r="BK455" s="136">
        <f>SUM(BK456:BK722)</f>
        <v>0</v>
      </c>
    </row>
    <row r="456" spans="2:65" s="1" customFormat="1" ht="24.2" customHeight="1">
      <c r="B456" s="139"/>
      <c r="C456" s="140" t="s">
        <v>556</v>
      </c>
      <c r="D456" s="140" t="s">
        <v>156</v>
      </c>
      <c r="E456" s="141" t="s">
        <v>557</v>
      </c>
      <c r="F456" s="142" t="s">
        <v>558</v>
      </c>
      <c r="G456" s="143" t="s">
        <v>159</v>
      </c>
      <c r="H456" s="144">
        <v>95.494</v>
      </c>
      <c r="I456" s="145"/>
      <c r="J456" s="146">
        <f>ROUND(I456*H456,2)</f>
        <v>0</v>
      </c>
      <c r="K456" s="147"/>
      <c r="L456" s="32"/>
      <c r="M456" s="148" t="s">
        <v>1</v>
      </c>
      <c r="N456" s="149" t="s">
        <v>42</v>
      </c>
      <c r="P456" s="150">
        <f>O456*H456</f>
        <v>0</v>
      </c>
      <c r="Q456" s="150">
        <v>1.9136000000000001E-4</v>
      </c>
      <c r="R456" s="150">
        <f>Q456*H456</f>
        <v>1.8273731840000002E-2</v>
      </c>
      <c r="S456" s="150">
        <v>0</v>
      </c>
      <c r="T456" s="151">
        <f>S456*H456</f>
        <v>0</v>
      </c>
      <c r="AR456" s="152" t="s">
        <v>90</v>
      </c>
      <c r="AT456" s="152" t="s">
        <v>156</v>
      </c>
      <c r="AU456" s="152" t="s">
        <v>84</v>
      </c>
      <c r="AY456" s="17" t="s">
        <v>154</v>
      </c>
      <c r="BE456" s="153">
        <f>IF(N456="základná",J456,0)</f>
        <v>0</v>
      </c>
      <c r="BF456" s="153">
        <f>IF(N456="znížená",J456,0)</f>
        <v>0</v>
      </c>
      <c r="BG456" s="153">
        <f>IF(N456="zákl. prenesená",J456,0)</f>
        <v>0</v>
      </c>
      <c r="BH456" s="153">
        <f>IF(N456="zníž. prenesená",J456,0)</f>
        <v>0</v>
      </c>
      <c r="BI456" s="153">
        <f>IF(N456="nulová",J456,0)</f>
        <v>0</v>
      </c>
      <c r="BJ456" s="17" t="s">
        <v>84</v>
      </c>
      <c r="BK456" s="153">
        <f>ROUND(I456*H456,2)</f>
        <v>0</v>
      </c>
      <c r="BL456" s="17" t="s">
        <v>90</v>
      </c>
      <c r="BM456" s="152" t="s">
        <v>559</v>
      </c>
    </row>
    <row r="457" spans="2:65" s="12" customFormat="1">
      <c r="B457" s="154"/>
      <c r="D457" s="155" t="s">
        <v>164</v>
      </c>
      <c r="E457" s="156" t="s">
        <v>1</v>
      </c>
      <c r="F457" s="157" t="s">
        <v>560</v>
      </c>
      <c r="H457" s="156" t="s">
        <v>1</v>
      </c>
      <c r="I457" s="158"/>
      <c r="L457" s="154"/>
      <c r="M457" s="159"/>
      <c r="T457" s="160"/>
      <c r="AT457" s="156" t="s">
        <v>164</v>
      </c>
      <c r="AU457" s="156" t="s">
        <v>84</v>
      </c>
      <c r="AV457" s="12" t="s">
        <v>80</v>
      </c>
      <c r="AW457" s="12" t="s">
        <v>32</v>
      </c>
      <c r="AX457" s="12" t="s">
        <v>7</v>
      </c>
      <c r="AY457" s="156" t="s">
        <v>154</v>
      </c>
    </row>
    <row r="458" spans="2:65" s="13" customFormat="1">
      <c r="B458" s="161"/>
      <c r="D458" s="155" t="s">
        <v>164</v>
      </c>
      <c r="E458" s="162" t="s">
        <v>1</v>
      </c>
      <c r="F458" s="163" t="s">
        <v>561</v>
      </c>
      <c r="H458" s="164">
        <v>5.8959999999999999</v>
      </c>
      <c r="I458" s="165"/>
      <c r="L458" s="161"/>
      <c r="M458" s="166"/>
      <c r="T458" s="167"/>
      <c r="AT458" s="162" t="s">
        <v>164</v>
      </c>
      <c r="AU458" s="162" t="s">
        <v>84</v>
      </c>
      <c r="AV458" s="13" t="s">
        <v>84</v>
      </c>
      <c r="AW458" s="13" t="s">
        <v>32</v>
      </c>
      <c r="AX458" s="13" t="s">
        <v>7</v>
      </c>
      <c r="AY458" s="162" t="s">
        <v>154</v>
      </c>
    </row>
    <row r="459" spans="2:65" s="13" customFormat="1">
      <c r="B459" s="161"/>
      <c r="D459" s="155" t="s">
        <v>164</v>
      </c>
      <c r="E459" s="162" t="s">
        <v>1</v>
      </c>
      <c r="F459" s="163" t="s">
        <v>562</v>
      </c>
      <c r="H459" s="164">
        <v>35.728000000000002</v>
      </c>
      <c r="I459" s="165"/>
      <c r="L459" s="161"/>
      <c r="M459" s="166"/>
      <c r="T459" s="167"/>
      <c r="AT459" s="162" t="s">
        <v>164</v>
      </c>
      <c r="AU459" s="162" t="s">
        <v>84</v>
      </c>
      <c r="AV459" s="13" t="s">
        <v>84</v>
      </c>
      <c r="AW459" s="13" t="s">
        <v>32</v>
      </c>
      <c r="AX459" s="13" t="s">
        <v>7</v>
      </c>
      <c r="AY459" s="162" t="s">
        <v>154</v>
      </c>
    </row>
    <row r="460" spans="2:65" s="13" customFormat="1">
      <c r="B460" s="161"/>
      <c r="D460" s="155" t="s">
        <v>164</v>
      </c>
      <c r="E460" s="162" t="s">
        <v>1</v>
      </c>
      <c r="F460" s="163" t="s">
        <v>563</v>
      </c>
      <c r="H460" s="164">
        <v>2.944</v>
      </c>
      <c r="I460" s="165"/>
      <c r="L460" s="161"/>
      <c r="M460" s="166"/>
      <c r="T460" s="167"/>
      <c r="AT460" s="162" t="s">
        <v>164</v>
      </c>
      <c r="AU460" s="162" t="s">
        <v>84</v>
      </c>
      <c r="AV460" s="13" t="s">
        <v>84</v>
      </c>
      <c r="AW460" s="13" t="s">
        <v>32</v>
      </c>
      <c r="AX460" s="13" t="s">
        <v>7</v>
      </c>
      <c r="AY460" s="162" t="s">
        <v>154</v>
      </c>
    </row>
    <row r="461" spans="2:65" s="13" customFormat="1">
      <c r="B461" s="161"/>
      <c r="D461" s="155" t="s">
        <v>164</v>
      </c>
      <c r="E461" s="162" t="s">
        <v>1</v>
      </c>
      <c r="F461" s="163" t="s">
        <v>564</v>
      </c>
      <c r="H461" s="164">
        <v>1.96</v>
      </c>
      <c r="I461" s="165"/>
      <c r="L461" s="161"/>
      <c r="M461" s="166"/>
      <c r="T461" s="167"/>
      <c r="AT461" s="162" t="s">
        <v>164</v>
      </c>
      <c r="AU461" s="162" t="s">
        <v>84</v>
      </c>
      <c r="AV461" s="13" t="s">
        <v>84</v>
      </c>
      <c r="AW461" s="13" t="s">
        <v>32</v>
      </c>
      <c r="AX461" s="13" t="s">
        <v>7</v>
      </c>
      <c r="AY461" s="162" t="s">
        <v>154</v>
      </c>
    </row>
    <row r="462" spans="2:65" s="13" customFormat="1">
      <c r="B462" s="161"/>
      <c r="D462" s="155" t="s">
        <v>164</v>
      </c>
      <c r="E462" s="162" t="s">
        <v>1</v>
      </c>
      <c r="F462" s="163" t="s">
        <v>565</v>
      </c>
      <c r="H462" s="164">
        <v>1.96</v>
      </c>
      <c r="I462" s="165"/>
      <c r="L462" s="161"/>
      <c r="M462" s="166"/>
      <c r="T462" s="167"/>
      <c r="AT462" s="162" t="s">
        <v>164</v>
      </c>
      <c r="AU462" s="162" t="s">
        <v>84</v>
      </c>
      <c r="AV462" s="13" t="s">
        <v>84</v>
      </c>
      <c r="AW462" s="13" t="s">
        <v>32</v>
      </c>
      <c r="AX462" s="13" t="s">
        <v>7</v>
      </c>
      <c r="AY462" s="162" t="s">
        <v>154</v>
      </c>
    </row>
    <row r="463" spans="2:65" s="13" customFormat="1">
      <c r="B463" s="161"/>
      <c r="D463" s="155" t="s">
        <v>164</v>
      </c>
      <c r="E463" s="162" t="s">
        <v>1</v>
      </c>
      <c r="F463" s="163" t="s">
        <v>566</v>
      </c>
      <c r="H463" s="164">
        <v>1.98</v>
      </c>
      <c r="I463" s="165"/>
      <c r="L463" s="161"/>
      <c r="M463" s="166"/>
      <c r="T463" s="167"/>
      <c r="AT463" s="162" t="s">
        <v>164</v>
      </c>
      <c r="AU463" s="162" t="s">
        <v>84</v>
      </c>
      <c r="AV463" s="13" t="s">
        <v>84</v>
      </c>
      <c r="AW463" s="13" t="s">
        <v>32</v>
      </c>
      <c r="AX463" s="13" t="s">
        <v>7</v>
      </c>
      <c r="AY463" s="162" t="s">
        <v>154</v>
      </c>
    </row>
    <row r="464" spans="2:65" s="13" customFormat="1">
      <c r="B464" s="161"/>
      <c r="D464" s="155" t="s">
        <v>164</v>
      </c>
      <c r="E464" s="162" t="s">
        <v>1</v>
      </c>
      <c r="F464" s="163" t="s">
        <v>567</v>
      </c>
      <c r="H464" s="164">
        <v>18.559999999999999</v>
      </c>
      <c r="I464" s="165"/>
      <c r="L464" s="161"/>
      <c r="M464" s="166"/>
      <c r="T464" s="167"/>
      <c r="AT464" s="162" t="s">
        <v>164</v>
      </c>
      <c r="AU464" s="162" t="s">
        <v>84</v>
      </c>
      <c r="AV464" s="13" t="s">
        <v>84</v>
      </c>
      <c r="AW464" s="13" t="s">
        <v>32</v>
      </c>
      <c r="AX464" s="13" t="s">
        <v>7</v>
      </c>
      <c r="AY464" s="162" t="s">
        <v>154</v>
      </c>
    </row>
    <row r="465" spans="2:65" s="13" customFormat="1">
      <c r="B465" s="161"/>
      <c r="D465" s="155" t="s">
        <v>164</v>
      </c>
      <c r="E465" s="162" t="s">
        <v>1</v>
      </c>
      <c r="F465" s="163" t="s">
        <v>568</v>
      </c>
      <c r="H465" s="164">
        <v>6.96</v>
      </c>
      <c r="I465" s="165"/>
      <c r="L465" s="161"/>
      <c r="M465" s="166"/>
      <c r="T465" s="167"/>
      <c r="AT465" s="162" t="s">
        <v>164</v>
      </c>
      <c r="AU465" s="162" t="s">
        <v>84</v>
      </c>
      <c r="AV465" s="13" t="s">
        <v>84</v>
      </c>
      <c r="AW465" s="13" t="s">
        <v>32</v>
      </c>
      <c r="AX465" s="13" t="s">
        <v>7</v>
      </c>
      <c r="AY465" s="162" t="s">
        <v>154</v>
      </c>
    </row>
    <row r="466" spans="2:65" s="13" customFormat="1">
      <c r="B466" s="161"/>
      <c r="D466" s="155" t="s">
        <v>164</v>
      </c>
      <c r="E466" s="162" t="s">
        <v>1</v>
      </c>
      <c r="F466" s="163" t="s">
        <v>569</v>
      </c>
      <c r="H466" s="164">
        <v>11.397</v>
      </c>
      <c r="I466" s="165"/>
      <c r="L466" s="161"/>
      <c r="M466" s="166"/>
      <c r="T466" s="167"/>
      <c r="AT466" s="162" t="s">
        <v>164</v>
      </c>
      <c r="AU466" s="162" t="s">
        <v>84</v>
      </c>
      <c r="AV466" s="13" t="s">
        <v>84</v>
      </c>
      <c r="AW466" s="13" t="s">
        <v>32</v>
      </c>
      <c r="AX466" s="13" t="s">
        <v>7</v>
      </c>
      <c r="AY466" s="162" t="s">
        <v>154</v>
      </c>
    </row>
    <row r="467" spans="2:65" s="13" customFormat="1">
      <c r="B467" s="161"/>
      <c r="D467" s="155" t="s">
        <v>164</v>
      </c>
      <c r="E467" s="162" t="s">
        <v>1</v>
      </c>
      <c r="F467" s="163" t="s">
        <v>570</v>
      </c>
      <c r="H467" s="164">
        <v>8.109</v>
      </c>
      <c r="I467" s="165"/>
      <c r="L467" s="161"/>
      <c r="M467" s="166"/>
      <c r="T467" s="167"/>
      <c r="AT467" s="162" t="s">
        <v>164</v>
      </c>
      <c r="AU467" s="162" t="s">
        <v>84</v>
      </c>
      <c r="AV467" s="13" t="s">
        <v>84</v>
      </c>
      <c r="AW467" s="13" t="s">
        <v>32</v>
      </c>
      <c r="AX467" s="13" t="s">
        <v>7</v>
      </c>
      <c r="AY467" s="162" t="s">
        <v>154</v>
      </c>
    </row>
    <row r="468" spans="2:65" s="14" customFormat="1">
      <c r="B468" s="168"/>
      <c r="D468" s="155" t="s">
        <v>164</v>
      </c>
      <c r="E468" s="169" t="s">
        <v>1</v>
      </c>
      <c r="F468" s="170" t="s">
        <v>183</v>
      </c>
      <c r="H468" s="171">
        <v>95.494</v>
      </c>
      <c r="I468" s="172"/>
      <c r="L468" s="168"/>
      <c r="M468" s="173"/>
      <c r="T468" s="174"/>
      <c r="AT468" s="169" t="s">
        <v>164</v>
      </c>
      <c r="AU468" s="169" t="s">
        <v>84</v>
      </c>
      <c r="AV468" s="14" t="s">
        <v>90</v>
      </c>
      <c r="AW468" s="14" t="s">
        <v>32</v>
      </c>
      <c r="AX468" s="14" t="s">
        <v>80</v>
      </c>
      <c r="AY468" s="169" t="s">
        <v>154</v>
      </c>
    </row>
    <row r="469" spans="2:65" s="1" customFormat="1" ht="24.2" customHeight="1">
      <c r="B469" s="139"/>
      <c r="C469" s="140" t="s">
        <v>571</v>
      </c>
      <c r="D469" s="140" t="s">
        <v>156</v>
      </c>
      <c r="E469" s="141" t="s">
        <v>572</v>
      </c>
      <c r="F469" s="142" t="s">
        <v>573</v>
      </c>
      <c r="G469" s="143" t="s">
        <v>355</v>
      </c>
      <c r="H469" s="144">
        <v>14</v>
      </c>
      <c r="I469" s="145"/>
      <c r="J469" s="146">
        <f>ROUND(I469*H469,2)</f>
        <v>0</v>
      </c>
      <c r="K469" s="147"/>
      <c r="L469" s="32"/>
      <c r="M469" s="148" t="s">
        <v>1</v>
      </c>
      <c r="N469" s="149" t="s">
        <v>42</v>
      </c>
      <c r="P469" s="150">
        <f>O469*H469</f>
        <v>0</v>
      </c>
      <c r="Q469" s="150">
        <v>3.0310960000000001E-2</v>
      </c>
      <c r="R469" s="150">
        <f>Q469*H469</f>
        <v>0.42435344000000003</v>
      </c>
      <c r="S469" s="150">
        <v>0</v>
      </c>
      <c r="T469" s="151">
        <f>S469*H469</f>
        <v>0</v>
      </c>
      <c r="AR469" s="152" t="s">
        <v>90</v>
      </c>
      <c r="AT469" s="152" t="s">
        <v>156</v>
      </c>
      <c r="AU469" s="152" t="s">
        <v>84</v>
      </c>
      <c r="AY469" s="17" t="s">
        <v>154</v>
      </c>
      <c r="BE469" s="153">
        <f>IF(N469="základná",J469,0)</f>
        <v>0</v>
      </c>
      <c r="BF469" s="153">
        <f>IF(N469="znížená",J469,0)</f>
        <v>0</v>
      </c>
      <c r="BG469" s="153">
        <f>IF(N469="zákl. prenesená",J469,0)</f>
        <v>0</v>
      </c>
      <c r="BH469" s="153">
        <f>IF(N469="zníž. prenesená",J469,0)</f>
        <v>0</v>
      </c>
      <c r="BI469" s="153">
        <f>IF(N469="nulová",J469,0)</f>
        <v>0</v>
      </c>
      <c r="BJ469" s="17" t="s">
        <v>84</v>
      </c>
      <c r="BK469" s="153">
        <f>ROUND(I469*H469,2)</f>
        <v>0</v>
      </c>
      <c r="BL469" s="17" t="s">
        <v>90</v>
      </c>
      <c r="BM469" s="152" t="s">
        <v>574</v>
      </c>
    </row>
    <row r="470" spans="2:65" s="12" customFormat="1">
      <c r="B470" s="154"/>
      <c r="D470" s="155" t="s">
        <v>164</v>
      </c>
      <c r="E470" s="156" t="s">
        <v>1</v>
      </c>
      <c r="F470" s="157" t="s">
        <v>575</v>
      </c>
      <c r="H470" s="156" t="s">
        <v>1</v>
      </c>
      <c r="I470" s="158"/>
      <c r="L470" s="154"/>
      <c r="M470" s="159"/>
      <c r="T470" s="160"/>
      <c r="AT470" s="156" t="s">
        <v>164</v>
      </c>
      <c r="AU470" s="156" t="s">
        <v>84</v>
      </c>
      <c r="AV470" s="12" t="s">
        <v>80</v>
      </c>
      <c r="AW470" s="12" t="s">
        <v>32</v>
      </c>
      <c r="AX470" s="12" t="s">
        <v>7</v>
      </c>
      <c r="AY470" s="156" t="s">
        <v>154</v>
      </c>
    </row>
    <row r="471" spans="2:65" s="13" customFormat="1">
      <c r="B471" s="161"/>
      <c r="D471" s="155" t="s">
        <v>164</v>
      </c>
      <c r="E471" s="162" t="s">
        <v>1</v>
      </c>
      <c r="F471" s="163" t="s">
        <v>576</v>
      </c>
      <c r="H471" s="164">
        <v>3</v>
      </c>
      <c r="I471" s="165"/>
      <c r="L471" s="161"/>
      <c r="M471" s="166"/>
      <c r="T471" s="167"/>
      <c r="AT471" s="162" t="s">
        <v>164</v>
      </c>
      <c r="AU471" s="162" t="s">
        <v>84</v>
      </c>
      <c r="AV471" s="13" t="s">
        <v>84</v>
      </c>
      <c r="AW471" s="13" t="s">
        <v>32</v>
      </c>
      <c r="AX471" s="13" t="s">
        <v>7</v>
      </c>
      <c r="AY471" s="162" t="s">
        <v>154</v>
      </c>
    </row>
    <row r="472" spans="2:65" s="13" customFormat="1">
      <c r="B472" s="161"/>
      <c r="D472" s="155" t="s">
        <v>164</v>
      </c>
      <c r="E472" s="162" t="s">
        <v>1</v>
      </c>
      <c r="F472" s="163" t="s">
        <v>577</v>
      </c>
      <c r="H472" s="164">
        <v>3</v>
      </c>
      <c r="I472" s="165"/>
      <c r="L472" s="161"/>
      <c r="M472" s="166"/>
      <c r="T472" s="167"/>
      <c r="AT472" s="162" t="s">
        <v>164</v>
      </c>
      <c r="AU472" s="162" t="s">
        <v>84</v>
      </c>
      <c r="AV472" s="13" t="s">
        <v>84</v>
      </c>
      <c r="AW472" s="13" t="s">
        <v>32</v>
      </c>
      <c r="AX472" s="13" t="s">
        <v>7</v>
      </c>
      <c r="AY472" s="162" t="s">
        <v>154</v>
      </c>
    </row>
    <row r="473" spans="2:65" s="13" customFormat="1">
      <c r="B473" s="161"/>
      <c r="D473" s="155" t="s">
        <v>164</v>
      </c>
      <c r="E473" s="162" t="s">
        <v>1</v>
      </c>
      <c r="F473" s="163" t="s">
        <v>578</v>
      </c>
      <c r="H473" s="164">
        <v>3</v>
      </c>
      <c r="I473" s="165"/>
      <c r="L473" s="161"/>
      <c r="M473" s="166"/>
      <c r="T473" s="167"/>
      <c r="AT473" s="162" t="s">
        <v>164</v>
      </c>
      <c r="AU473" s="162" t="s">
        <v>84</v>
      </c>
      <c r="AV473" s="13" t="s">
        <v>84</v>
      </c>
      <c r="AW473" s="13" t="s">
        <v>32</v>
      </c>
      <c r="AX473" s="13" t="s">
        <v>7</v>
      </c>
      <c r="AY473" s="162" t="s">
        <v>154</v>
      </c>
    </row>
    <row r="474" spans="2:65" s="13" customFormat="1">
      <c r="B474" s="161"/>
      <c r="D474" s="155" t="s">
        <v>164</v>
      </c>
      <c r="E474" s="162" t="s">
        <v>1</v>
      </c>
      <c r="F474" s="163" t="s">
        <v>579</v>
      </c>
      <c r="H474" s="164">
        <v>3</v>
      </c>
      <c r="I474" s="165"/>
      <c r="L474" s="161"/>
      <c r="M474" s="166"/>
      <c r="T474" s="167"/>
      <c r="AT474" s="162" t="s">
        <v>164</v>
      </c>
      <c r="AU474" s="162" t="s">
        <v>84</v>
      </c>
      <c r="AV474" s="13" t="s">
        <v>84</v>
      </c>
      <c r="AW474" s="13" t="s">
        <v>32</v>
      </c>
      <c r="AX474" s="13" t="s">
        <v>7</v>
      </c>
      <c r="AY474" s="162" t="s">
        <v>154</v>
      </c>
    </row>
    <row r="475" spans="2:65" s="12" customFormat="1">
      <c r="B475" s="154"/>
      <c r="D475" s="155" t="s">
        <v>164</v>
      </c>
      <c r="E475" s="156" t="s">
        <v>1</v>
      </c>
      <c r="F475" s="157" t="s">
        <v>580</v>
      </c>
      <c r="H475" s="156" t="s">
        <v>1</v>
      </c>
      <c r="I475" s="158"/>
      <c r="L475" s="154"/>
      <c r="M475" s="159"/>
      <c r="T475" s="160"/>
      <c r="AT475" s="156" t="s">
        <v>164</v>
      </c>
      <c r="AU475" s="156" t="s">
        <v>84</v>
      </c>
      <c r="AV475" s="12" t="s">
        <v>80</v>
      </c>
      <c r="AW475" s="12" t="s">
        <v>32</v>
      </c>
      <c r="AX475" s="12" t="s">
        <v>7</v>
      </c>
      <c r="AY475" s="156" t="s">
        <v>154</v>
      </c>
    </row>
    <row r="476" spans="2:65" s="13" customFormat="1">
      <c r="B476" s="161"/>
      <c r="D476" s="155" t="s">
        <v>164</v>
      </c>
      <c r="E476" s="162" t="s">
        <v>1</v>
      </c>
      <c r="F476" s="163" t="s">
        <v>84</v>
      </c>
      <c r="H476" s="164">
        <v>2</v>
      </c>
      <c r="I476" s="165"/>
      <c r="L476" s="161"/>
      <c r="M476" s="166"/>
      <c r="T476" s="167"/>
      <c r="AT476" s="162" t="s">
        <v>164</v>
      </c>
      <c r="AU476" s="162" t="s">
        <v>84</v>
      </c>
      <c r="AV476" s="13" t="s">
        <v>84</v>
      </c>
      <c r="AW476" s="13" t="s">
        <v>32</v>
      </c>
      <c r="AX476" s="13" t="s">
        <v>7</v>
      </c>
      <c r="AY476" s="162" t="s">
        <v>154</v>
      </c>
    </row>
    <row r="477" spans="2:65" s="14" customFormat="1">
      <c r="B477" s="168"/>
      <c r="D477" s="155" t="s">
        <v>164</v>
      </c>
      <c r="E477" s="169" t="s">
        <v>1</v>
      </c>
      <c r="F477" s="170" t="s">
        <v>183</v>
      </c>
      <c r="H477" s="171">
        <v>14</v>
      </c>
      <c r="I477" s="172"/>
      <c r="L477" s="168"/>
      <c r="M477" s="173"/>
      <c r="T477" s="174"/>
      <c r="AT477" s="169" t="s">
        <v>164</v>
      </c>
      <c r="AU477" s="169" t="s">
        <v>84</v>
      </c>
      <c r="AV477" s="14" t="s">
        <v>90</v>
      </c>
      <c r="AW477" s="14" t="s">
        <v>32</v>
      </c>
      <c r="AX477" s="14" t="s">
        <v>80</v>
      </c>
      <c r="AY477" s="169" t="s">
        <v>154</v>
      </c>
    </row>
    <row r="478" spans="2:65" s="1" customFormat="1" ht="24.2" customHeight="1">
      <c r="B478" s="139"/>
      <c r="C478" s="140" t="s">
        <v>581</v>
      </c>
      <c r="D478" s="140" t="s">
        <v>156</v>
      </c>
      <c r="E478" s="141" t="s">
        <v>582</v>
      </c>
      <c r="F478" s="142" t="s">
        <v>583</v>
      </c>
      <c r="G478" s="143" t="s">
        <v>159</v>
      </c>
      <c r="H478" s="144">
        <v>56.65</v>
      </c>
      <c r="I478" s="145"/>
      <c r="J478" s="146">
        <f>ROUND(I478*H478,2)</f>
        <v>0</v>
      </c>
      <c r="K478" s="147"/>
      <c r="L478" s="32"/>
      <c r="M478" s="148" t="s">
        <v>1</v>
      </c>
      <c r="N478" s="149" t="s">
        <v>42</v>
      </c>
      <c r="P478" s="150">
        <f>O478*H478</f>
        <v>0</v>
      </c>
      <c r="Q478" s="150">
        <v>3.7555999999999999E-2</v>
      </c>
      <c r="R478" s="150">
        <f>Q478*H478</f>
        <v>2.1275474000000001</v>
      </c>
      <c r="S478" s="150">
        <v>0</v>
      </c>
      <c r="T478" s="151">
        <f>S478*H478</f>
        <v>0</v>
      </c>
      <c r="AR478" s="152" t="s">
        <v>90</v>
      </c>
      <c r="AT478" s="152" t="s">
        <v>156</v>
      </c>
      <c r="AU478" s="152" t="s">
        <v>84</v>
      </c>
      <c r="AY478" s="17" t="s">
        <v>154</v>
      </c>
      <c r="BE478" s="153">
        <f>IF(N478="základná",J478,0)</f>
        <v>0</v>
      </c>
      <c r="BF478" s="153">
        <f>IF(N478="znížená",J478,0)</f>
        <v>0</v>
      </c>
      <c r="BG478" s="153">
        <f>IF(N478="zákl. prenesená",J478,0)</f>
        <v>0</v>
      </c>
      <c r="BH478" s="153">
        <f>IF(N478="zníž. prenesená",J478,0)</f>
        <v>0</v>
      </c>
      <c r="BI478" s="153">
        <f>IF(N478="nulová",J478,0)</f>
        <v>0</v>
      </c>
      <c r="BJ478" s="17" t="s">
        <v>84</v>
      </c>
      <c r="BK478" s="153">
        <f>ROUND(I478*H478,2)</f>
        <v>0</v>
      </c>
      <c r="BL478" s="17" t="s">
        <v>90</v>
      </c>
      <c r="BM478" s="152" t="s">
        <v>584</v>
      </c>
    </row>
    <row r="479" spans="2:65" s="12" customFormat="1">
      <c r="B479" s="154"/>
      <c r="D479" s="155" t="s">
        <v>164</v>
      </c>
      <c r="E479" s="156" t="s">
        <v>1</v>
      </c>
      <c r="F479" s="157" t="s">
        <v>585</v>
      </c>
      <c r="H479" s="156" t="s">
        <v>1</v>
      </c>
      <c r="I479" s="158"/>
      <c r="L479" s="154"/>
      <c r="M479" s="159"/>
      <c r="T479" s="160"/>
      <c r="AT479" s="156" t="s">
        <v>164</v>
      </c>
      <c r="AU479" s="156" t="s">
        <v>84</v>
      </c>
      <c r="AV479" s="12" t="s">
        <v>80</v>
      </c>
      <c r="AW479" s="12" t="s">
        <v>32</v>
      </c>
      <c r="AX479" s="12" t="s">
        <v>7</v>
      </c>
      <c r="AY479" s="156" t="s">
        <v>154</v>
      </c>
    </row>
    <row r="480" spans="2:65" s="12" customFormat="1">
      <c r="B480" s="154"/>
      <c r="D480" s="155" t="s">
        <v>164</v>
      </c>
      <c r="E480" s="156" t="s">
        <v>1</v>
      </c>
      <c r="F480" s="157" t="s">
        <v>319</v>
      </c>
      <c r="H480" s="156" t="s">
        <v>1</v>
      </c>
      <c r="I480" s="158"/>
      <c r="L480" s="154"/>
      <c r="M480" s="159"/>
      <c r="T480" s="160"/>
      <c r="AT480" s="156" t="s">
        <v>164</v>
      </c>
      <c r="AU480" s="156" t="s">
        <v>84</v>
      </c>
      <c r="AV480" s="12" t="s">
        <v>80</v>
      </c>
      <c r="AW480" s="12" t="s">
        <v>32</v>
      </c>
      <c r="AX480" s="12" t="s">
        <v>7</v>
      </c>
      <c r="AY480" s="156" t="s">
        <v>154</v>
      </c>
    </row>
    <row r="481" spans="2:65" s="13" customFormat="1">
      <c r="B481" s="161"/>
      <c r="D481" s="155" t="s">
        <v>164</v>
      </c>
      <c r="E481" s="162" t="s">
        <v>1</v>
      </c>
      <c r="F481" s="163" t="s">
        <v>586</v>
      </c>
      <c r="H481" s="164">
        <v>12.28</v>
      </c>
      <c r="I481" s="165"/>
      <c r="L481" s="161"/>
      <c r="M481" s="166"/>
      <c r="T481" s="167"/>
      <c r="AT481" s="162" t="s">
        <v>164</v>
      </c>
      <c r="AU481" s="162" t="s">
        <v>84</v>
      </c>
      <c r="AV481" s="13" t="s">
        <v>84</v>
      </c>
      <c r="AW481" s="13" t="s">
        <v>32</v>
      </c>
      <c r="AX481" s="13" t="s">
        <v>7</v>
      </c>
      <c r="AY481" s="162" t="s">
        <v>154</v>
      </c>
    </row>
    <row r="482" spans="2:65" s="12" customFormat="1">
      <c r="B482" s="154"/>
      <c r="D482" s="155" t="s">
        <v>164</v>
      </c>
      <c r="E482" s="156" t="s">
        <v>1</v>
      </c>
      <c r="F482" s="157" t="s">
        <v>381</v>
      </c>
      <c r="H482" s="156" t="s">
        <v>1</v>
      </c>
      <c r="I482" s="158"/>
      <c r="L482" s="154"/>
      <c r="M482" s="159"/>
      <c r="T482" s="160"/>
      <c r="AT482" s="156" t="s">
        <v>164</v>
      </c>
      <c r="AU482" s="156" t="s">
        <v>84</v>
      </c>
      <c r="AV482" s="12" t="s">
        <v>80</v>
      </c>
      <c r="AW482" s="12" t="s">
        <v>32</v>
      </c>
      <c r="AX482" s="12" t="s">
        <v>7</v>
      </c>
      <c r="AY482" s="156" t="s">
        <v>154</v>
      </c>
    </row>
    <row r="483" spans="2:65" s="13" customFormat="1">
      <c r="B483" s="161"/>
      <c r="D483" s="155" t="s">
        <v>164</v>
      </c>
      <c r="E483" s="162" t="s">
        <v>1</v>
      </c>
      <c r="F483" s="163" t="s">
        <v>587</v>
      </c>
      <c r="H483" s="164">
        <v>13.507999999999999</v>
      </c>
      <c r="I483" s="165"/>
      <c r="L483" s="161"/>
      <c r="M483" s="166"/>
      <c r="T483" s="167"/>
      <c r="AT483" s="162" t="s">
        <v>164</v>
      </c>
      <c r="AU483" s="162" t="s">
        <v>84</v>
      </c>
      <c r="AV483" s="13" t="s">
        <v>84</v>
      </c>
      <c r="AW483" s="13" t="s">
        <v>32</v>
      </c>
      <c r="AX483" s="13" t="s">
        <v>7</v>
      </c>
      <c r="AY483" s="162" t="s">
        <v>154</v>
      </c>
    </row>
    <row r="484" spans="2:65" s="13" customFormat="1">
      <c r="B484" s="161"/>
      <c r="D484" s="155" t="s">
        <v>164</v>
      </c>
      <c r="E484" s="162" t="s">
        <v>1</v>
      </c>
      <c r="F484" s="163" t="s">
        <v>588</v>
      </c>
      <c r="H484" s="164">
        <v>1.282</v>
      </c>
      <c r="I484" s="165"/>
      <c r="L484" s="161"/>
      <c r="M484" s="166"/>
      <c r="T484" s="167"/>
      <c r="AT484" s="162" t="s">
        <v>164</v>
      </c>
      <c r="AU484" s="162" t="s">
        <v>84</v>
      </c>
      <c r="AV484" s="13" t="s">
        <v>84</v>
      </c>
      <c r="AW484" s="13" t="s">
        <v>32</v>
      </c>
      <c r="AX484" s="13" t="s">
        <v>7</v>
      </c>
      <c r="AY484" s="162" t="s">
        <v>154</v>
      </c>
    </row>
    <row r="485" spans="2:65" s="12" customFormat="1">
      <c r="B485" s="154"/>
      <c r="D485" s="155" t="s">
        <v>164</v>
      </c>
      <c r="E485" s="156" t="s">
        <v>1</v>
      </c>
      <c r="F485" s="157" t="s">
        <v>382</v>
      </c>
      <c r="H485" s="156" t="s">
        <v>1</v>
      </c>
      <c r="I485" s="158"/>
      <c r="L485" s="154"/>
      <c r="M485" s="159"/>
      <c r="T485" s="160"/>
      <c r="AT485" s="156" t="s">
        <v>164</v>
      </c>
      <c r="AU485" s="156" t="s">
        <v>84</v>
      </c>
      <c r="AV485" s="12" t="s">
        <v>80</v>
      </c>
      <c r="AW485" s="12" t="s">
        <v>32</v>
      </c>
      <c r="AX485" s="12" t="s">
        <v>7</v>
      </c>
      <c r="AY485" s="156" t="s">
        <v>154</v>
      </c>
    </row>
    <row r="486" spans="2:65" s="13" customFormat="1">
      <c r="B486" s="161"/>
      <c r="D486" s="155" t="s">
        <v>164</v>
      </c>
      <c r="E486" s="162" t="s">
        <v>1</v>
      </c>
      <c r="F486" s="163" t="s">
        <v>587</v>
      </c>
      <c r="H486" s="164">
        <v>13.507999999999999</v>
      </c>
      <c r="I486" s="165"/>
      <c r="L486" s="161"/>
      <c r="M486" s="166"/>
      <c r="T486" s="167"/>
      <c r="AT486" s="162" t="s">
        <v>164</v>
      </c>
      <c r="AU486" s="162" t="s">
        <v>84</v>
      </c>
      <c r="AV486" s="13" t="s">
        <v>84</v>
      </c>
      <c r="AW486" s="13" t="s">
        <v>32</v>
      </c>
      <c r="AX486" s="13" t="s">
        <v>7</v>
      </c>
      <c r="AY486" s="162" t="s">
        <v>154</v>
      </c>
    </row>
    <row r="487" spans="2:65" s="13" customFormat="1">
      <c r="B487" s="161"/>
      <c r="D487" s="155" t="s">
        <v>164</v>
      </c>
      <c r="E487" s="162" t="s">
        <v>1</v>
      </c>
      <c r="F487" s="163" t="s">
        <v>588</v>
      </c>
      <c r="H487" s="164">
        <v>1.282</v>
      </c>
      <c r="I487" s="165"/>
      <c r="L487" s="161"/>
      <c r="M487" s="166"/>
      <c r="T487" s="167"/>
      <c r="AT487" s="162" t="s">
        <v>164</v>
      </c>
      <c r="AU487" s="162" t="s">
        <v>84</v>
      </c>
      <c r="AV487" s="13" t="s">
        <v>84</v>
      </c>
      <c r="AW487" s="13" t="s">
        <v>32</v>
      </c>
      <c r="AX487" s="13" t="s">
        <v>7</v>
      </c>
      <c r="AY487" s="162" t="s">
        <v>154</v>
      </c>
    </row>
    <row r="488" spans="2:65" s="12" customFormat="1">
      <c r="B488" s="154"/>
      <c r="D488" s="155" t="s">
        <v>164</v>
      </c>
      <c r="E488" s="156" t="s">
        <v>1</v>
      </c>
      <c r="F488" s="157" t="s">
        <v>383</v>
      </c>
      <c r="H488" s="156" t="s">
        <v>1</v>
      </c>
      <c r="I488" s="158"/>
      <c r="L488" s="154"/>
      <c r="M488" s="159"/>
      <c r="T488" s="160"/>
      <c r="AT488" s="156" t="s">
        <v>164</v>
      </c>
      <c r="AU488" s="156" t="s">
        <v>84</v>
      </c>
      <c r="AV488" s="12" t="s">
        <v>80</v>
      </c>
      <c r="AW488" s="12" t="s">
        <v>32</v>
      </c>
      <c r="AX488" s="12" t="s">
        <v>7</v>
      </c>
      <c r="AY488" s="156" t="s">
        <v>154</v>
      </c>
    </row>
    <row r="489" spans="2:65" s="13" customFormat="1">
      <c r="B489" s="161"/>
      <c r="D489" s="155" t="s">
        <v>164</v>
      </c>
      <c r="E489" s="162" t="s">
        <v>1</v>
      </c>
      <c r="F489" s="163" t="s">
        <v>587</v>
      </c>
      <c r="H489" s="164">
        <v>13.507999999999999</v>
      </c>
      <c r="I489" s="165"/>
      <c r="L489" s="161"/>
      <c r="M489" s="166"/>
      <c r="T489" s="167"/>
      <c r="AT489" s="162" t="s">
        <v>164</v>
      </c>
      <c r="AU489" s="162" t="s">
        <v>84</v>
      </c>
      <c r="AV489" s="13" t="s">
        <v>84</v>
      </c>
      <c r="AW489" s="13" t="s">
        <v>32</v>
      </c>
      <c r="AX489" s="13" t="s">
        <v>7</v>
      </c>
      <c r="AY489" s="162" t="s">
        <v>154</v>
      </c>
    </row>
    <row r="490" spans="2:65" s="13" customFormat="1">
      <c r="B490" s="161"/>
      <c r="D490" s="155" t="s">
        <v>164</v>
      </c>
      <c r="E490" s="162" t="s">
        <v>1</v>
      </c>
      <c r="F490" s="163" t="s">
        <v>588</v>
      </c>
      <c r="H490" s="164">
        <v>1.282</v>
      </c>
      <c r="I490" s="165"/>
      <c r="L490" s="161"/>
      <c r="M490" s="166"/>
      <c r="T490" s="167"/>
      <c r="AT490" s="162" t="s">
        <v>164</v>
      </c>
      <c r="AU490" s="162" t="s">
        <v>84</v>
      </c>
      <c r="AV490" s="13" t="s">
        <v>84</v>
      </c>
      <c r="AW490" s="13" t="s">
        <v>32</v>
      </c>
      <c r="AX490" s="13" t="s">
        <v>7</v>
      </c>
      <c r="AY490" s="162" t="s">
        <v>154</v>
      </c>
    </row>
    <row r="491" spans="2:65" s="14" customFormat="1">
      <c r="B491" s="168"/>
      <c r="D491" s="155" t="s">
        <v>164</v>
      </c>
      <c r="E491" s="169" t="s">
        <v>1</v>
      </c>
      <c r="F491" s="170" t="s">
        <v>183</v>
      </c>
      <c r="H491" s="171">
        <v>56.649999999999991</v>
      </c>
      <c r="I491" s="172"/>
      <c r="L491" s="168"/>
      <c r="M491" s="173"/>
      <c r="T491" s="174"/>
      <c r="AT491" s="169" t="s">
        <v>164</v>
      </c>
      <c r="AU491" s="169" t="s">
        <v>84</v>
      </c>
      <c r="AV491" s="14" t="s">
        <v>90</v>
      </c>
      <c r="AW491" s="14" t="s">
        <v>32</v>
      </c>
      <c r="AX491" s="14" t="s">
        <v>80</v>
      </c>
      <c r="AY491" s="169" t="s">
        <v>154</v>
      </c>
    </row>
    <row r="492" spans="2:65" s="1" customFormat="1" ht="24.2" customHeight="1">
      <c r="B492" s="139"/>
      <c r="C492" s="140" t="s">
        <v>589</v>
      </c>
      <c r="D492" s="140" t="s">
        <v>156</v>
      </c>
      <c r="E492" s="141" t="s">
        <v>590</v>
      </c>
      <c r="F492" s="142" t="s">
        <v>591</v>
      </c>
      <c r="G492" s="143" t="s">
        <v>159</v>
      </c>
      <c r="H492" s="144">
        <v>12.772</v>
      </c>
      <c r="I492" s="145"/>
      <c r="J492" s="146">
        <f>ROUND(I492*H492,2)</f>
        <v>0</v>
      </c>
      <c r="K492" s="147"/>
      <c r="L492" s="32"/>
      <c r="M492" s="148" t="s">
        <v>1</v>
      </c>
      <c r="N492" s="149" t="s">
        <v>42</v>
      </c>
      <c r="P492" s="150">
        <f>O492*H492</f>
        <v>0</v>
      </c>
      <c r="Q492" s="150">
        <v>2.3000000000000001E-4</v>
      </c>
      <c r="R492" s="150">
        <f>Q492*H492</f>
        <v>2.9375600000000001E-3</v>
      </c>
      <c r="S492" s="150">
        <v>0</v>
      </c>
      <c r="T492" s="151">
        <f>S492*H492</f>
        <v>0</v>
      </c>
      <c r="AR492" s="152" t="s">
        <v>90</v>
      </c>
      <c r="AT492" s="152" t="s">
        <v>156</v>
      </c>
      <c r="AU492" s="152" t="s">
        <v>84</v>
      </c>
      <c r="AY492" s="17" t="s">
        <v>154</v>
      </c>
      <c r="BE492" s="153">
        <f>IF(N492="základná",J492,0)</f>
        <v>0</v>
      </c>
      <c r="BF492" s="153">
        <f>IF(N492="znížená",J492,0)</f>
        <v>0</v>
      </c>
      <c r="BG492" s="153">
        <f>IF(N492="zákl. prenesená",J492,0)</f>
        <v>0</v>
      </c>
      <c r="BH492" s="153">
        <f>IF(N492="zníž. prenesená",J492,0)</f>
        <v>0</v>
      </c>
      <c r="BI492" s="153">
        <f>IF(N492="nulová",J492,0)</f>
        <v>0</v>
      </c>
      <c r="BJ492" s="17" t="s">
        <v>84</v>
      </c>
      <c r="BK492" s="153">
        <f>ROUND(I492*H492,2)</f>
        <v>0</v>
      </c>
      <c r="BL492" s="17" t="s">
        <v>90</v>
      </c>
      <c r="BM492" s="152" t="s">
        <v>592</v>
      </c>
    </row>
    <row r="493" spans="2:65" s="13" customFormat="1">
      <c r="B493" s="161"/>
      <c r="D493" s="155" t="s">
        <v>164</v>
      </c>
      <c r="E493" s="162" t="s">
        <v>1</v>
      </c>
      <c r="F493" s="163" t="s">
        <v>593</v>
      </c>
      <c r="H493" s="164">
        <v>12.772</v>
      </c>
      <c r="I493" s="165"/>
      <c r="L493" s="161"/>
      <c r="M493" s="166"/>
      <c r="T493" s="167"/>
      <c r="AT493" s="162" t="s">
        <v>164</v>
      </c>
      <c r="AU493" s="162" t="s">
        <v>84</v>
      </c>
      <c r="AV493" s="13" t="s">
        <v>84</v>
      </c>
      <c r="AW493" s="13" t="s">
        <v>32</v>
      </c>
      <c r="AX493" s="13" t="s">
        <v>80</v>
      </c>
      <c r="AY493" s="162" t="s">
        <v>154</v>
      </c>
    </row>
    <row r="494" spans="2:65" s="1" customFormat="1" ht="24.2" customHeight="1">
      <c r="B494" s="139"/>
      <c r="C494" s="140" t="s">
        <v>594</v>
      </c>
      <c r="D494" s="140" t="s">
        <v>156</v>
      </c>
      <c r="E494" s="141" t="s">
        <v>595</v>
      </c>
      <c r="F494" s="142" t="s">
        <v>596</v>
      </c>
      <c r="G494" s="143" t="s">
        <v>159</v>
      </c>
      <c r="H494" s="144">
        <v>632.36199999999997</v>
      </c>
      <c r="I494" s="145"/>
      <c r="J494" s="146">
        <f>ROUND(I494*H494,2)</f>
        <v>0</v>
      </c>
      <c r="K494" s="147"/>
      <c r="L494" s="32"/>
      <c r="M494" s="148" t="s">
        <v>1</v>
      </c>
      <c r="N494" s="149" t="s">
        <v>42</v>
      </c>
      <c r="P494" s="150">
        <f>O494*H494</f>
        <v>0</v>
      </c>
      <c r="Q494" s="150">
        <v>4.9399999999999999E-3</v>
      </c>
      <c r="R494" s="150">
        <f>Q494*H494</f>
        <v>3.1238682799999999</v>
      </c>
      <c r="S494" s="150">
        <v>0</v>
      </c>
      <c r="T494" s="151">
        <f>S494*H494</f>
        <v>0</v>
      </c>
      <c r="AR494" s="152" t="s">
        <v>90</v>
      </c>
      <c r="AT494" s="152" t="s">
        <v>156</v>
      </c>
      <c r="AU494" s="152" t="s">
        <v>84</v>
      </c>
      <c r="AY494" s="17" t="s">
        <v>154</v>
      </c>
      <c r="BE494" s="153">
        <f>IF(N494="základná",J494,0)</f>
        <v>0</v>
      </c>
      <c r="BF494" s="153">
        <f>IF(N494="znížená",J494,0)</f>
        <v>0</v>
      </c>
      <c r="BG494" s="153">
        <f>IF(N494="zákl. prenesená",J494,0)</f>
        <v>0</v>
      </c>
      <c r="BH494" s="153">
        <f>IF(N494="zníž. prenesená",J494,0)</f>
        <v>0</v>
      </c>
      <c r="BI494" s="153">
        <f>IF(N494="nulová",J494,0)</f>
        <v>0</v>
      </c>
      <c r="BJ494" s="17" t="s">
        <v>84</v>
      </c>
      <c r="BK494" s="153">
        <f>ROUND(I494*H494,2)</f>
        <v>0</v>
      </c>
      <c r="BL494" s="17" t="s">
        <v>90</v>
      </c>
      <c r="BM494" s="152" t="s">
        <v>597</v>
      </c>
    </row>
    <row r="495" spans="2:65" s="13" customFormat="1">
      <c r="B495" s="161"/>
      <c r="D495" s="155" t="s">
        <v>164</v>
      </c>
      <c r="E495" s="162" t="s">
        <v>1</v>
      </c>
      <c r="F495" s="163" t="s">
        <v>598</v>
      </c>
      <c r="H495" s="164">
        <v>632.36199999999997</v>
      </c>
      <c r="I495" s="165"/>
      <c r="L495" s="161"/>
      <c r="M495" s="166"/>
      <c r="T495" s="167"/>
      <c r="AT495" s="162" t="s">
        <v>164</v>
      </c>
      <c r="AU495" s="162" t="s">
        <v>84</v>
      </c>
      <c r="AV495" s="13" t="s">
        <v>84</v>
      </c>
      <c r="AW495" s="13" t="s">
        <v>32</v>
      </c>
      <c r="AX495" s="13" t="s">
        <v>80</v>
      </c>
      <c r="AY495" s="162" t="s">
        <v>154</v>
      </c>
    </row>
    <row r="496" spans="2:65" s="1" customFormat="1" ht="24.2" customHeight="1">
      <c r="B496" s="139"/>
      <c r="C496" s="140" t="s">
        <v>599</v>
      </c>
      <c r="D496" s="140" t="s">
        <v>156</v>
      </c>
      <c r="E496" s="141" t="s">
        <v>600</v>
      </c>
      <c r="F496" s="142" t="s">
        <v>601</v>
      </c>
      <c r="G496" s="143" t="s">
        <v>159</v>
      </c>
      <c r="H496" s="144">
        <v>562.94000000000005</v>
      </c>
      <c r="I496" s="145"/>
      <c r="J496" s="146">
        <f>ROUND(I496*H496,2)</f>
        <v>0</v>
      </c>
      <c r="K496" s="147"/>
      <c r="L496" s="32"/>
      <c r="M496" s="148" t="s">
        <v>1</v>
      </c>
      <c r="N496" s="149" t="s">
        <v>42</v>
      </c>
      <c r="P496" s="150">
        <f>O496*H496</f>
        <v>0</v>
      </c>
      <c r="Q496" s="150">
        <v>2.3625E-2</v>
      </c>
      <c r="R496" s="150">
        <f>Q496*H496</f>
        <v>13.299457500000001</v>
      </c>
      <c r="S496" s="150">
        <v>0</v>
      </c>
      <c r="T496" s="151">
        <f>S496*H496</f>
        <v>0</v>
      </c>
      <c r="AR496" s="152" t="s">
        <v>90</v>
      </c>
      <c r="AT496" s="152" t="s">
        <v>156</v>
      </c>
      <c r="AU496" s="152" t="s">
        <v>84</v>
      </c>
      <c r="AY496" s="17" t="s">
        <v>154</v>
      </c>
      <c r="BE496" s="153">
        <f>IF(N496="základná",J496,0)</f>
        <v>0</v>
      </c>
      <c r="BF496" s="153">
        <f>IF(N496="znížená",J496,0)</f>
        <v>0</v>
      </c>
      <c r="BG496" s="153">
        <f>IF(N496="zákl. prenesená",J496,0)</f>
        <v>0</v>
      </c>
      <c r="BH496" s="153">
        <f>IF(N496="zníž. prenesená",J496,0)</f>
        <v>0</v>
      </c>
      <c r="BI496" s="153">
        <f>IF(N496="nulová",J496,0)</f>
        <v>0</v>
      </c>
      <c r="BJ496" s="17" t="s">
        <v>84</v>
      </c>
      <c r="BK496" s="153">
        <f>ROUND(I496*H496,2)</f>
        <v>0</v>
      </c>
      <c r="BL496" s="17" t="s">
        <v>90</v>
      </c>
      <c r="BM496" s="152" t="s">
        <v>602</v>
      </c>
    </row>
    <row r="497" spans="2:65" s="12" customFormat="1">
      <c r="B497" s="154"/>
      <c r="D497" s="155" t="s">
        <v>164</v>
      </c>
      <c r="E497" s="156" t="s">
        <v>1</v>
      </c>
      <c r="F497" s="157" t="s">
        <v>603</v>
      </c>
      <c r="H497" s="156" t="s">
        <v>1</v>
      </c>
      <c r="I497" s="158"/>
      <c r="L497" s="154"/>
      <c r="M497" s="159"/>
      <c r="T497" s="160"/>
      <c r="AT497" s="156" t="s">
        <v>164</v>
      </c>
      <c r="AU497" s="156" t="s">
        <v>84</v>
      </c>
      <c r="AV497" s="12" t="s">
        <v>80</v>
      </c>
      <c r="AW497" s="12" t="s">
        <v>32</v>
      </c>
      <c r="AX497" s="12" t="s">
        <v>7</v>
      </c>
      <c r="AY497" s="156" t="s">
        <v>154</v>
      </c>
    </row>
    <row r="498" spans="2:65" s="13" customFormat="1">
      <c r="B498" s="161"/>
      <c r="D498" s="155" t="s">
        <v>164</v>
      </c>
      <c r="E498" s="162" t="s">
        <v>1</v>
      </c>
      <c r="F498" s="163" t="s">
        <v>604</v>
      </c>
      <c r="H498" s="164">
        <v>562.94000000000005</v>
      </c>
      <c r="I498" s="165"/>
      <c r="L498" s="161"/>
      <c r="M498" s="166"/>
      <c r="T498" s="167"/>
      <c r="AT498" s="162" t="s">
        <v>164</v>
      </c>
      <c r="AU498" s="162" t="s">
        <v>84</v>
      </c>
      <c r="AV498" s="13" t="s">
        <v>84</v>
      </c>
      <c r="AW498" s="13" t="s">
        <v>32</v>
      </c>
      <c r="AX498" s="13" t="s">
        <v>7</v>
      </c>
      <c r="AY498" s="162" t="s">
        <v>154</v>
      </c>
    </row>
    <row r="499" spans="2:65" s="14" customFormat="1">
      <c r="B499" s="168"/>
      <c r="D499" s="155" t="s">
        <v>164</v>
      </c>
      <c r="E499" s="169" t="s">
        <v>1</v>
      </c>
      <c r="F499" s="170" t="s">
        <v>183</v>
      </c>
      <c r="H499" s="171">
        <v>562.94000000000005</v>
      </c>
      <c r="I499" s="172"/>
      <c r="L499" s="168"/>
      <c r="M499" s="173"/>
      <c r="T499" s="174"/>
      <c r="AT499" s="169" t="s">
        <v>164</v>
      </c>
      <c r="AU499" s="169" t="s">
        <v>84</v>
      </c>
      <c r="AV499" s="14" t="s">
        <v>90</v>
      </c>
      <c r="AW499" s="14" t="s">
        <v>32</v>
      </c>
      <c r="AX499" s="14" t="s">
        <v>80</v>
      </c>
      <c r="AY499" s="169" t="s">
        <v>154</v>
      </c>
    </row>
    <row r="500" spans="2:65" s="1" customFormat="1" ht="24.2" customHeight="1">
      <c r="B500" s="139"/>
      <c r="C500" s="140" t="s">
        <v>605</v>
      </c>
      <c r="D500" s="140" t="s">
        <v>156</v>
      </c>
      <c r="E500" s="141" t="s">
        <v>606</v>
      </c>
      <c r="F500" s="142" t="s">
        <v>607</v>
      </c>
      <c r="G500" s="143" t="s">
        <v>159</v>
      </c>
      <c r="H500" s="144">
        <v>12.772</v>
      </c>
      <c r="I500" s="145"/>
      <c r="J500" s="146">
        <f>ROUND(I500*H500,2)</f>
        <v>0</v>
      </c>
      <c r="K500" s="147"/>
      <c r="L500" s="32"/>
      <c r="M500" s="148" t="s">
        <v>1</v>
      </c>
      <c r="N500" s="149" t="s">
        <v>42</v>
      </c>
      <c r="P500" s="150">
        <f>O500*H500</f>
        <v>0</v>
      </c>
      <c r="Q500" s="150">
        <v>3.15E-2</v>
      </c>
      <c r="R500" s="150">
        <f>Q500*H500</f>
        <v>0.40231800000000001</v>
      </c>
      <c r="S500" s="150">
        <v>0</v>
      </c>
      <c r="T500" s="151">
        <f>S500*H500</f>
        <v>0</v>
      </c>
      <c r="AR500" s="152" t="s">
        <v>90</v>
      </c>
      <c r="AT500" s="152" t="s">
        <v>156</v>
      </c>
      <c r="AU500" s="152" t="s">
        <v>84</v>
      </c>
      <c r="AY500" s="17" t="s">
        <v>154</v>
      </c>
      <c r="BE500" s="153">
        <f>IF(N500="základná",J500,0)</f>
        <v>0</v>
      </c>
      <c r="BF500" s="153">
        <f>IF(N500="znížená",J500,0)</f>
        <v>0</v>
      </c>
      <c r="BG500" s="153">
        <f>IF(N500="zákl. prenesená",J500,0)</f>
        <v>0</v>
      </c>
      <c r="BH500" s="153">
        <f>IF(N500="zníž. prenesená",J500,0)</f>
        <v>0</v>
      </c>
      <c r="BI500" s="153">
        <f>IF(N500="nulová",J500,0)</f>
        <v>0</v>
      </c>
      <c r="BJ500" s="17" t="s">
        <v>84</v>
      </c>
      <c r="BK500" s="153">
        <f>ROUND(I500*H500,2)</f>
        <v>0</v>
      </c>
      <c r="BL500" s="17" t="s">
        <v>90</v>
      </c>
      <c r="BM500" s="152" t="s">
        <v>608</v>
      </c>
    </row>
    <row r="501" spans="2:65" s="12" customFormat="1">
      <c r="B501" s="154"/>
      <c r="D501" s="155" t="s">
        <v>164</v>
      </c>
      <c r="E501" s="156" t="s">
        <v>1</v>
      </c>
      <c r="F501" s="157" t="s">
        <v>609</v>
      </c>
      <c r="H501" s="156" t="s">
        <v>1</v>
      </c>
      <c r="I501" s="158"/>
      <c r="L501" s="154"/>
      <c r="M501" s="159"/>
      <c r="T501" s="160"/>
      <c r="AT501" s="156" t="s">
        <v>164</v>
      </c>
      <c r="AU501" s="156" t="s">
        <v>84</v>
      </c>
      <c r="AV501" s="12" t="s">
        <v>80</v>
      </c>
      <c r="AW501" s="12" t="s">
        <v>32</v>
      </c>
      <c r="AX501" s="12" t="s">
        <v>7</v>
      </c>
      <c r="AY501" s="156" t="s">
        <v>154</v>
      </c>
    </row>
    <row r="502" spans="2:65" s="13" customFormat="1">
      <c r="B502" s="161"/>
      <c r="D502" s="155" t="s">
        <v>164</v>
      </c>
      <c r="E502" s="162" t="s">
        <v>1</v>
      </c>
      <c r="F502" s="163" t="s">
        <v>438</v>
      </c>
      <c r="H502" s="164">
        <v>1.9219999999999999</v>
      </c>
      <c r="I502" s="165"/>
      <c r="L502" s="161"/>
      <c r="M502" s="166"/>
      <c r="T502" s="167"/>
      <c r="AT502" s="162" t="s">
        <v>164</v>
      </c>
      <c r="AU502" s="162" t="s">
        <v>84</v>
      </c>
      <c r="AV502" s="13" t="s">
        <v>84</v>
      </c>
      <c r="AW502" s="13" t="s">
        <v>32</v>
      </c>
      <c r="AX502" s="13" t="s">
        <v>7</v>
      </c>
      <c r="AY502" s="162" t="s">
        <v>154</v>
      </c>
    </row>
    <row r="503" spans="2:65" s="13" customFormat="1">
      <c r="B503" s="161"/>
      <c r="D503" s="155" t="s">
        <v>164</v>
      </c>
      <c r="E503" s="162" t="s">
        <v>1</v>
      </c>
      <c r="F503" s="163" t="s">
        <v>439</v>
      </c>
      <c r="H503" s="164">
        <v>10.85</v>
      </c>
      <c r="I503" s="165"/>
      <c r="L503" s="161"/>
      <c r="M503" s="166"/>
      <c r="T503" s="167"/>
      <c r="AT503" s="162" t="s">
        <v>164</v>
      </c>
      <c r="AU503" s="162" t="s">
        <v>84</v>
      </c>
      <c r="AV503" s="13" t="s">
        <v>84</v>
      </c>
      <c r="AW503" s="13" t="s">
        <v>32</v>
      </c>
      <c r="AX503" s="13" t="s">
        <v>7</v>
      </c>
      <c r="AY503" s="162" t="s">
        <v>154</v>
      </c>
    </row>
    <row r="504" spans="2:65" s="14" customFormat="1">
      <c r="B504" s="168"/>
      <c r="D504" s="155" t="s">
        <v>164</v>
      </c>
      <c r="E504" s="169" t="s">
        <v>1</v>
      </c>
      <c r="F504" s="170" t="s">
        <v>183</v>
      </c>
      <c r="H504" s="171">
        <v>12.772</v>
      </c>
      <c r="I504" s="172"/>
      <c r="L504" s="168"/>
      <c r="M504" s="173"/>
      <c r="T504" s="174"/>
      <c r="AT504" s="169" t="s">
        <v>164</v>
      </c>
      <c r="AU504" s="169" t="s">
        <v>84</v>
      </c>
      <c r="AV504" s="14" t="s">
        <v>90</v>
      </c>
      <c r="AW504" s="14" t="s">
        <v>32</v>
      </c>
      <c r="AX504" s="14" t="s">
        <v>80</v>
      </c>
      <c r="AY504" s="169" t="s">
        <v>154</v>
      </c>
    </row>
    <row r="505" spans="2:65" s="1" customFormat="1" ht="16.5" customHeight="1">
      <c r="B505" s="139"/>
      <c r="C505" s="140" t="s">
        <v>610</v>
      </c>
      <c r="D505" s="140" t="s">
        <v>156</v>
      </c>
      <c r="E505" s="141" t="s">
        <v>611</v>
      </c>
      <c r="F505" s="142" t="s">
        <v>612</v>
      </c>
      <c r="G505" s="143" t="s">
        <v>159</v>
      </c>
      <c r="H505" s="144">
        <v>701.75199999999995</v>
      </c>
      <c r="I505" s="145"/>
      <c r="J505" s="146">
        <f>ROUND(I505*H505,2)</f>
        <v>0</v>
      </c>
      <c r="K505" s="147"/>
      <c r="L505" s="32"/>
      <c r="M505" s="148" t="s">
        <v>1</v>
      </c>
      <c r="N505" s="149" t="s">
        <v>42</v>
      </c>
      <c r="P505" s="150">
        <f>O505*H505</f>
        <v>0</v>
      </c>
      <c r="Q505" s="150">
        <v>2.8349999999999998E-3</v>
      </c>
      <c r="R505" s="150">
        <f>Q505*H505</f>
        <v>1.9894669199999997</v>
      </c>
      <c r="S505" s="150">
        <v>0</v>
      </c>
      <c r="T505" s="151">
        <f>S505*H505</f>
        <v>0</v>
      </c>
      <c r="AR505" s="152" t="s">
        <v>90</v>
      </c>
      <c r="AT505" s="152" t="s">
        <v>156</v>
      </c>
      <c r="AU505" s="152" t="s">
        <v>84</v>
      </c>
      <c r="AY505" s="17" t="s">
        <v>154</v>
      </c>
      <c r="BE505" s="153">
        <f>IF(N505="základná",J505,0)</f>
        <v>0</v>
      </c>
      <c r="BF505" s="153">
        <f>IF(N505="znížená",J505,0)</f>
        <v>0</v>
      </c>
      <c r="BG505" s="153">
        <f>IF(N505="zákl. prenesená",J505,0)</f>
        <v>0</v>
      </c>
      <c r="BH505" s="153">
        <f>IF(N505="zníž. prenesená",J505,0)</f>
        <v>0</v>
      </c>
      <c r="BI505" s="153">
        <f>IF(N505="nulová",J505,0)</f>
        <v>0</v>
      </c>
      <c r="BJ505" s="17" t="s">
        <v>84</v>
      </c>
      <c r="BK505" s="153">
        <f>ROUND(I505*H505,2)</f>
        <v>0</v>
      </c>
      <c r="BL505" s="17" t="s">
        <v>90</v>
      </c>
      <c r="BM505" s="152" t="s">
        <v>613</v>
      </c>
    </row>
    <row r="506" spans="2:65" s="12" customFormat="1">
      <c r="B506" s="154"/>
      <c r="D506" s="155" t="s">
        <v>164</v>
      </c>
      <c r="E506" s="156" t="s">
        <v>1</v>
      </c>
      <c r="F506" s="157" t="s">
        <v>614</v>
      </c>
      <c r="H506" s="156" t="s">
        <v>1</v>
      </c>
      <c r="I506" s="158"/>
      <c r="L506" s="154"/>
      <c r="M506" s="159"/>
      <c r="T506" s="160"/>
      <c r="AT506" s="156" t="s">
        <v>164</v>
      </c>
      <c r="AU506" s="156" t="s">
        <v>84</v>
      </c>
      <c r="AV506" s="12" t="s">
        <v>80</v>
      </c>
      <c r="AW506" s="12" t="s">
        <v>32</v>
      </c>
      <c r="AX506" s="12" t="s">
        <v>7</v>
      </c>
      <c r="AY506" s="156" t="s">
        <v>154</v>
      </c>
    </row>
    <row r="507" spans="2:65" s="13" customFormat="1">
      <c r="B507" s="161"/>
      <c r="D507" s="155" t="s">
        <v>164</v>
      </c>
      <c r="E507" s="162" t="s">
        <v>1</v>
      </c>
      <c r="F507" s="163" t="s">
        <v>604</v>
      </c>
      <c r="H507" s="164">
        <v>562.94000000000005</v>
      </c>
      <c r="I507" s="165"/>
      <c r="L507" s="161"/>
      <c r="M507" s="166"/>
      <c r="T507" s="167"/>
      <c r="AT507" s="162" t="s">
        <v>164</v>
      </c>
      <c r="AU507" s="162" t="s">
        <v>84</v>
      </c>
      <c r="AV507" s="13" t="s">
        <v>84</v>
      </c>
      <c r="AW507" s="13" t="s">
        <v>32</v>
      </c>
      <c r="AX507" s="13" t="s">
        <v>7</v>
      </c>
      <c r="AY507" s="162" t="s">
        <v>154</v>
      </c>
    </row>
    <row r="508" spans="2:65" s="12" customFormat="1">
      <c r="B508" s="154"/>
      <c r="D508" s="155" t="s">
        <v>164</v>
      </c>
      <c r="E508" s="156" t="s">
        <v>1</v>
      </c>
      <c r="F508" s="157" t="s">
        <v>615</v>
      </c>
      <c r="H508" s="156" t="s">
        <v>1</v>
      </c>
      <c r="I508" s="158"/>
      <c r="L508" s="154"/>
      <c r="M508" s="159"/>
      <c r="T508" s="160"/>
      <c r="AT508" s="156" t="s">
        <v>164</v>
      </c>
      <c r="AU508" s="156" t="s">
        <v>84</v>
      </c>
      <c r="AV508" s="12" t="s">
        <v>80</v>
      </c>
      <c r="AW508" s="12" t="s">
        <v>32</v>
      </c>
      <c r="AX508" s="12" t="s">
        <v>7</v>
      </c>
      <c r="AY508" s="156" t="s">
        <v>154</v>
      </c>
    </row>
    <row r="509" spans="2:65" s="13" customFormat="1">
      <c r="B509" s="161"/>
      <c r="D509" s="155" t="s">
        <v>164</v>
      </c>
      <c r="E509" s="162" t="s">
        <v>1</v>
      </c>
      <c r="F509" s="163" t="s">
        <v>616</v>
      </c>
      <c r="H509" s="164">
        <v>103.878</v>
      </c>
      <c r="I509" s="165"/>
      <c r="L509" s="161"/>
      <c r="M509" s="166"/>
      <c r="T509" s="167"/>
      <c r="AT509" s="162" t="s">
        <v>164</v>
      </c>
      <c r="AU509" s="162" t="s">
        <v>84</v>
      </c>
      <c r="AV509" s="13" t="s">
        <v>84</v>
      </c>
      <c r="AW509" s="13" t="s">
        <v>32</v>
      </c>
      <c r="AX509" s="13" t="s">
        <v>7</v>
      </c>
      <c r="AY509" s="162" t="s">
        <v>154</v>
      </c>
    </row>
    <row r="510" spans="2:65" s="13" customFormat="1">
      <c r="B510" s="161"/>
      <c r="D510" s="155" t="s">
        <v>164</v>
      </c>
      <c r="E510" s="162" t="s">
        <v>1</v>
      </c>
      <c r="F510" s="163" t="s">
        <v>617</v>
      </c>
      <c r="H510" s="164">
        <v>20.358000000000001</v>
      </c>
      <c r="I510" s="165"/>
      <c r="L510" s="161"/>
      <c r="M510" s="166"/>
      <c r="T510" s="167"/>
      <c r="AT510" s="162" t="s">
        <v>164</v>
      </c>
      <c r="AU510" s="162" t="s">
        <v>84</v>
      </c>
      <c r="AV510" s="13" t="s">
        <v>84</v>
      </c>
      <c r="AW510" s="13" t="s">
        <v>32</v>
      </c>
      <c r="AX510" s="13" t="s">
        <v>7</v>
      </c>
      <c r="AY510" s="162" t="s">
        <v>154</v>
      </c>
    </row>
    <row r="511" spans="2:65" s="13" customFormat="1">
      <c r="B511" s="161"/>
      <c r="D511" s="155" t="s">
        <v>164</v>
      </c>
      <c r="E511" s="162" t="s">
        <v>1</v>
      </c>
      <c r="F511" s="163" t="s">
        <v>618</v>
      </c>
      <c r="H511" s="164">
        <v>1.946</v>
      </c>
      <c r="I511" s="165"/>
      <c r="L511" s="161"/>
      <c r="M511" s="166"/>
      <c r="T511" s="167"/>
      <c r="AT511" s="162" t="s">
        <v>164</v>
      </c>
      <c r="AU511" s="162" t="s">
        <v>84</v>
      </c>
      <c r="AV511" s="13" t="s">
        <v>84</v>
      </c>
      <c r="AW511" s="13" t="s">
        <v>32</v>
      </c>
      <c r="AX511" s="13" t="s">
        <v>7</v>
      </c>
      <c r="AY511" s="162" t="s">
        <v>154</v>
      </c>
    </row>
    <row r="512" spans="2:65" s="13" customFormat="1">
      <c r="B512" s="161"/>
      <c r="D512" s="155" t="s">
        <v>164</v>
      </c>
      <c r="E512" s="162" t="s">
        <v>1</v>
      </c>
      <c r="F512" s="163" t="s">
        <v>619</v>
      </c>
      <c r="H512" s="164">
        <v>1.512</v>
      </c>
      <c r="I512" s="165"/>
      <c r="L512" s="161"/>
      <c r="M512" s="166"/>
      <c r="T512" s="167"/>
      <c r="AT512" s="162" t="s">
        <v>164</v>
      </c>
      <c r="AU512" s="162" t="s">
        <v>84</v>
      </c>
      <c r="AV512" s="13" t="s">
        <v>84</v>
      </c>
      <c r="AW512" s="13" t="s">
        <v>32</v>
      </c>
      <c r="AX512" s="13" t="s">
        <v>7</v>
      </c>
      <c r="AY512" s="162" t="s">
        <v>154</v>
      </c>
    </row>
    <row r="513" spans="2:65" s="13" customFormat="1">
      <c r="B513" s="161"/>
      <c r="D513" s="155" t="s">
        <v>164</v>
      </c>
      <c r="E513" s="162" t="s">
        <v>1</v>
      </c>
      <c r="F513" s="163" t="s">
        <v>620</v>
      </c>
      <c r="H513" s="164">
        <v>10.016</v>
      </c>
      <c r="I513" s="165"/>
      <c r="L513" s="161"/>
      <c r="M513" s="166"/>
      <c r="T513" s="167"/>
      <c r="AT513" s="162" t="s">
        <v>164</v>
      </c>
      <c r="AU513" s="162" t="s">
        <v>84</v>
      </c>
      <c r="AV513" s="13" t="s">
        <v>84</v>
      </c>
      <c r="AW513" s="13" t="s">
        <v>32</v>
      </c>
      <c r="AX513" s="13" t="s">
        <v>7</v>
      </c>
      <c r="AY513" s="162" t="s">
        <v>154</v>
      </c>
    </row>
    <row r="514" spans="2:65" s="13" customFormat="1">
      <c r="B514" s="161"/>
      <c r="D514" s="155" t="s">
        <v>164</v>
      </c>
      <c r="E514" s="162" t="s">
        <v>1</v>
      </c>
      <c r="F514" s="163" t="s">
        <v>621</v>
      </c>
      <c r="H514" s="164">
        <v>1.1020000000000001</v>
      </c>
      <c r="I514" s="165"/>
      <c r="L514" s="161"/>
      <c r="M514" s="166"/>
      <c r="T514" s="167"/>
      <c r="AT514" s="162" t="s">
        <v>164</v>
      </c>
      <c r="AU514" s="162" t="s">
        <v>84</v>
      </c>
      <c r="AV514" s="13" t="s">
        <v>84</v>
      </c>
      <c r="AW514" s="13" t="s">
        <v>32</v>
      </c>
      <c r="AX514" s="13" t="s">
        <v>7</v>
      </c>
      <c r="AY514" s="162" t="s">
        <v>154</v>
      </c>
    </row>
    <row r="515" spans="2:65" s="14" customFormat="1">
      <c r="B515" s="168"/>
      <c r="D515" s="155" t="s">
        <v>164</v>
      </c>
      <c r="E515" s="169" t="s">
        <v>1</v>
      </c>
      <c r="F515" s="170" t="s">
        <v>183</v>
      </c>
      <c r="H515" s="171">
        <v>701.75199999999995</v>
      </c>
      <c r="I515" s="172"/>
      <c r="L515" s="168"/>
      <c r="M515" s="173"/>
      <c r="T515" s="174"/>
      <c r="AT515" s="169" t="s">
        <v>164</v>
      </c>
      <c r="AU515" s="169" t="s">
        <v>84</v>
      </c>
      <c r="AV515" s="14" t="s">
        <v>90</v>
      </c>
      <c r="AW515" s="14" t="s">
        <v>32</v>
      </c>
      <c r="AX515" s="14" t="s">
        <v>80</v>
      </c>
      <c r="AY515" s="169" t="s">
        <v>154</v>
      </c>
    </row>
    <row r="516" spans="2:65" s="1" customFormat="1" ht="24.2" customHeight="1">
      <c r="B516" s="139"/>
      <c r="C516" s="140" t="s">
        <v>622</v>
      </c>
      <c r="D516" s="140" t="s">
        <v>156</v>
      </c>
      <c r="E516" s="141" t="s">
        <v>623</v>
      </c>
      <c r="F516" s="142" t="s">
        <v>624</v>
      </c>
      <c r="G516" s="143" t="s">
        <v>159</v>
      </c>
      <c r="H516" s="144">
        <v>277.82299999999998</v>
      </c>
      <c r="I516" s="145"/>
      <c r="J516" s="146">
        <f>ROUND(I516*H516,2)</f>
        <v>0</v>
      </c>
      <c r="K516" s="147"/>
      <c r="L516" s="32"/>
      <c r="M516" s="148" t="s">
        <v>1</v>
      </c>
      <c r="N516" s="149" t="s">
        <v>42</v>
      </c>
      <c r="P516" s="150">
        <f>O516*H516</f>
        <v>0</v>
      </c>
      <c r="Q516" s="150">
        <v>7.8799999999999999E-3</v>
      </c>
      <c r="R516" s="150">
        <f>Q516*H516</f>
        <v>2.18924524</v>
      </c>
      <c r="S516" s="150">
        <v>0</v>
      </c>
      <c r="T516" s="151">
        <f>S516*H516</f>
        <v>0</v>
      </c>
      <c r="AR516" s="152" t="s">
        <v>90</v>
      </c>
      <c r="AT516" s="152" t="s">
        <v>156</v>
      </c>
      <c r="AU516" s="152" t="s">
        <v>84</v>
      </c>
      <c r="AY516" s="17" t="s">
        <v>154</v>
      </c>
      <c r="BE516" s="153">
        <f>IF(N516="základná",J516,0)</f>
        <v>0</v>
      </c>
      <c r="BF516" s="153">
        <f>IF(N516="znížená",J516,0)</f>
        <v>0</v>
      </c>
      <c r="BG516" s="153">
        <f>IF(N516="zákl. prenesená",J516,0)</f>
        <v>0</v>
      </c>
      <c r="BH516" s="153">
        <f>IF(N516="zníž. prenesená",J516,0)</f>
        <v>0</v>
      </c>
      <c r="BI516" s="153">
        <f>IF(N516="nulová",J516,0)</f>
        <v>0</v>
      </c>
      <c r="BJ516" s="17" t="s">
        <v>84</v>
      </c>
      <c r="BK516" s="153">
        <f>ROUND(I516*H516,2)</f>
        <v>0</v>
      </c>
      <c r="BL516" s="17" t="s">
        <v>90</v>
      </c>
      <c r="BM516" s="152" t="s">
        <v>625</v>
      </c>
    </row>
    <row r="517" spans="2:65" s="12" customFormat="1">
      <c r="B517" s="154"/>
      <c r="D517" s="155" t="s">
        <v>164</v>
      </c>
      <c r="E517" s="156" t="s">
        <v>1</v>
      </c>
      <c r="F517" s="157" t="s">
        <v>609</v>
      </c>
      <c r="H517" s="156" t="s">
        <v>1</v>
      </c>
      <c r="I517" s="158"/>
      <c r="L517" s="154"/>
      <c r="M517" s="159"/>
      <c r="T517" s="160"/>
      <c r="AT517" s="156" t="s">
        <v>164</v>
      </c>
      <c r="AU517" s="156" t="s">
        <v>84</v>
      </c>
      <c r="AV517" s="12" t="s">
        <v>80</v>
      </c>
      <c r="AW517" s="12" t="s">
        <v>32</v>
      </c>
      <c r="AX517" s="12" t="s">
        <v>7</v>
      </c>
      <c r="AY517" s="156" t="s">
        <v>154</v>
      </c>
    </row>
    <row r="518" spans="2:65" s="13" customFormat="1">
      <c r="B518" s="161"/>
      <c r="D518" s="155" t="s">
        <v>164</v>
      </c>
      <c r="E518" s="162" t="s">
        <v>1</v>
      </c>
      <c r="F518" s="163" t="s">
        <v>438</v>
      </c>
      <c r="H518" s="164">
        <v>1.9219999999999999</v>
      </c>
      <c r="I518" s="165"/>
      <c r="L518" s="161"/>
      <c r="M518" s="166"/>
      <c r="T518" s="167"/>
      <c r="AT518" s="162" t="s">
        <v>164</v>
      </c>
      <c r="AU518" s="162" t="s">
        <v>84</v>
      </c>
      <c r="AV518" s="13" t="s">
        <v>84</v>
      </c>
      <c r="AW518" s="13" t="s">
        <v>32</v>
      </c>
      <c r="AX518" s="13" t="s">
        <v>7</v>
      </c>
      <c r="AY518" s="162" t="s">
        <v>154</v>
      </c>
    </row>
    <row r="519" spans="2:65" s="13" customFormat="1">
      <c r="B519" s="161"/>
      <c r="D519" s="155" t="s">
        <v>164</v>
      </c>
      <c r="E519" s="162" t="s">
        <v>1</v>
      </c>
      <c r="F519" s="163" t="s">
        <v>439</v>
      </c>
      <c r="H519" s="164">
        <v>10.85</v>
      </c>
      <c r="I519" s="165"/>
      <c r="L519" s="161"/>
      <c r="M519" s="166"/>
      <c r="T519" s="167"/>
      <c r="AT519" s="162" t="s">
        <v>164</v>
      </c>
      <c r="AU519" s="162" t="s">
        <v>84</v>
      </c>
      <c r="AV519" s="13" t="s">
        <v>84</v>
      </c>
      <c r="AW519" s="13" t="s">
        <v>32</v>
      </c>
      <c r="AX519" s="13" t="s">
        <v>7</v>
      </c>
      <c r="AY519" s="162" t="s">
        <v>154</v>
      </c>
    </row>
    <row r="520" spans="2:65" s="15" customFormat="1">
      <c r="B520" s="186"/>
      <c r="D520" s="155" t="s">
        <v>164</v>
      </c>
      <c r="E520" s="187" t="s">
        <v>1</v>
      </c>
      <c r="F520" s="188" t="s">
        <v>626</v>
      </c>
      <c r="H520" s="189">
        <v>12.772</v>
      </c>
      <c r="I520" s="190"/>
      <c r="L520" s="186"/>
      <c r="M520" s="191"/>
      <c r="T520" s="192"/>
      <c r="AT520" s="187" t="s">
        <v>164</v>
      </c>
      <c r="AU520" s="187" t="s">
        <v>84</v>
      </c>
      <c r="AV520" s="15" t="s">
        <v>87</v>
      </c>
      <c r="AW520" s="15" t="s">
        <v>32</v>
      </c>
      <c r="AX520" s="15" t="s">
        <v>7</v>
      </c>
      <c r="AY520" s="187" t="s">
        <v>154</v>
      </c>
    </row>
    <row r="521" spans="2:65" s="12" customFormat="1">
      <c r="B521" s="154"/>
      <c r="D521" s="155" t="s">
        <v>164</v>
      </c>
      <c r="E521" s="156" t="s">
        <v>1</v>
      </c>
      <c r="F521" s="157" t="s">
        <v>627</v>
      </c>
      <c r="H521" s="156" t="s">
        <v>1</v>
      </c>
      <c r="I521" s="158"/>
      <c r="L521" s="154"/>
      <c r="M521" s="159"/>
      <c r="T521" s="160"/>
      <c r="AT521" s="156" t="s">
        <v>164</v>
      </c>
      <c r="AU521" s="156" t="s">
        <v>84</v>
      </c>
      <c r="AV521" s="12" t="s">
        <v>80</v>
      </c>
      <c r="AW521" s="12" t="s">
        <v>32</v>
      </c>
      <c r="AX521" s="12" t="s">
        <v>7</v>
      </c>
      <c r="AY521" s="156" t="s">
        <v>154</v>
      </c>
    </row>
    <row r="522" spans="2:65" s="13" customFormat="1">
      <c r="B522" s="161"/>
      <c r="D522" s="155" t="s">
        <v>164</v>
      </c>
      <c r="E522" s="162" t="s">
        <v>1</v>
      </c>
      <c r="F522" s="163" t="s">
        <v>428</v>
      </c>
      <c r="H522" s="164">
        <v>33.124000000000002</v>
      </c>
      <c r="I522" s="165"/>
      <c r="L522" s="161"/>
      <c r="M522" s="166"/>
      <c r="T522" s="167"/>
      <c r="AT522" s="162" t="s">
        <v>164</v>
      </c>
      <c r="AU522" s="162" t="s">
        <v>84</v>
      </c>
      <c r="AV522" s="13" t="s">
        <v>84</v>
      </c>
      <c r="AW522" s="13" t="s">
        <v>32</v>
      </c>
      <c r="AX522" s="13" t="s">
        <v>7</v>
      </c>
      <c r="AY522" s="162" t="s">
        <v>154</v>
      </c>
    </row>
    <row r="523" spans="2:65" s="13" customFormat="1">
      <c r="B523" s="161"/>
      <c r="D523" s="155" t="s">
        <v>164</v>
      </c>
      <c r="E523" s="162" t="s">
        <v>1</v>
      </c>
      <c r="F523" s="163" t="s">
        <v>429</v>
      </c>
      <c r="H523" s="164">
        <v>5.8620000000000001</v>
      </c>
      <c r="I523" s="165"/>
      <c r="L523" s="161"/>
      <c r="M523" s="166"/>
      <c r="T523" s="167"/>
      <c r="AT523" s="162" t="s">
        <v>164</v>
      </c>
      <c r="AU523" s="162" t="s">
        <v>84</v>
      </c>
      <c r="AV523" s="13" t="s">
        <v>84</v>
      </c>
      <c r="AW523" s="13" t="s">
        <v>32</v>
      </c>
      <c r="AX523" s="13" t="s">
        <v>7</v>
      </c>
      <c r="AY523" s="162" t="s">
        <v>154</v>
      </c>
    </row>
    <row r="524" spans="2:65" s="12" customFormat="1">
      <c r="B524" s="154"/>
      <c r="D524" s="155" t="s">
        <v>164</v>
      </c>
      <c r="E524" s="156" t="s">
        <v>1</v>
      </c>
      <c r="F524" s="157" t="s">
        <v>381</v>
      </c>
      <c r="H524" s="156" t="s">
        <v>1</v>
      </c>
      <c r="I524" s="158"/>
      <c r="L524" s="154"/>
      <c r="M524" s="159"/>
      <c r="T524" s="160"/>
      <c r="AT524" s="156" t="s">
        <v>164</v>
      </c>
      <c r="AU524" s="156" t="s">
        <v>84</v>
      </c>
      <c r="AV524" s="12" t="s">
        <v>80</v>
      </c>
      <c r="AW524" s="12" t="s">
        <v>32</v>
      </c>
      <c r="AX524" s="12" t="s">
        <v>7</v>
      </c>
      <c r="AY524" s="156" t="s">
        <v>154</v>
      </c>
    </row>
    <row r="525" spans="2:65" s="13" customFormat="1">
      <c r="B525" s="161"/>
      <c r="D525" s="155" t="s">
        <v>164</v>
      </c>
      <c r="E525" s="162" t="s">
        <v>1</v>
      </c>
      <c r="F525" s="163" t="s">
        <v>430</v>
      </c>
      <c r="H525" s="164">
        <v>39.406999999999996</v>
      </c>
      <c r="I525" s="165"/>
      <c r="L525" s="161"/>
      <c r="M525" s="166"/>
      <c r="T525" s="167"/>
      <c r="AT525" s="162" t="s">
        <v>164</v>
      </c>
      <c r="AU525" s="162" t="s">
        <v>84</v>
      </c>
      <c r="AV525" s="13" t="s">
        <v>84</v>
      </c>
      <c r="AW525" s="13" t="s">
        <v>32</v>
      </c>
      <c r="AX525" s="13" t="s">
        <v>7</v>
      </c>
      <c r="AY525" s="162" t="s">
        <v>154</v>
      </c>
    </row>
    <row r="526" spans="2:65" s="13" customFormat="1">
      <c r="B526" s="161"/>
      <c r="D526" s="155" t="s">
        <v>164</v>
      </c>
      <c r="E526" s="162" t="s">
        <v>1</v>
      </c>
      <c r="F526" s="163" t="s">
        <v>429</v>
      </c>
      <c r="H526" s="164">
        <v>5.8620000000000001</v>
      </c>
      <c r="I526" s="165"/>
      <c r="L526" s="161"/>
      <c r="M526" s="166"/>
      <c r="T526" s="167"/>
      <c r="AT526" s="162" t="s">
        <v>164</v>
      </c>
      <c r="AU526" s="162" t="s">
        <v>84</v>
      </c>
      <c r="AV526" s="13" t="s">
        <v>84</v>
      </c>
      <c r="AW526" s="13" t="s">
        <v>32</v>
      </c>
      <c r="AX526" s="13" t="s">
        <v>7</v>
      </c>
      <c r="AY526" s="162" t="s">
        <v>154</v>
      </c>
    </row>
    <row r="527" spans="2:65" s="12" customFormat="1">
      <c r="B527" s="154"/>
      <c r="D527" s="155" t="s">
        <v>164</v>
      </c>
      <c r="E527" s="156" t="s">
        <v>1</v>
      </c>
      <c r="F527" s="157" t="s">
        <v>382</v>
      </c>
      <c r="H527" s="156" t="s">
        <v>1</v>
      </c>
      <c r="I527" s="158"/>
      <c r="L527" s="154"/>
      <c r="M527" s="159"/>
      <c r="T527" s="160"/>
      <c r="AT527" s="156" t="s">
        <v>164</v>
      </c>
      <c r="AU527" s="156" t="s">
        <v>84</v>
      </c>
      <c r="AV527" s="12" t="s">
        <v>80</v>
      </c>
      <c r="AW527" s="12" t="s">
        <v>32</v>
      </c>
      <c r="AX527" s="12" t="s">
        <v>7</v>
      </c>
      <c r="AY527" s="156" t="s">
        <v>154</v>
      </c>
    </row>
    <row r="528" spans="2:65" s="13" customFormat="1">
      <c r="B528" s="161"/>
      <c r="D528" s="155" t="s">
        <v>164</v>
      </c>
      <c r="E528" s="162" t="s">
        <v>1</v>
      </c>
      <c r="F528" s="163" t="s">
        <v>431</v>
      </c>
      <c r="H528" s="164">
        <v>36.497</v>
      </c>
      <c r="I528" s="165"/>
      <c r="L528" s="161"/>
      <c r="M528" s="166"/>
      <c r="T528" s="167"/>
      <c r="AT528" s="162" t="s">
        <v>164</v>
      </c>
      <c r="AU528" s="162" t="s">
        <v>84</v>
      </c>
      <c r="AV528" s="13" t="s">
        <v>84</v>
      </c>
      <c r="AW528" s="13" t="s">
        <v>32</v>
      </c>
      <c r="AX528" s="13" t="s">
        <v>7</v>
      </c>
      <c r="AY528" s="162" t="s">
        <v>154</v>
      </c>
    </row>
    <row r="529" spans="2:65" s="12" customFormat="1">
      <c r="B529" s="154"/>
      <c r="D529" s="155" t="s">
        <v>164</v>
      </c>
      <c r="E529" s="156" t="s">
        <v>1</v>
      </c>
      <c r="F529" s="157" t="s">
        <v>383</v>
      </c>
      <c r="H529" s="156" t="s">
        <v>1</v>
      </c>
      <c r="I529" s="158"/>
      <c r="L529" s="154"/>
      <c r="M529" s="159"/>
      <c r="T529" s="160"/>
      <c r="AT529" s="156" t="s">
        <v>164</v>
      </c>
      <c r="AU529" s="156" t="s">
        <v>84</v>
      </c>
      <c r="AV529" s="12" t="s">
        <v>80</v>
      </c>
      <c r="AW529" s="12" t="s">
        <v>32</v>
      </c>
      <c r="AX529" s="12" t="s">
        <v>7</v>
      </c>
      <c r="AY529" s="156" t="s">
        <v>154</v>
      </c>
    </row>
    <row r="530" spans="2:65" s="13" customFormat="1">
      <c r="B530" s="161"/>
      <c r="D530" s="155" t="s">
        <v>164</v>
      </c>
      <c r="E530" s="162" t="s">
        <v>1</v>
      </c>
      <c r="F530" s="163" t="s">
        <v>432</v>
      </c>
      <c r="H530" s="164">
        <v>38.436999999999998</v>
      </c>
      <c r="I530" s="165"/>
      <c r="L530" s="161"/>
      <c r="M530" s="166"/>
      <c r="T530" s="167"/>
      <c r="AT530" s="162" t="s">
        <v>164</v>
      </c>
      <c r="AU530" s="162" t="s">
        <v>84</v>
      </c>
      <c r="AV530" s="13" t="s">
        <v>84</v>
      </c>
      <c r="AW530" s="13" t="s">
        <v>32</v>
      </c>
      <c r="AX530" s="13" t="s">
        <v>7</v>
      </c>
      <c r="AY530" s="162" t="s">
        <v>154</v>
      </c>
    </row>
    <row r="531" spans="2:65" s="13" customFormat="1">
      <c r="B531" s="161"/>
      <c r="D531" s="155" t="s">
        <v>164</v>
      </c>
      <c r="E531" s="162" t="s">
        <v>1</v>
      </c>
      <c r="F531" s="163" t="s">
        <v>429</v>
      </c>
      <c r="H531" s="164">
        <v>5.8620000000000001</v>
      </c>
      <c r="I531" s="165"/>
      <c r="L531" s="161"/>
      <c r="M531" s="166"/>
      <c r="T531" s="167"/>
      <c r="AT531" s="162" t="s">
        <v>164</v>
      </c>
      <c r="AU531" s="162" t="s">
        <v>84</v>
      </c>
      <c r="AV531" s="13" t="s">
        <v>84</v>
      </c>
      <c r="AW531" s="13" t="s">
        <v>32</v>
      </c>
      <c r="AX531" s="13" t="s">
        <v>7</v>
      </c>
      <c r="AY531" s="162" t="s">
        <v>154</v>
      </c>
    </row>
    <row r="532" spans="2:65" s="15" customFormat="1">
      <c r="B532" s="186"/>
      <c r="D532" s="155" t="s">
        <v>164</v>
      </c>
      <c r="E532" s="187" t="s">
        <v>1</v>
      </c>
      <c r="F532" s="188" t="s">
        <v>626</v>
      </c>
      <c r="H532" s="189">
        <v>165.05099999999999</v>
      </c>
      <c r="I532" s="190"/>
      <c r="L532" s="186"/>
      <c r="M532" s="191"/>
      <c r="T532" s="192"/>
      <c r="AT532" s="187" t="s">
        <v>164</v>
      </c>
      <c r="AU532" s="187" t="s">
        <v>84</v>
      </c>
      <c r="AV532" s="15" t="s">
        <v>87</v>
      </c>
      <c r="AW532" s="15" t="s">
        <v>32</v>
      </c>
      <c r="AX532" s="15" t="s">
        <v>7</v>
      </c>
      <c r="AY532" s="187" t="s">
        <v>154</v>
      </c>
    </row>
    <row r="533" spans="2:65" s="12" customFormat="1">
      <c r="B533" s="154"/>
      <c r="D533" s="155" t="s">
        <v>164</v>
      </c>
      <c r="E533" s="156" t="s">
        <v>1</v>
      </c>
      <c r="F533" s="157" t="s">
        <v>628</v>
      </c>
      <c r="H533" s="156" t="s">
        <v>1</v>
      </c>
      <c r="I533" s="158"/>
      <c r="L533" s="154"/>
      <c r="M533" s="159"/>
      <c r="T533" s="160"/>
      <c r="AT533" s="156" t="s">
        <v>164</v>
      </c>
      <c r="AU533" s="156" t="s">
        <v>84</v>
      </c>
      <c r="AV533" s="12" t="s">
        <v>80</v>
      </c>
      <c r="AW533" s="12" t="s">
        <v>32</v>
      </c>
      <c r="AX533" s="12" t="s">
        <v>7</v>
      </c>
      <c r="AY533" s="156" t="s">
        <v>154</v>
      </c>
    </row>
    <row r="534" spans="2:65" s="13" customFormat="1">
      <c r="B534" s="161"/>
      <c r="D534" s="155" t="s">
        <v>164</v>
      </c>
      <c r="E534" s="162" t="s">
        <v>1</v>
      </c>
      <c r="F534" s="163" t="s">
        <v>629</v>
      </c>
      <c r="H534" s="164">
        <v>100</v>
      </c>
      <c r="I534" s="165"/>
      <c r="L534" s="161"/>
      <c r="M534" s="166"/>
      <c r="T534" s="167"/>
      <c r="AT534" s="162" t="s">
        <v>164</v>
      </c>
      <c r="AU534" s="162" t="s">
        <v>84</v>
      </c>
      <c r="AV534" s="13" t="s">
        <v>84</v>
      </c>
      <c r="AW534" s="13" t="s">
        <v>32</v>
      </c>
      <c r="AX534" s="13" t="s">
        <v>7</v>
      </c>
      <c r="AY534" s="162" t="s">
        <v>154</v>
      </c>
    </row>
    <row r="535" spans="2:65" s="15" customFormat="1">
      <c r="B535" s="186"/>
      <c r="D535" s="155" t="s">
        <v>164</v>
      </c>
      <c r="E535" s="187" t="s">
        <v>1</v>
      </c>
      <c r="F535" s="188" t="s">
        <v>626</v>
      </c>
      <c r="H535" s="189">
        <v>100</v>
      </c>
      <c r="I535" s="190"/>
      <c r="L535" s="186"/>
      <c r="M535" s="191"/>
      <c r="T535" s="192"/>
      <c r="AT535" s="187" t="s">
        <v>164</v>
      </c>
      <c r="AU535" s="187" t="s">
        <v>84</v>
      </c>
      <c r="AV535" s="15" t="s">
        <v>87</v>
      </c>
      <c r="AW535" s="15" t="s">
        <v>32</v>
      </c>
      <c r="AX535" s="15" t="s">
        <v>7</v>
      </c>
      <c r="AY535" s="187" t="s">
        <v>154</v>
      </c>
    </row>
    <row r="536" spans="2:65" s="14" customFormat="1">
      <c r="B536" s="168"/>
      <c r="D536" s="155" t="s">
        <v>164</v>
      </c>
      <c r="E536" s="169" t="s">
        <v>1</v>
      </c>
      <c r="F536" s="170" t="s">
        <v>183</v>
      </c>
      <c r="H536" s="171">
        <v>277.82299999999998</v>
      </c>
      <c r="I536" s="172"/>
      <c r="L536" s="168"/>
      <c r="M536" s="173"/>
      <c r="T536" s="174"/>
      <c r="AT536" s="169" t="s">
        <v>164</v>
      </c>
      <c r="AU536" s="169" t="s">
        <v>84</v>
      </c>
      <c r="AV536" s="14" t="s">
        <v>90</v>
      </c>
      <c r="AW536" s="14" t="s">
        <v>32</v>
      </c>
      <c r="AX536" s="14" t="s">
        <v>80</v>
      </c>
      <c r="AY536" s="169" t="s">
        <v>154</v>
      </c>
    </row>
    <row r="537" spans="2:65" s="1" customFormat="1" ht="24.2" customHeight="1">
      <c r="B537" s="139"/>
      <c r="C537" s="140" t="s">
        <v>630</v>
      </c>
      <c r="D537" s="140" t="s">
        <v>156</v>
      </c>
      <c r="E537" s="141" t="s">
        <v>631</v>
      </c>
      <c r="F537" s="142" t="s">
        <v>632</v>
      </c>
      <c r="G537" s="143" t="s">
        <v>633</v>
      </c>
      <c r="H537" s="144">
        <v>206.26</v>
      </c>
      <c r="I537" s="145"/>
      <c r="J537" s="146">
        <f>ROUND(I537*H537,2)</f>
        <v>0</v>
      </c>
      <c r="K537" s="147"/>
      <c r="L537" s="32"/>
      <c r="M537" s="148" t="s">
        <v>1</v>
      </c>
      <c r="N537" s="149" t="s">
        <v>42</v>
      </c>
      <c r="P537" s="150">
        <f>O537*H537</f>
        <v>0</v>
      </c>
      <c r="Q537" s="150">
        <v>1.89E-3</v>
      </c>
      <c r="R537" s="150">
        <f>Q537*H537</f>
        <v>0.38983139999999999</v>
      </c>
      <c r="S537" s="150">
        <v>0</v>
      </c>
      <c r="T537" s="151">
        <f>S537*H537</f>
        <v>0</v>
      </c>
      <c r="AR537" s="152" t="s">
        <v>90</v>
      </c>
      <c r="AT537" s="152" t="s">
        <v>156</v>
      </c>
      <c r="AU537" s="152" t="s">
        <v>84</v>
      </c>
      <c r="AY537" s="17" t="s">
        <v>154</v>
      </c>
      <c r="BE537" s="153">
        <f>IF(N537="základná",J537,0)</f>
        <v>0</v>
      </c>
      <c r="BF537" s="153">
        <f>IF(N537="znížená",J537,0)</f>
        <v>0</v>
      </c>
      <c r="BG537" s="153">
        <f>IF(N537="zákl. prenesená",J537,0)</f>
        <v>0</v>
      </c>
      <c r="BH537" s="153">
        <f>IF(N537="zníž. prenesená",J537,0)</f>
        <v>0</v>
      </c>
      <c r="BI537" s="153">
        <f>IF(N537="nulová",J537,0)</f>
        <v>0</v>
      </c>
      <c r="BJ537" s="17" t="s">
        <v>84</v>
      </c>
      <c r="BK537" s="153">
        <f>ROUND(I537*H537,2)</f>
        <v>0</v>
      </c>
      <c r="BL537" s="17" t="s">
        <v>90</v>
      </c>
      <c r="BM537" s="152" t="s">
        <v>634</v>
      </c>
    </row>
    <row r="538" spans="2:65" s="12" customFormat="1">
      <c r="B538" s="154"/>
      <c r="D538" s="155" t="s">
        <v>164</v>
      </c>
      <c r="E538" s="156" t="s">
        <v>1</v>
      </c>
      <c r="F538" s="157" t="s">
        <v>635</v>
      </c>
      <c r="H538" s="156" t="s">
        <v>1</v>
      </c>
      <c r="I538" s="158"/>
      <c r="L538" s="154"/>
      <c r="M538" s="159"/>
      <c r="T538" s="160"/>
      <c r="AT538" s="156" t="s">
        <v>164</v>
      </c>
      <c r="AU538" s="156" t="s">
        <v>84</v>
      </c>
      <c r="AV538" s="12" t="s">
        <v>80</v>
      </c>
      <c r="AW538" s="12" t="s">
        <v>32</v>
      </c>
      <c r="AX538" s="12" t="s">
        <v>7</v>
      </c>
      <c r="AY538" s="156" t="s">
        <v>154</v>
      </c>
    </row>
    <row r="539" spans="2:65" s="13" customFormat="1">
      <c r="B539" s="161"/>
      <c r="D539" s="155" t="s">
        <v>164</v>
      </c>
      <c r="E539" s="162" t="s">
        <v>1</v>
      </c>
      <c r="F539" s="163" t="s">
        <v>636</v>
      </c>
      <c r="H539" s="164">
        <v>7.56</v>
      </c>
      <c r="I539" s="165"/>
      <c r="L539" s="161"/>
      <c r="M539" s="166"/>
      <c r="T539" s="167"/>
      <c r="AT539" s="162" t="s">
        <v>164</v>
      </c>
      <c r="AU539" s="162" t="s">
        <v>84</v>
      </c>
      <c r="AV539" s="13" t="s">
        <v>84</v>
      </c>
      <c r="AW539" s="13" t="s">
        <v>32</v>
      </c>
      <c r="AX539" s="13" t="s">
        <v>7</v>
      </c>
      <c r="AY539" s="162" t="s">
        <v>154</v>
      </c>
    </row>
    <row r="540" spans="2:65" s="13" customFormat="1">
      <c r="B540" s="161"/>
      <c r="D540" s="155" t="s">
        <v>164</v>
      </c>
      <c r="E540" s="162" t="s">
        <v>1</v>
      </c>
      <c r="F540" s="163" t="s">
        <v>637</v>
      </c>
      <c r="H540" s="164">
        <v>50.08</v>
      </c>
      <c r="I540" s="165"/>
      <c r="L540" s="161"/>
      <c r="M540" s="166"/>
      <c r="T540" s="167"/>
      <c r="AT540" s="162" t="s">
        <v>164</v>
      </c>
      <c r="AU540" s="162" t="s">
        <v>84</v>
      </c>
      <c r="AV540" s="13" t="s">
        <v>84</v>
      </c>
      <c r="AW540" s="13" t="s">
        <v>32</v>
      </c>
      <c r="AX540" s="13" t="s">
        <v>7</v>
      </c>
      <c r="AY540" s="162" t="s">
        <v>154</v>
      </c>
    </row>
    <row r="541" spans="2:65" s="13" customFormat="1">
      <c r="B541" s="161"/>
      <c r="D541" s="155" t="s">
        <v>164</v>
      </c>
      <c r="E541" s="162" t="s">
        <v>1</v>
      </c>
      <c r="F541" s="163" t="s">
        <v>638</v>
      </c>
      <c r="H541" s="164">
        <v>5.51</v>
      </c>
      <c r="I541" s="165"/>
      <c r="L541" s="161"/>
      <c r="M541" s="166"/>
      <c r="T541" s="167"/>
      <c r="AT541" s="162" t="s">
        <v>164</v>
      </c>
      <c r="AU541" s="162" t="s">
        <v>84</v>
      </c>
      <c r="AV541" s="13" t="s">
        <v>84</v>
      </c>
      <c r="AW541" s="13" t="s">
        <v>32</v>
      </c>
      <c r="AX541" s="13" t="s">
        <v>7</v>
      </c>
      <c r="AY541" s="162" t="s">
        <v>154</v>
      </c>
    </row>
    <row r="542" spans="2:65" s="13" customFormat="1">
      <c r="B542" s="161"/>
      <c r="D542" s="155" t="s">
        <v>164</v>
      </c>
      <c r="E542" s="162" t="s">
        <v>1</v>
      </c>
      <c r="F542" s="163" t="s">
        <v>639</v>
      </c>
      <c r="H542" s="164">
        <v>6.6</v>
      </c>
      <c r="I542" s="165"/>
      <c r="L542" s="161"/>
      <c r="M542" s="166"/>
      <c r="T542" s="167"/>
      <c r="AT542" s="162" t="s">
        <v>164</v>
      </c>
      <c r="AU542" s="162" t="s">
        <v>84</v>
      </c>
      <c r="AV542" s="13" t="s">
        <v>84</v>
      </c>
      <c r="AW542" s="13" t="s">
        <v>32</v>
      </c>
      <c r="AX542" s="13" t="s">
        <v>7</v>
      </c>
      <c r="AY542" s="162" t="s">
        <v>154</v>
      </c>
    </row>
    <row r="543" spans="2:65" s="13" customFormat="1">
      <c r="B543" s="161"/>
      <c r="D543" s="155" t="s">
        <v>164</v>
      </c>
      <c r="E543" s="162" t="s">
        <v>1</v>
      </c>
      <c r="F543" s="163" t="s">
        <v>640</v>
      </c>
      <c r="H543" s="164">
        <v>6.6</v>
      </c>
      <c r="I543" s="165"/>
      <c r="L543" s="161"/>
      <c r="M543" s="166"/>
      <c r="T543" s="167"/>
      <c r="AT543" s="162" t="s">
        <v>164</v>
      </c>
      <c r="AU543" s="162" t="s">
        <v>84</v>
      </c>
      <c r="AV543" s="13" t="s">
        <v>84</v>
      </c>
      <c r="AW543" s="13" t="s">
        <v>32</v>
      </c>
      <c r="AX543" s="13" t="s">
        <v>7</v>
      </c>
      <c r="AY543" s="162" t="s">
        <v>154</v>
      </c>
    </row>
    <row r="544" spans="2:65" s="13" customFormat="1">
      <c r="B544" s="161"/>
      <c r="D544" s="155" t="s">
        <v>164</v>
      </c>
      <c r="E544" s="162" t="s">
        <v>1</v>
      </c>
      <c r="F544" s="163" t="s">
        <v>641</v>
      </c>
      <c r="H544" s="164">
        <v>6.66</v>
      </c>
      <c r="I544" s="165"/>
      <c r="L544" s="161"/>
      <c r="M544" s="166"/>
      <c r="T544" s="167"/>
      <c r="AT544" s="162" t="s">
        <v>164</v>
      </c>
      <c r="AU544" s="162" t="s">
        <v>84</v>
      </c>
      <c r="AV544" s="13" t="s">
        <v>84</v>
      </c>
      <c r="AW544" s="13" t="s">
        <v>32</v>
      </c>
      <c r="AX544" s="13" t="s">
        <v>7</v>
      </c>
      <c r="AY544" s="162" t="s">
        <v>154</v>
      </c>
    </row>
    <row r="545" spans="2:65" s="13" customFormat="1">
      <c r="B545" s="161"/>
      <c r="D545" s="155" t="s">
        <v>164</v>
      </c>
      <c r="E545" s="162" t="s">
        <v>1</v>
      </c>
      <c r="F545" s="163" t="s">
        <v>642</v>
      </c>
      <c r="H545" s="164">
        <v>69.12</v>
      </c>
      <c r="I545" s="165"/>
      <c r="L545" s="161"/>
      <c r="M545" s="166"/>
      <c r="T545" s="167"/>
      <c r="AT545" s="162" t="s">
        <v>164</v>
      </c>
      <c r="AU545" s="162" t="s">
        <v>84</v>
      </c>
      <c r="AV545" s="13" t="s">
        <v>84</v>
      </c>
      <c r="AW545" s="13" t="s">
        <v>32</v>
      </c>
      <c r="AX545" s="13" t="s">
        <v>7</v>
      </c>
      <c r="AY545" s="162" t="s">
        <v>154</v>
      </c>
    </row>
    <row r="546" spans="2:65" s="13" customFormat="1">
      <c r="B546" s="161"/>
      <c r="D546" s="155" t="s">
        <v>164</v>
      </c>
      <c r="E546" s="162" t="s">
        <v>1</v>
      </c>
      <c r="F546" s="163" t="s">
        <v>643</v>
      </c>
      <c r="H546" s="164">
        <v>25.92</v>
      </c>
      <c r="I546" s="165"/>
      <c r="L546" s="161"/>
      <c r="M546" s="166"/>
      <c r="T546" s="167"/>
      <c r="AT546" s="162" t="s">
        <v>164</v>
      </c>
      <c r="AU546" s="162" t="s">
        <v>84</v>
      </c>
      <c r="AV546" s="13" t="s">
        <v>84</v>
      </c>
      <c r="AW546" s="13" t="s">
        <v>32</v>
      </c>
      <c r="AX546" s="13" t="s">
        <v>7</v>
      </c>
      <c r="AY546" s="162" t="s">
        <v>154</v>
      </c>
    </row>
    <row r="547" spans="2:65" s="13" customFormat="1">
      <c r="B547" s="161"/>
      <c r="D547" s="155" t="s">
        <v>164</v>
      </c>
      <c r="E547" s="162" t="s">
        <v>1</v>
      </c>
      <c r="F547" s="163" t="s">
        <v>644</v>
      </c>
      <c r="H547" s="164">
        <v>9.73</v>
      </c>
      <c r="I547" s="165"/>
      <c r="L547" s="161"/>
      <c r="M547" s="166"/>
      <c r="T547" s="167"/>
      <c r="AT547" s="162" t="s">
        <v>164</v>
      </c>
      <c r="AU547" s="162" t="s">
        <v>84</v>
      </c>
      <c r="AV547" s="13" t="s">
        <v>84</v>
      </c>
      <c r="AW547" s="13" t="s">
        <v>32</v>
      </c>
      <c r="AX547" s="13" t="s">
        <v>7</v>
      </c>
      <c r="AY547" s="162" t="s">
        <v>154</v>
      </c>
    </row>
    <row r="548" spans="2:65" s="13" customFormat="1">
      <c r="B548" s="161"/>
      <c r="D548" s="155" t="s">
        <v>164</v>
      </c>
      <c r="E548" s="162" t="s">
        <v>1</v>
      </c>
      <c r="F548" s="163" t="s">
        <v>645</v>
      </c>
      <c r="H548" s="164">
        <v>18.48</v>
      </c>
      <c r="I548" s="165"/>
      <c r="L548" s="161"/>
      <c r="M548" s="166"/>
      <c r="T548" s="167"/>
      <c r="AT548" s="162" t="s">
        <v>164</v>
      </c>
      <c r="AU548" s="162" t="s">
        <v>84</v>
      </c>
      <c r="AV548" s="13" t="s">
        <v>84</v>
      </c>
      <c r="AW548" s="13" t="s">
        <v>32</v>
      </c>
      <c r="AX548" s="13" t="s">
        <v>7</v>
      </c>
      <c r="AY548" s="162" t="s">
        <v>154</v>
      </c>
    </row>
    <row r="549" spans="2:65" s="14" customFormat="1">
      <c r="B549" s="168"/>
      <c r="D549" s="155" t="s">
        <v>164</v>
      </c>
      <c r="E549" s="169" t="s">
        <v>1</v>
      </c>
      <c r="F549" s="170" t="s">
        <v>183</v>
      </c>
      <c r="H549" s="171">
        <v>206.26</v>
      </c>
      <c r="I549" s="172"/>
      <c r="L549" s="168"/>
      <c r="M549" s="173"/>
      <c r="T549" s="174"/>
      <c r="AT549" s="169" t="s">
        <v>164</v>
      </c>
      <c r="AU549" s="169" t="s">
        <v>84</v>
      </c>
      <c r="AV549" s="14" t="s">
        <v>90</v>
      </c>
      <c r="AW549" s="14" t="s">
        <v>32</v>
      </c>
      <c r="AX549" s="14" t="s">
        <v>80</v>
      </c>
      <c r="AY549" s="169" t="s">
        <v>154</v>
      </c>
    </row>
    <row r="550" spans="2:65" s="1" customFormat="1" ht="24.2" customHeight="1">
      <c r="B550" s="139"/>
      <c r="C550" s="140" t="s">
        <v>646</v>
      </c>
      <c r="D550" s="140" t="s">
        <v>156</v>
      </c>
      <c r="E550" s="141" t="s">
        <v>647</v>
      </c>
      <c r="F550" s="142" t="s">
        <v>648</v>
      </c>
      <c r="G550" s="143" t="s">
        <v>633</v>
      </c>
      <c r="H550" s="144">
        <v>186.4</v>
      </c>
      <c r="I550" s="145"/>
      <c r="J550" s="146">
        <f>ROUND(I550*H550,2)</f>
        <v>0</v>
      </c>
      <c r="K550" s="147"/>
      <c r="L550" s="32"/>
      <c r="M550" s="148" t="s">
        <v>1</v>
      </c>
      <c r="N550" s="149" t="s">
        <v>42</v>
      </c>
      <c r="P550" s="150">
        <f>O550*H550</f>
        <v>0</v>
      </c>
      <c r="Q550" s="150">
        <v>1.9109999999999999E-3</v>
      </c>
      <c r="R550" s="150">
        <f>Q550*H550</f>
        <v>0.35621039999999998</v>
      </c>
      <c r="S550" s="150">
        <v>0</v>
      </c>
      <c r="T550" s="151">
        <f>S550*H550</f>
        <v>0</v>
      </c>
      <c r="AR550" s="152" t="s">
        <v>90</v>
      </c>
      <c r="AT550" s="152" t="s">
        <v>156</v>
      </c>
      <c r="AU550" s="152" t="s">
        <v>84</v>
      </c>
      <c r="AY550" s="17" t="s">
        <v>154</v>
      </c>
      <c r="BE550" s="153">
        <f>IF(N550="základná",J550,0)</f>
        <v>0</v>
      </c>
      <c r="BF550" s="153">
        <f>IF(N550="znížená",J550,0)</f>
        <v>0</v>
      </c>
      <c r="BG550" s="153">
        <f>IF(N550="zákl. prenesená",J550,0)</f>
        <v>0</v>
      </c>
      <c r="BH550" s="153">
        <f>IF(N550="zníž. prenesená",J550,0)</f>
        <v>0</v>
      </c>
      <c r="BI550" s="153">
        <f>IF(N550="nulová",J550,0)</f>
        <v>0</v>
      </c>
      <c r="BJ550" s="17" t="s">
        <v>84</v>
      </c>
      <c r="BK550" s="153">
        <f>ROUND(I550*H550,2)</f>
        <v>0</v>
      </c>
      <c r="BL550" s="17" t="s">
        <v>90</v>
      </c>
      <c r="BM550" s="152" t="s">
        <v>649</v>
      </c>
    </row>
    <row r="551" spans="2:65" s="12" customFormat="1">
      <c r="B551" s="154"/>
      <c r="D551" s="155" t="s">
        <v>164</v>
      </c>
      <c r="E551" s="156" t="s">
        <v>1</v>
      </c>
      <c r="F551" s="157" t="s">
        <v>635</v>
      </c>
      <c r="H551" s="156" t="s">
        <v>1</v>
      </c>
      <c r="I551" s="158"/>
      <c r="L551" s="154"/>
      <c r="M551" s="159"/>
      <c r="T551" s="160"/>
      <c r="AT551" s="156" t="s">
        <v>164</v>
      </c>
      <c r="AU551" s="156" t="s">
        <v>84</v>
      </c>
      <c r="AV551" s="12" t="s">
        <v>80</v>
      </c>
      <c r="AW551" s="12" t="s">
        <v>32</v>
      </c>
      <c r="AX551" s="12" t="s">
        <v>7</v>
      </c>
      <c r="AY551" s="156" t="s">
        <v>154</v>
      </c>
    </row>
    <row r="552" spans="2:65" s="13" customFormat="1">
      <c r="B552" s="161"/>
      <c r="D552" s="155" t="s">
        <v>164</v>
      </c>
      <c r="E552" s="162" t="s">
        <v>1</v>
      </c>
      <c r="F552" s="163" t="s">
        <v>636</v>
      </c>
      <c r="H552" s="164">
        <v>7.56</v>
      </c>
      <c r="I552" s="165"/>
      <c r="L552" s="161"/>
      <c r="M552" s="166"/>
      <c r="T552" s="167"/>
      <c r="AT552" s="162" t="s">
        <v>164</v>
      </c>
      <c r="AU552" s="162" t="s">
        <v>84</v>
      </c>
      <c r="AV552" s="13" t="s">
        <v>84</v>
      </c>
      <c r="AW552" s="13" t="s">
        <v>32</v>
      </c>
      <c r="AX552" s="13" t="s">
        <v>7</v>
      </c>
      <c r="AY552" s="162" t="s">
        <v>154</v>
      </c>
    </row>
    <row r="553" spans="2:65" s="13" customFormat="1">
      <c r="B553" s="161"/>
      <c r="D553" s="155" t="s">
        <v>164</v>
      </c>
      <c r="E553" s="162" t="s">
        <v>1</v>
      </c>
      <c r="F553" s="163" t="s">
        <v>637</v>
      </c>
      <c r="H553" s="164">
        <v>50.08</v>
      </c>
      <c r="I553" s="165"/>
      <c r="L553" s="161"/>
      <c r="M553" s="166"/>
      <c r="T553" s="167"/>
      <c r="AT553" s="162" t="s">
        <v>164</v>
      </c>
      <c r="AU553" s="162" t="s">
        <v>84</v>
      </c>
      <c r="AV553" s="13" t="s">
        <v>84</v>
      </c>
      <c r="AW553" s="13" t="s">
        <v>32</v>
      </c>
      <c r="AX553" s="13" t="s">
        <v>7</v>
      </c>
      <c r="AY553" s="162" t="s">
        <v>154</v>
      </c>
    </row>
    <row r="554" spans="2:65" s="13" customFormat="1">
      <c r="B554" s="161"/>
      <c r="D554" s="155" t="s">
        <v>164</v>
      </c>
      <c r="E554" s="162" t="s">
        <v>1</v>
      </c>
      <c r="F554" s="163" t="s">
        <v>638</v>
      </c>
      <c r="H554" s="164">
        <v>5.51</v>
      </c>
      <c r="I554" s="165"/>
      <c r="L554" s="161"/>
      <c r="M554" s="166"/>
      <c r="T554" s="167"/>
      <c r="AT554" s="162" t="s">
        <v>164</v>
      </c>
      <c r="AU554" s="162" t="s">
        <v>84</v>
      </c>
      <c r="AV554" s="13" t="s">
        <v>84</v>
      </c>
      <c r="AW554" s="13" t="s">
        <v>32</v>
      </c>
      <c r="AX554" s="13" t="s">
        <v>7</v>
      </c>
      <c r="AY554" s="162" t="s">
        <v>154</v>
      </c>
    </row>
    <row r="555" spans="2:65" s="13" customFormat="1">
      <c r="B555" s="161"/>
      <c r="D555" s="155" t="s">
        <v>164</v>
      </c>
      <c r="E555" s="162" t="s">
        <v>1</v>
      </c>
      <c r="F555" s="163" t="s">
        <v>642</v>
      </c>
      <c r="H555" s="164">
        <v>69.12</v>
      </c>
      <c r="I555" s="165"/>
      <c r="L555" s="161"/>
      <c r="M555" s="166"/>
      <c r="T555" s="167"/>
      <c r="AT555" s="162" t="s">
        <v>164</v>
      </c>
      <c r="AU555" s="162" t="s">
        <v>84</v>
      </c>
      <c r="AV555" s="13" t="s">
        <v>84</v>
      </c>
      <c r="AW555" s="13" t="s">
        <v>32</v>
      </c>
      <c r="AX555" s="13" t="s">
        <v>7</v>
      </c>
      <c r="AY555" s="162" t="s">
        <v>154</v>
      </c>
    </row>
    <row r="556" spans="2:65" s="13" customFormat="1">
      <c r="B556" s="161"/>
      <c r="D556" s="155" t="s">
        <v>164</v>
      </c>
      <c r="E556" s="162" t="s">
        <v>1</v>
      </c>
      <c r="F556" s="163" t="s">
        <v>643</v>
      </c>
      <c r="H556" s="164">
        <v>25.92</v>
      </c>
      <c r="I556" s="165"/>
      <c r="L556" s="161"/>
      <c r="M556" s="166"/>
      <c r="T556" s="167"/>
      <c r="AT556" s="162" t="s">
        <v>164</v>
      </c>
      <c r="AU556" s="162" t="s">
        <v>84</v>
      </c>
      <c r="AV556" s="13" t="s">
        <v>84</v>
      </c>
      <c r="AW556" s="13" t="s">
        <v>32</v>
      </c>
      <c r="AX556" s="13" t="s">
        <v>7</v>
      </c>
      <c r="AY556" s="162" t="s">
        <v>154</v>
      </c>
    </row>
    <row r="557" spans="2:65" s="13" customFormat="1">
      <c r="B557" s="161"/>
      <c r="D557" s="155" t="s">
        <v>164</v>
      </c>
      <c r="E557" s="162" t="s">
        <v>1</v>
      </c>
      <c r="F557" s="163" t="s">
        <v>644</v>
      </c>
      <c r="H557" s="164">
        <v>9.73</v>
      </c>
      <c r="I557" s="165"/>
      <c r="L557" s="161"/>
      <c r="M557" s="166"/>
      <c r="T557" s="167"/>
      <c r="AT557" s="162" t="s">
        <v>164</v>
      </c>
      <c r="AU557" s="162" t="s">
        <v>84</v>
      </c>
      <c r="AV557" s="13" t="s">
        <v>84</v>
      </c>
      <c r="AW557" s="13" t="s">
        <v>32</v>
      </c>
      <c r="AX557" s="13" t="s">
        <v>7</v>
      </c>
      <c r="AY557" s="162" t="s">
        <v>154</v>
      </c>
    </row>
    <row r="558" spans="2:65" s="13" customFormat="1">
      <c r="B558" s="161"/>
      <c r="D558" s="155" t="s">
        <v>164</v>
      </c>
      <c r="E558" s="162" t="s">
        <v>1</v>
      </c>
      <c r="F558" s="163" t="s">
        <v>645</v>
      </c>
      <c r="H558" s="164">
        <v>18.48</v>
      </c>
      <c r="I558" s="165"/>
      <c r="L558" s="161"/>
      <c r="M558" s="166"/>
      <c r="T558" s="167"/>
      <c r="AT558" s="162" t="s">
        <v>164</v>
      </c>
      <c r="AU558" s="162" t="s">
        <v>84</v>
      </c>
      <c r="AV558" s="13" t="s">
        <v>84</v>
      </c>
      <c r="AW558" s="13" t="s">
        <v>32</v>
      </c>
      <c r="AX558" s="13" t="s">
        <v>7</v>
      </c>
      <c r="AY558" s="162" t="s">
        <v>154</v>
      </c>
    </row>
    <row r="559" spans="2:65" s="14" customFormat="1">
      <c r="B559" s="168"/>
      <c r="D559" s="155" t="s">
        <v>164</v>
      </c>
      <c r="E559" s="169" t="s">
        <v>1</v>
      </c>
      <c r="F559" s="170" t="s">
        <v>183</v>
      </c>
      <c r="H559" s="171">
        <v>186.39999999999998</v>
      </c>
      <c r="I559" s="172"/>
      <c r="L559" s="168"/>
      <c r="M559" s="173"/>
      <c r="T559" s="174"/>
      <c r="AT559" s="169" t="s">
        <v>164</v>
      </c>
      <c r="AU559" s="169" t="s">
        <v>84</v>
      </c>
      <c r="AV559" s="14" t="s">
        <v>90</v>
      </c>
      <c r="AW559" s="14" t="s">
        <v>32</v>
      </c>
      <c r="AX559" s="14" t="s">
        <v>80</v>
      </c>
      <c r="AY559" s="169" t="s">
        <v>154</v>
      </c>
    </row>
    <row r="560" spans="2:65" s="1" customFormat="1" ht="24.2" customHeight="1">
      <c r="B560" s="139"/>
      <c r="C560" s="140" t="s">
        <v>650</v>
      </c>
      <c r="D560" s="140" t="s">
        <v>156</v>
      </c>
      <c r="E560" s="141" t="s">
        <v>651</v>
      </c>
      <c r="F560" s="142" t="s">
        <v>652</v>
      </c>
      <c r="G560" s="143" t="s">
        <v>159</v>
      </c>
      <c r="H560" s="144">
        <v>1027.9870000000001</v>
      </c>
      <c r="I560" s="145"/>
      <c r="J560" s="146">
        <f>ROUND(I560*H560,2)</f>
        <v>0</v>
      </c>
      <c r="K560" s="147"/>
      <c r="L560" s="32"/>
      <c r="M560" s="148" t="s">
        <v>1</v>
      </c>
      <c r="N560" s="149" t="s">
        <v>42</v>
      </c>
      <c r="P560" s="150">
        <f>O560*H560</f>
        <v>0</v>
      </c>
      <c r="Q560" s="150">
        <v>5.1500000000000001E-3</v>
      </c>
      <c r="R560" s="150">
        <f>Q560*H560</f>
        <v>5.2941330500000001</v>
      </c>
      <c r="S560" s="150">
        <v>0</v>
      </c>
      <c r="T560" s="151">
        <f>S560*H560</f>
        <v>0</v>
      </c>
      <c r="AR560" s="152" t="s">
        <v>90</v>
      </c>
      <c r="AT560" s="152" t="s">
        <v>156</v>
      </c>
      <c r="AU560" s="152" t="s">
        <v>84</v>
      </c>
      <c r="AY560" s="17" t="s">
        <v>154</v>
      </c>
      <c r="BE560" s="153">
        <f>IF(N560="základná",J560,0)</f>
        <v>0</v>
      </c>
      <c r="BF560" s="153">
        <f>IF(N560="znížená",J560,0)</f>
        <v>0</v>
      </c>
      <c r="BG560" s="153">
        <f>IF(N560="zákl. prenesená",J560,0)</f>
        <v>0</v>
      </c>
      <c r="BH560" s="153">
        <f>IF(N560="zníž. prenesená",J560,0)</f>
        <v>0</v>
      </c>
      <c r="BI560" s="153">
        <f>IF(N560="nulová",J560,0)</f>
        <v>0</v>
      </c>
      <c r="BJ560" s="17" t="s">
        <v>84</v>
      </c>
      <c r="BK560" s="153">
        <f>ROUND(I560*H560,2)</f>
        <v>0</v>
      </c>
      <c r="BL560" s="17" t="s">
        <v>90</v>
      </c>
      <c r="BM560" s="152" t="s">
        <v>653</v>
      </c>
    </row>
    <row r="561" spans="2:51" s="12" customFormat="1">
      <c r="B561" s="154"/>
      <c r="D561" s="155" t="s">
        <v>164</v>
      </c>
      <c r="E561" s="156" t="s">
        <v>1</v>
      </c>
      <c r="F561" s="157" t="s">
        <v>615</v>
      </c>
      <c r="H561" s="156" t="s">
        <v>1</v>
      </c>
      <c r="I561" s="158"/>
      <c r="L561" s="154"/>
      <c r="M561" s="159"/>
      <c r="T561" s="160"/>
      <c r="AT561" s="156" t="s">
        <v>164</v>
      </c>
      <c r="AU561" s="156" t="s">
        <v>84</v>
      </c>
      <c r="AV561" s="12" t="s">
        <v>80</v>
      </c>
      <c r="AW561" s="12" t="s">
        <v>32</v>
      </c>
      <c r="AX561" s="12" t="s">
        <v>7</v>
      </c>
      <c r="AY561" s="156" t="s">
        <v>154</v>
      </c>
    </row>
    <row r="562" spans="2:51" s="13" customFormat="1">
      <c r="B562" s="161"/>
      <c r="D562" s="155" t="s">
        <v>164</v>
      </c>
      <c r="E562" s="162" t="s">
        <v>1</v>
      </c>
      <c r="F562" s="163" t="s">
        <v>616</v>
      </c>
      <c r="H562" s="164">
        <v>103.878</v>
      </c>
      <c r="I562" s="165"/>
      <c r="L562" s="161"/>
      <c r="M562" s="166"/>
      <c r="T562" s="167"/>
      <c r="AT562" s="162" t="s">
        <v>164</v>
      </c>
      <c r="AU562" s="162" t="s">
        <v>84</v>
      </c>
      <c r="AV562" s="13" t="s">
        <v>84</v>
      </c>
      <c r="AW562" s="13" t="s">
        <v>32</v>
      </c>
      <c r="AX562" s="13" t="s">
        <v>7</v>
      </c>
      <c r="AY562" s="162" t="s">
        <v>154</v>
      </c>
    </row>
    <row r="563" spans="2:51" s="13" customFormat="1">
      <c r="B563" s="161"/>
      <c r="D563" s="155" t="s">
        <v>164</v>
      </c>
      <c r="E563" s="162" t="s">
        <v>1</v>
      </c>
      <c r="F563" s="163" t="s">
        <v>617</v>
      </c>
      <c r="H563" s="164">
        <v>20.358000000000001</v>
      </c>
      <c r="I563" s="165"/>
      <c r="L563" s="161"/>
      <c r="M563" s="166"/>
      <c r="T563" s="167"/>
      <c r="AT563" s="162" t="s">
        <v>164</v>
      </c>
      <c r="AU563" s="162" t="s">
        <v>84</v>
      </c>
      <c r="AV563" s="13" t="s">
        <v>84</v>
      </c>
      <c r="AW563" s="13" t="s">
        <v>32</v>
      </c>
      <c r="AX563" s="13" t="s">
        <v>7</v>
      </c>
      <c r="AY563" s="162" t="s">
        <v>154</v>
      </c>
    </row>
    <row r="564" spans="2:51" s="13" customFormat="1">
      <c r="B564" s="161"/>
      <c r="D564" s="155" t="s">
        <v>164</v>
      </c>
      <c r="E564" s="162" t="s">
        <v>1</v>
      </c>
      <c r="F564" s="163" t="s">
        <v>618</v>
      </c>
      <c r="H564" s="164">
        <v>1.946</v>
      </c>
      <c r="I564" s="165"/>
      <c r="L564" s="161"/>
      <c r="M564" s="166"/>
      <c r="T564" s="167"/>
      <c r="AT564" s="162" t="s">
        <v>164</v>
      </c>
      <c r="AU564" s="162" t="s">
        <v>84</v>
      </c>
      <c r="AV564" s="13" t="s">
        <v>84</v>
      </c>
      <c r="AW564" s="13" t="s">
        <v>32</v>
      </c>
      <c r="AX564" s="13" t="s">
        <v>7</v>
      </c>
      <c r="AY564" s="162" t="s">
        <v>154</v>
      </c>
    </row>
    <row r="565" spans="2:51" s="13" customFormat="1">
      <c r="B565" s="161"/>
      <c r="D565" s="155" t="s">
        <v>164</v>
      </c>
      <c r="E565" s="162" t="s">
        <v>1</v>
      </c>
      <c r="F565" s="163" t="s">
        <v>619</v>
      </c>
      <c r="H565" s="164">
        <v>1.512</v>
      </c>
      <c r="I565" s="165"/>
      <c r="L565" s="161"/>
      <c r="M565" s="166"/>
      <c r="T565" s="167"/>
      <c r="AT565" s="162" t="s">
        <v>164</v>
      </c>
      <c r="AU565" s="162" t="s">
        <v>84</v>
      </c>
      <c r="AV565" s="13" t="s">
        <v>84</v>
      </c>
      <c r="AW565" s="13" t="s">
        <v>32</v>
      </c>
      <c r="AX565" s="13" t="s">
        <v>7</v>
      </c>
      <c r="AY565" s="162" t="s">
        <v>154</v>
      </c>
    </row>
    <row r="566" spans="2:51" s="13" customFormat="1">
      <c r="B566" s="161"/>
      <c r="D566" s="155" t="s">
        <v>164</v>
      </c>
      <c r="E566" s="162" t="s">
        <v>1</v>
      </c>
      <c r="F566" s="163" t="s">
        <v>620</v>
      </c>
      <c r="H566" s="164">
        <v>10.016</v>
      </c>
      <c r="I566" s="165"/>
      <c r="L566" s="161"/>
      <c r="M566" s="166"/>
      <c r="T566" s="167"/>
      <c r="AT566" s="162" t="s">
        <v>164</v>
      </c>
      <c r="AU566" s="162" t="s">
        <v>84</v>
      </c>
      <c r="AV566" s="13" t="s">
        <v>84</v>
      </c>
      <c r="AW566" s="13" t="s">
        <v>32</v>
      </c>
      <c r="AX566" s="13" t="s">
        <v>7</v>
      </c>
      <c r="AY566" s="162" t="s">
        <v>154</v>
      </c>
    </row>
    <row r="567" spans="2:51" s="13" customFormat="1">
      <c r="B567" s="161"/>
      <c r="D567" s="155" t="s">
        <v>164</v>
      </c>
      <c r="E567" s="162" t="s">
        <v>1</v>
      </c>
      <c r="F567" s="163" t="s">
        <v>621</v>
      </c>
      <c r="H567" s="164">
        <v>1.1020000000000001</v>
      </c>
      <c r="I567" s="165"/>
      <c r="L567" s="161"/>
      <c r="M567" s="166"/>
      <c r="T567" s="167"/>
      <c r="AT567" s="162" t="s">
        <v>164</v>
      </c>
      <c r="AU567" s="162" t="s">
        <v>84</v>
      </c>
      <c r="AV567" s="13" t="s">
        <v>84</v>
      </c>
      <c r="AW567" s="13" t="s">
        <v>32</v>
      </c>
      <c r="AX567" s="13" t="s">
        <v>7</v>
      </c>
      <c r="AY567" s="162" t="s">
        <v>154</v>
      </c>
    </row>
    <row r="568" spans="2:51" s="15" customFormat="1">
      <c r="B568" s="186"/>
      <c r="D568" s="155" t="s">
        <v>164</v>
      </c>
      <c r="E568" s="187" t="s">
        <v>1</v>
      </c>
      <c r="F568" s="188" t="s">
        <v>626</v>
      </c>
      <c r="H568" s="189">
        <v>138.81200000000001</v>
      </c>
      <c r="I568" s="190"/>
      <c r="L568" s="186"/>
      <c r="M568" s="191"/>
      <c r="T568" s="192"/>
      <c r="AT568" s="187" t="s">
        <v>164</v>
      </c>
      <c r="AU568" s="187" t="s">
        <v>84</v>
      </c>
      <c r="AV568" s="15" t="s">
        <v>87</v>
      </c>
      <c r="AW568" s="15" t="s">
        <v>32</v>
      </c>
      <c r="AX568" s="15" t="s">
        <v>7</v>
      </c>
      <c r="AY568" s="187" t="s">
        <v>154</v>
      </c>
    </row>
    <row r="569" spans="2:51" s="12" customFormat="1">
      <c r="B569" s="154"/>
      <c r="D569" s="155" t="s">
        <v>164</v>
      </c>
      <c r="E569" s="156" t="s">
        <v>1</v>
      </c>
      <c r="F569" s="157" t="s">
        <v>319</v>
      </c>
      <c r="H569" s="156" t="s">
        <v>1</v>
      </c>
      <c r="I569" s="158"/>
      <c r="L569" s="154"/>
      <c r="M569" s="159"/>
      <c r="T569" s="160"/>
      <c r="AT569" s="156" t="s">
        <v>164</v>
      </c>
      <c r="AU569" s="156" t="s">
        <v>84</v>
      </c>
      <c r="AV569" s="12" t="s">
        <v>80</v>
      </c>
      <c r="AW569" s="12" t="s">
        <v>32</v>
      </c>
      <c r="AX569" s="12" t="s">
        <v>7</v>
      </c>
      <c r="AY569" s="156" t="s">
        <v>154</v>
      </c>
    </row>
    <row r="570" spans="2:51" s="13" customFormat="1">
      <c r="B570" s="161"/>
      <c r="D570" s="155" t="s">
        <v>164</v>
      </c>
      <c r="E570" s="162" t="s">
        <v>1</v>
      </c>
      <c r="F570" s="163" t="s">
        <v>422</v>
      </c>
      <c r="H570" s="164">
        <v>0.85799999999999998</v>
      </c>
      <c r="I570" s="165"/>
      <c r="L570" s="161"/>
      <c r="M570" s="166"/>
      <c r="T570" s="167"/>
      <c r="AT570" s="162" t="s">
        <v>164</v>
      </c>
      <c r="AU570" s="162" t="s">
        <v>84</v>
      </c>
      <c r="AV570" s="13" t="s">
        <v>84</v>
      </c>
      <c r="AW570" s="13" t="s">
        <v>32</v>
      </c>
      <c r="AX570" s="13" t="s">
        <v>7</v>
      </c>
      <c r="AY570" s="162" t="s">
        <v>154</v>
      </c>
    </row>
    <row r="571" spans="2:51" s="12" customFormat="1">
      <c r="B571" s="154"/>
      <c r="D571" s="155" t="s">
        <v>164</v>
      </c>
      <c r="E571" s="156" t="s">
        <v>1</v>
      </c>
      <c r="F571" s="157" t="s">
        <v>381</v>
      </c>
      <c r="H571" s="156" t="s">
        <v>1</v>
      </c>
      <c r="I571" s="158"/>
      <c r="L571" s="154"/>
      <c r="M571" s="159"/>
      <c r="T571" s="160"/>
      <c r="AT571" s="156" t="s">
        <v>164</v>
      </c>
      <c r="AU571" s="156" t="s">
        <v>84</v>
      </c>
      <c r="AV571" s="12" t="s">
        <v>80</v>
      </c>
      <c r="AW571" s="12" t="s">
        <v>32</v>
      </c>
      <c r="AX571" s="12" t="s">
        <v>7</v>
      </c>
      <c r="AY571" s="156" t="s">
        <v>154</v>
      </c>
    </row>
    <row r="572" spans="2:51" s="13" customFormat="1">
      <c r="B572" s="161"/>
      <c r="D572" s="155" t="s">
        <v>164</v>
      </c>
      <c r="E572" s="162" t="s">
        <v>1</v>
      </c>
      <c r="F572" s="163" t="s">
        <v>422</v>
      </c>
      <c r="H572" s="164">
        <v>0.85799999999999998</v>
      </c>
      <c r="I572" s="165"/>
      <c r="L572" s="161"/>
      <c r="M572" s="166"/>
      <c r="T572" s="167"/>
      <c r="AT572" s="162" t="s">
        <v>164</v>
      </c>
      <c r="AU572" s="162" t="s">
        <v>84</v>
      </c>
      <c r="AV572" s="13" t="s">
        <v>84</v>
      </c>
      <c r="AW572" s="13" t="s">
        <v>32</v>
      </c>
      <c r="AX572" s="13" t="s">
        <v>7</v>
      </c>
      <c r="AY572" s="162" t="s">
        <v>154</v>
      </c>
    </row>
    <row r="573" spans="2:51" s="12" customFormat="1">
      <c r="B573" s="154"/>
      <c r="D573" s="155" t="s">
        <v>164</v>
      </c>
      <c r="E573" s="156" t="s">
        <v>1</v>
      </c>
      <c r="F573" s="157" t="s">
        <v>382</v>
      </c>
      <c r="H573" s="156" t="s">
        <v>1</v>
      </c>
      <c r="I573" s="158"/>
      <c r="L573" s="154"/>
      <c r="M573" s="159"/>
      <c r="T573" s="160"/>
      <c r="AT573" s="156" t="s">
        <v>164</v>
      </c>
      <c r="AU573" s="156" t="s">
        <v>84</v>
      </c>
      <c r="AV573" s="12" t="s">
        <v>80</v>
      </c>
      <c r="AW573" s="12" t="s">
        <v>32</v>
      </c>
      <c r="AX573" s="12" t="s">
        <v>7</v>
      </c>
      <c r="AY573" s="156" t="s">
        <v>154</v>
      </c>
    </row>
    <row r="574" spans="2:51" s="13" customFormat="1">
      <c r="B574" s="161"/>
      <c r="D574" s="155" t="s">
        <v>164</v>
      </c>
      <c r="E574" s="162" t="s">
        <v>1</v>
      </c>
      <c r="F574" s="163" t="s">
        <v>654</v>
      </c>
      <c r="H574" s="164">
        <v>1.1020000000000001</v>
      </c>
      <c r="I574" s="165"/>
      <c r="L574" s="161"/>
      <c r="M574" s="166"/>
      <c r="T574" s="167"/>
      <c r="AT574" s="162" t="s">
        <v>164</v>
      </c>
      <c r="AU574" s="162" t="s">
        <v>84</v>
      </c>
      <c r="AV574" s="13" t="s">
        <v>84</v>
      </c>
      <c r="AW574" s="13" t="s">
        <v>32</v>
      </c>
      <c r="AX574" s="13" t="s">
        <v>7</v>
      </c>
      <c r="AY574" s="162" t="s">
        <v>154</v>
      </c>
    </row>
    <row r="575" spans="2:51" s="13" customFormat="1">
      <c r="B575" s="161"/>
      <c r="D575" s="155" t="s">
        <v>164</v>
      </c>
      <c r="E575" s="162" t="s">
        <v>1</v>
      </c>
      <c r="F575" s="163" t="s">
        <v>422</v>
      </c>
      <c r="H575" s="164">
        <v>0.85799999999999998</v>
      </c>
      <c r="I575" s="165"/>
      <c r="L575" s="161"/>
      <c r="M575" s="166"/>
      <c r="T575" s="167"/>
      <c r="AT575" s="162" t="s">
        <v>164</v>
      </c>
      <c r="AU575" s="162" t="s">
        <v>84</v>
      </c>
      <c r="AV575" s="13" t="s">
        <v>84</v>
      </c>
      <c r="AW575" s="13" t="s">
        <v>32</v>
      </c>
      <c r="AX575" s="13" t="s">
        <v>7</v>
      </c>
      <c r="AY575" s="162" t="s">
        <v>154</v>
      </c>
    </row>
    <row r="576" spans="2:51" s="12" customFormat="1">
      <c r="B576" s="154"/>
      <c r="D576" s="155" t="s">
        <v>164</v>
      </c>
      <c r="E576" s="156" t="s">
        <v>1</v>
      </c>
      <c r="F576" s="157" t="s">
        <v>383</v>
      </c>
      <c r="H576" s="156" t="s">
        <v>1</v>
      </c>
      <c r="I576" s="158"/>
      <c r="L576" s="154"/>
      <c r="M576" s="159"/>
      <c r="T576" s="160"/>
      <c r="AT576" s="156" t="s">
        <v>164</v>
      </c>
      <c r="AU576" s="156" t="s">
        <v>84</v>
      </c>
      <c r="AV576" s="12" t="s">
        <v>80</v>
      </c>
      <c r="AW576" s="12" t="s">
        <v>32</v>
      </c>
      <c r="AX576" s="12" t="s">
        <v>7</v>
      </c>
      <c r="AY576" s="156" t="s">
        <v>154</v>
      </c>
    </row>
    <row r="577" spans="2:51" s="13" customFormat="1">
      <c r="B577" s="161"/>
      <c r="D577" s="155" t="s">
        <v>164</v>
      </c>
      <c r="E577" s="162" t="s">
        <v>1</v>
      </c>
      <c r="F577" s="163" t="s">
        <v>422</v>
      </c>
      <c r="H577" s="164">
        <v>0.85799999999999998</v>
      </c>
      <c r="I577" s="165"/>
      <c r="L577" s="161"/>
      <c r="M577" s="166"/>
      <c r="T577" s="167"/>
      <c r="AT577" s="162" t="s">
        <v>164</v>
      </c>
      <c r="AU577" s="162" t="s">
        <v>84</v>
      </c>
      <c r="AV577" s="13" t="s">
        <v>84</v>
      </c>
      <c r="AW577" s="13" t="s">
        <v>32</v>
      </c>
      <c r="AX577" s="13" t="s">
        <v>7</v>
      </c>
      <c r="AY577" s="162" t="s">
        <v>154</v>
      </c>
    </row>
    <row r="578" spans="2:51" s="15" customFormat="1">
      <c r="B578" s="186"/>
      <c r="D578" s="155" t="s">
        <v>164</v>
      </c>
      <c r="E578" s="187" t="s">
        <v>1</v>
      </c>
      <c r="F578" s="188" t="s">
        <v>626</v>
      </c>
      <c r="H578" s="189">
        <v>4.5339999999999998</v>
      </c>
      <c r="I578" s="190"/>
      <c r="L578" s="186"/>
      <c r="M578" s="191"/>
      <c r="T578" s="192"/>
      <c r="AT578" s="187" t="s">
        <v>164</v>
      </c>
      <c r="AU578" s="187" t="s">
        <v>84</v>
      </c>
      <c r="AV578" s="15" t="s">
        <v>87</v>
      </c>
      <c r="AW578" s="15" t="s">
        <v>32</v>
      </c>
      <c r="AX578" s="15" t="s">
        <v>7</v>
      </c>
      <c r="AY578" s="187" t="s">
        <v>154</v>
      </c>
    </row>
    <row r="579" spans="2:51" s="12" customFormat="1">
      <c r="B579" s="154"/>
      <c r="D579" s="155" t="s">
        <v>164</v>
      </c>
      <c r="E579" s="156" t="s">
        <v>1</v>
      </c>
      <c r="F579" s="157" t="s">
        <v>627</v>
      </c>
      <c r="H579" s="156" t="s">
        <v>1</v>
      </c>
      <c r="I579" s="158"/>
      <c r="L579" s="154"/>
      <c r="M579" s="159"/>
      <c r="T579" s="160"/>
      <c r="AT579" s="156" t="s">
        <v>164</v>
      </c>
      <c r="AU579" s="156" t="s">
        <v>84</v>
      </c>
      <c r="AV579" s="12" t="s">
        <v>80</v>
      </c>
      <c r="AW579" s="12" t="s">
        <v>32</v>
      </c>
      <c r="AX579" s="12" t="s">
        <v>7</v>
      </c>
      <c r="AY579" s="156" t="s">
        <v>154</v>
      </c>
    </row>
    <row r="580" spans="2:51" s="13" customFormat="1">
      <c r="B580" s="161"/>
      <c r="D580" s="155" t="s">
        <v>164</v>
      </c>
      <c r="E580" s="162" t="s">
        <v>1</v>
      </c>
      <c r="F580" s="163" t="s">
        <v>428</v>
      </c>
      <c r="H580" s="164">
        <v>33.124000000000002</v>
      </c>
      <c r="I580" s="165"/>
      <c r="L580" s="161"/>
      <c r="M580" s="166"/>
      <c r="T580" s="167"/>
      <c r="AT580" s="162" t="s">
        <v>164</v>
      </c>
      <c r="AU580" s="162" t="s">
        <v>84</v>
      </c>
      <c r="AV580" s="13" t="s">
        <v>84</v>
      </c>
      <c r="AW580" s="13" t="s">
        <v>32</v>
      </c>
      <c r="AX580" s="13" t="s">
        <v>7</v>
      </c>
      <c r="AY580" s="162" t="s">
        <v>154</v>
      </c>
    </row>
    <row r="581" spans="2:51" s="13" customFormat="1">
      <c r="B581" s="161"/>
      <c r="D581" s="155" t="s">
        <v>164</v>
      </c>
      <c r="E581" s="162" t="s">
        <v>1</v>
      </c>
      <c r="F581" s="163" t="s">
        <v>429</v>
      </c>
      <c r="H581" s="164">
        <v>5.8620000000000001</v>
      </c>
      <c r="I581" s="165"/>
      <c r="L581" s="161"/>
      <c r="M581" s="166"/>
      <c r="T581" s="167"/>
      <c r="AT581" s="162" t="s">
        <v>164</v>
      </c>
      <c r="AU581" s="162" t="s">
        <v>84</v>
      </c>
      <c r="AV581" s="13" t="s">
        <v>84</v>
      </c>
      <c r="AW581" s="13" t="s">
        <v>32</v>
      </c>
      <c r="AX581" s="13" t="s">
        <v>7</v>
      </c>
      <c r="AY581" s="162" t="s">
        <v>154</v>
      </c>
    </row>
    <row r="582" spans="2:51" s="12" customFormat="1">
      <c r="B582" s="154"/>
      <c r="D582" s="155" t="s">
        <v>164</v>
      </c>
      <c r="E582" s="156" t="s">
        <v>1</v>
      </c>
      <c r="F582" s="157" t="s">
        <v>381</v>
      </c>
      <c r="H582" s="156" t="s">
        <v>1</v>
      </c>
      <c r="I582" s="158"/>
      <c r="L582" s="154"/>
      <c r="M582" s="159"/>
      <c r="T582" s="160"/>
      <c r="AT582" s="156" t="s">
        <v>164</v>
      </c>
      <c r="AU582" s="156" t="s">
        <v>84</v>
      </c>
      <c r="AV582" s="12" t="s">
        <v>80</v>
      </c>
      <c r="AW582" s="12" t="s">
        <v>32</v>
      </c>
      <c r="AX582" s="12" t="s">
        <v>7</v>
      </c>
      <c r="AY582" s="156" t="s">
        <v>154</v>
      </c>
    </row>
    <row r="583" spans="2:51" s="13" customFormat="1">
      <c r="B583" s="161"/>
      <c r="D583" s="155" t="s">
        <v>164</v>
      </c>
      <c r="E583" s="162" t="s">
        <v>1</v>
      </c>
      <c r="F583" s="163" t="s">
        <v>430</v>
      </c>
      <c r="H583" s="164">
        <v>39.406999999999996</v>
      </c>
      <c r="I583" s="165"/>
      <c r="L583" s="161"/>
      <c r="M583" s="166"/>
      <c r="T583" s="167"/>
      <c r="AT583" s="162" t="s">
        <v>164</v>
      </c>
      <c r="AU583" s="162" t="s">
        <v>84</v>
      </c>
      <c r="AV583" s="13" t="s">
        <v>84</v>
      </c>
      <c r="AW583" s="13" t="s">
        <v>32</v>
      </c>
      <c r="AX583" s="13" t="s">
        <v>7</v>
      </c>
      <c r="AY583" s="162" t="s">
        <v>154</v>
      </c>
    </row>
    <row r="584" spans="2:51" s="13" customFormat="1">
      <c r="B584" s="161"/>
      <c r="D584" s="155" t="s">
        <v>164</v>
      </c>
      <c r="E584" s="162" t="s">
        <v>1</v>
      </c>
      <c r="F584" s="163" t="s">
        <v>429</v>
      </c>
      <c r="H584" s="164">
        <v>5.8620000000000001</v>
      </c>
      <c r="I584" s="165"/>
      <c r="L584" s="161"/>
      <c r="M584" s="166"/>
      <c r="T584" s="167"/>
      <c r="AT584" s="162" t="s">
        <v>164</v>
      </c>
      <c r="AU584" s="162" t="s">
        <v>84</v>
      </c>
      <c r="AV584" s="13" t="s">
        <v>84</v>
      </c>
      <c r="AW584" s="13" t="s">
        <v>32</v>
      </c>
      <c r="AX584" s="13" t="s">
        <v>7</v>
      </c>
      <c r="AY584" s="162" t="s">
        <v>154</v>
      </c>
    </row>
    <row r="585" spans="2:51" s="12" customFormat="1">
      <c r="B585" s="154"/>
      <c r="D585" s="155" t="s">
        <v>164</v>
      </c>
      <c r="E585" s="156" t="s">
        <v>1</v>
      </c>
      <c r="F585" s="157" t="s">
        <v>382</v>
      </c>
      <c r="H585" s="156" t="s">
        <v>1</v>
      </c>
      <c r="I585" s="158"/>
      <c r="L585" s="154"/>
      <c r="M585" s="159"/>
      <c r="T585" s="160"/>
      <c r="AT585" s="156" t="s">
        <v>164</v>
      </c>
      <c r="AU585" s="156" t="s">
        <v>84</v>
      </c>
      <c r="AV585" s="12" t="s">
        <v>80</v>
      </c>
      <c r="AW585" s="12" t="s">
        <v>32</v>
      </c>
      <c r="AX585" s="12" t="s">
        <v>7</v>
      </c>
      <c r="AY585" s="156" t="s">
        <v>154</v>
      </c>
    </row>
    <row r="586" spans="2:51" s="13" customFormat="1">
      <c r="B586" s="161"/>
      <c r="D586" s="155" t="s">
        <v>164</v>
      </c>
      <c r="E586" s="162" t="s">
        <v>1</v>
      </c>
      <c r="F586" s="163" t="s">
        <v>431</v>
      </c>
      <c r="H586" s="164">
        <v>36.497</v>
      </c>
      <c r="I586" s="165"/>
      <c r="L586" s="161"/>
      <c r="M586" s="166"/>
      <c r="T586" s="167"/>
      <c r="AT586" s="162" t="s">
        <v>164</v>
      </c>
      <c r="AU586" s="162" t="s">
        <v>84</v>
      </c>
      <c r="AV586" s="13" t="s">
        <v>84</v>
      </c>
      <c r="AW586" s="13" t="s">
        <v>32</v>
      </c>
      <c r="AX586" s="13" t="s">
        <v>7</v>
      </c>
      <c r="AY586" s="162" t="s">
        <v>154</v>
      </c>
    </row>
    <row r="587" spans="2:51" s="12" customFormat="1">
      <c r="B587" s="154"/>
      <c r="D587" s="155" t="s">
        <v>164</v>
      </c>
      <c r="E587" s="156" t="s">
        <v>1</v>
      </c>
      <c r="F587" s="157" t="s">
        <v>383</v>
      </c>
      <c r="H587" s="156" t="s">
        <v>1</v>
      </c>
      <c r="I587" s="158"/>
      <c r="L587" s="154"/>
      <c r="M587" s="159"/>
      <c r="T587" s="160"/>
      <c r="AT587" s="156" t="s">
        <v>164</v>
      </c>
      <c r="AU587" s="156" t="s">
        <v>84</v>
      </c>
      <c r="AV587" s="12" t="s">
        <v>80</v>
      </c>
      <c r="AW587" s="12" t="s">
        <v>32</v>
      </c>
      <c r="AX587" s="12" t="s">
        <v>7</v>
      </c>
      <c r="AY587" s="156" t="s">
        <v>154</v>
      </c>
    </row>
    <row r="588" spans="2:51" s="13" customFormat="1">
      <c r="B588" s="161"/>
      <c r="D588" s="155" t="s">
        <v>164</v>
      </c>
      <c r="E588" s="162" t="s">
        <v>1</v>
      </c>
      <c r="F588" s="163" t="s">
        <v>432</v>
      </c>
      <c r="H588" s="164">
        <v>38.436999999999998</v>
      </c>
      <c r="I588" s="165"/>
      <c r="L588" s="161"/>
      <c r="M588" s="166"/>
      <c r="T588" s="167"/>
      <c r="AT588" s="162" t="s">
        <v>164</v>
      </c>
      <c r="AU588" s="162" t="s">
        <v>84</v>
      </c>
      <c r="AV588" s="13" t="s">
        <v>84</v>
      </c>
      <c r="AW588" s="13" t="s">
        <v>32</v>
      </c>
      <c r="AX588" s="13" t="s">
        <v>7</v>
      </c>
      <c r="AY588" s="162" t="s">
        <v>154</v>
      </c>
    </row>
    <row r="589" spans="2:51" s="13" customFormat="1">
      <c r="B589" s="161"/>
      <c r="D589" s="155" t="s">
        <v>164</v>
      </c>
      <c r="E589" s="162" t="s">
        <v>1</v>
      </c>
      <c r="F589" s="163" t="s">
        <v>429</v>
      </c>
      <c r="H589" s="164">
        <v>5.8620000000000001</v>
      </c>
      <c r="I589" s="165"/>
      <c r="L589" s="161"/>
      <c r="M589" s="166"/>
      <c r="T589" s="167"/>
      <c r="AT589" s="162" t="s">
        <v>164</v>
      </c>
      <c r="AU589" s="162" t="s">
        <v>84</v>
      </c>
      <c r="AV589" s="13" t="s">
        <v>84</v>
      </c>
      <c r="AW589" s="13" t="s">
        <v>32</v>
      </c>
      <c r="AX589" s="13" t="s">
        <v>7</v>
      </c>
      <c r="AY589" s="162" t="s">
        <v>154</v>
      </c>
    </row>
    <row r="590" spans="2:51" s="15" customFormat="1">
      <c r="B590" s="186"/>
      <c r="D590" s="155" t="s">
        <v>164</v>
      </c>
      <c r="E590" s="187" t="s">
        <v>1</v>
      </c>
      <c r="F590" s="188" t="s">
        <v>626</v>
      </c>
      <c r="H590" s="189">
        <v>165.05099999999999</v>
      </c>
      <c r="I590" s="190"/>
      <c r="L590" s="186"/>
      <c r="M590" s="191"/>
      <c r="T590" s="192"/>
      <c r="AT590" s="187" t="s">
        <v>164</v>
      </c>
      <c r="AU590" s="187" t="s">
        <v>84</v>
      </c>
      <c r="AV590" s="15" t="s">
        <v>87</v>
      </c>
      <c r="AW590" s="15" t="s">
        <v>32</v>
      </c>
      <c r="AX590" s="15" t="s">
        <v>7</v>
      </c>
      <c r="AY590" s="187" t="s">
        <v>154</v>
      </c>
    </row>
    <row r="591" spans="2:51" s="12" customFormat="1">
      <c r="B591" s="154"/>
      <c r="D591" s="155" t="s">
        <v>164</v>
      </c>
      <c r="E591" s="156" t="s">
        <v>1</v>
      </c>
      <c r="F591" s="157" t="s">
        <v>585</v>
      </c>
      <c r="H591" s="156" t="s">
        <v>1</v>
      </c>
      <c r="I591" s="158"/>
      <c r="L591" s="154"/>
      <c r="M591" s="159"/>
      <c r="T591" s="160"/>
      <c r="AT591" s="156" t="s">
        <v>164</v>
      </c>
      <c r="AU591" s="156" t="s">
        <v>84</v>
      </c>
      <c r="AV591" s="12" t="s">
        <v>80</v>
      </c>
      <c r="AW591" s="12" t="s">
        <v>32</v>
      </c>
      <c r="AX591" s="12" t="s">
        <v>7</v>
      </c>
      <c r="AY591" s="156" t="s">
        <v>154</v>
      </c>
    </row>
    <row r="592" spans="2:51" s="12" customFormat="1">
      <c r="B592" s="154"/>
      <c r="D592" s="155" t="s">
        <v>164</v>
      </c>
      <c r="E592" s="156" t="s">
        <v>1</v>
      </c>
      <c r="F592" s="157" t="s">
        <v>319</v>
      </c>
      <c r="H592" s="156" t="s">
        <v>1</v>
      </c>
      <c r="I592" s="158"/>
      <c r="L592" s="154"/>
      <c r="M592" s="159"/>
      <c r="T592" s="160"/>
      <c r="AT592" s="156" t="s">
        <v>164</v>
      </c>
      <c r="AU592" s="156" t="s">
        <v>84</v>
      </c>
      <c r="AV592" s="12" t="s">
        <v>80</v>
      </c>
      <c r="AW592" s="12" t="s">
        <v>32</v>
      </c>
      <c r="AX592" s="12" t="s">
        <v>7</v>
      </c>
      <c r="AY592" s="156" t="s">
        <v>154</v>
      </c>
    </row>
    <row r="593" spans="2:51" s="13" customFormat="1">
      <c r="B593" s="161"/>
      <c r="D593" s="155" t="s">
        <v>164</v>
      </c>
      <c r="E593" s="162" t="s">
        <v>1</v>
      </c>
      <c r="F593" s="163" t="s">
        <v>586</v>
      </c>
      <c r="H593" s="164">
        <v>12.28</v>
      </c>
      <c r="I593" s="165"/>
      <c r="L593" s="161"/>
      <c r="M593" s="166"/>
      <c r="T593" s="167"/>
      <c r="AT593" s="162" t="s">
        <v>164</v>
      </c>
      <c r="AU593" s="162" t="s">
        <v>84</v>
      </c>
      <c r="AV593" s="13" t="s">
        <v>84</v>
      </c>
      <c r="AW593" s="13" t="s">
        <v>32</v>
      </c>
      <c r="AX593" s="13" t="s">
        <v>7</v>
      </c>
      <c r="AY593" s="162" t="s">
        <v>154</v>
      </c>
    </row>
    <row r="594" spans="2:51" s="12" customFormat="1">
      <c r="B594" s="154"/>
      <c r="D594" s="155" t="s">
        <v>164</v>
      </c>
      <c r="E594" s="156" t="s">
        <v>1</v>
      </c>
      <c r="F594" s="157" t="s">
        <v>381</v>
      </c>
      <c r="H594" s="156" t="s">
        <v>1</v>
      </c>
      <c r="I594" s="158"/>
      <c r="L594" s="154"/>
      <c r="M594" s="159"/>
      <c r="T594" s="160"/>
      <c r="AT594" s="156" t="s">
        <v>164</v>
      </c>
      <c r="AU594" s="156" t="s">
        <v>84</v>
      </c>
      <c r="AV594" s="12" t="s">
        <v>80</v>
      </c>
      <c r="AW594" s="12" t="s">
        <v>32</v>
      </c>
      <c r="AX594" s="12" t="s">
        <v>7</v>
      </c>
      <c r="AY594" s="156" t="s">
        <v>154</v>
      </c>
    </row>
    <row r="595" spans="2:51" s="13" customFormat="1">
      <c r="B595" s="161"/>
      <c r="D595" s="155" t="s">
        <v>164</v>
      </c>
      <c r="E595" s="162" t="s">
        <v>1</v>
      </c>
      <c r="F595" s="163" t="s">
        <v>587</v>
      </c>
      <c r="H595" s="164">
        <v>13.507999999999999</v>
      </c>
      <c r="I595" s="165"/>
      <c r="L595" s="161"/>
      <c r="M595" s="166"/>
      <c r="T595" s="167"/>
      <c r="AT595" s="162" t="s">
        <v>164</v>
      </c>
      <c r="AU595" s="162" t="s">
        <v>84</v>
      </c>
      <c r="AV595" s="13" t="s">
        <v>84</v>
      </c>
      <c r="AW595" s="13" t="s">
        <v>32</v>
      </c>
      <c r="AX595" s="13" t="s">
        <v>7</v>
      </c>
      <c r="AY595" s="162" t="s">
        <v>154</v>
      </c>
    </row>
    <row r="596" spans="2:51" s="13" customFormat="1">
      <c r="B596" s="161"/>
      <c r="D596" s="155" t="s">
        <v>164</v>
      </c>
      <c r="E596" s="162" t="s">
        <v>1</v>
      </c>
      <c r="F596" s="163" t="s">
        <v>588</v>
      </c>
      <c r="H596" s="164">
        <v>1.282</v>
      </c>
      <c r="I596" s="165"/>
      <c r="L596" s="161"/>
      <c r="M596" s="166"/>
      <c r="T596" s="167"/>
      <c r="AT596" s="162" t="s">
        <v>164</v>
      </c>
      <c r="AU596" s="162" t="s">
        <v>84</v>
      </c>
      <c r="AV596" s="13" t="s">
        <v>84</v>
      </c>
      <c r="AW596" s="13" t="s">
        <v>32</v>
      </c>
      <c r="AX596" s="13" t="s">
        <v>7</v>
      </c>
      <c r="AY596" s="162" t="s">
        <v>154</v>
      </c>
    </row>
    <row r="597" spans="2:51" s="12" customFormat="1">
      <c r="B597" s="154"/>
      <c r="D597" s="155" t="s">
        <v>164</v>
      </c>
      <c r="E597" s="156" t="s">
        <v>1</v>
      </c>
      <c r="F597" s="157" t="s">
        <v>382</v>
      </c>
      <c r="H597" s="156" t="s">
        <v>1</v>
      </c>
      <c r="I597" s="158"/>
      <c r="L597" s="154"/>
      <c r="M597" s="159"/>
      <c r="T597" s="160"/>
      <c r="AT597" s="156" t="s">
        <v>164</v>
      </c>
      <c r="AU597" s="156" t="s">
        <v>84</v>
      </c>
      <c r="AV597" s="12" t="s">
        <v>80</v>
      </c>
      <c r="AW597" s="12" t="s">
        <v>32</v>
      </c>
      <c r="AX597" s="12" t="s">
        <v>7</v>
      </c>
      <c r="AY597" s="156" t="s">
        <v>154</v>
      </c>
    </row>
    <row r="598" spans="2:51" s="13" customFormat="1">
      <c r="B598" s="161"/>
      <c r="D598" s="155" t="s">
        <v>164</v>
      </c>
      <c r="E598" s="162" t="s">
        <v>1</v>
      </c>
      <c r="F598" s="163" t="s">
        <v>587</v>
      </c>
      <c r="H598" s="164">
        <v>13.507999999999999</v>
      </c>
      <c r="I598" s="165"/>
      <c r="L598" s="161"/>
      <c r="M598" s="166"/>
      <c r="T598" s="167"/>
      <c r="AT598" s="162" t="s">
        <v>164</v>
      </c>
      <c r="AU598" s="162" t="s">
        <v>84</v>
      </c>
      <c r="AV598" s="13" t="s">
        <v>84</v>
      </c>
      <c r="AW598" s="13" t="s">
        <v>32</v>
      </c>
      <c r="AX598" s="13" t="s">
        <v>7</v>
      </c>
      <c r="AY598" s="162" t="s">
        <v>154</v>
      </c>
    </row>
    <row r="599" spans="2:51" s="13" customFormat="1">
      <c r="B599" s="161"/>
      <c r="D599" s="155" t="s">
        <v>164</v>
      </c>
      <c r="E599" s="162" t="s">
        <v>1</v>
      </c>
      <c r="F599" s="163" t="s">
        <v>588</v>
      </c>
      <c r="H599" s="164">
        <v>1.282</v>
      </c>
      <c r="I599" s="165"/>
      <c r="L599" s="161"/>
      <c r="M599" s="166"/>
      <c r="T599" s="167"/>
      <c r="AT599" s="162" t="s">
        <v>164</v>
      </c>
      <c r="AU599" s="162" t="s">
        <v>84</v>
      </c>
      <c r="AV599" s="13" t="s">
        <v>84</v>
      </c>
      <c r="AW599" s="13" t="s">
        <v>32</v>
      </c>
      <c r="AX599" s="13" t="s">
        <v>7</v>
      </c>
      <c r="AY599" s="162" t="s">
        <v>154</v>
      </c>
    </row>
    <row r="600" spans="2:51" s="12" customFormat="1">
      <c r="B600" s="154"/>
      <c r="D600" s="155" t="s">
        <v>164</v>
      </c>
      <c r="E600" s="156" t="s">
        <v>1</v>
      </c>
      <c r="F600" s="157" t="s">
        <v>383</v>
      </c>
      <c r="H600" s="156" t="s">
        <v>1</v>
      </c>
      <c r="I600" s="158"/>
      <c r="L600" s="154"/>
      <c r="M600" s="159"/>
      <c r="T600" s="160"/>
      <c r="AT600" s="156" t="s">
        <v>164</v>
      </c>
      <c r="AU600" s="156" t="s">
        <v>84</v>
      </c>
      <c r="AV600" s="12" t="s">
        <v>80</v>
      </c>
      <c r="AW600" s="12" t="s">
        <v>32</v>
      </c>
      <c r="AX600" s="12" t="s">
        <v>7</v>
      </c>
      <c r="AY600" s="156" t="s">
        <v>154</v>
      </c>
    </row>
    <row r="601" spans="2:51" s="13" customFormat="1">
      <c r="B601" s="161"/>
      <c r="D601" s="155" t="s">
        <v>164</v>
      </c>
      <c r="E601" s="162" t="s">
        <v>1</v>
      </c>
      <c r="F601" s="163" t="s">
        <v>587</v>
      </c>
      <c r="H601" s="164">
        <v>13.507999999999999</v>
      </c>
      <c r="I601" s="165"/>
      <c r="L601" s="161"/>
      <c r="M601" s="166"/>
      <c r="T601" s="167"/>
      <c r="AT601" s="162" t="s">
        <v>164</v>
      </c>
      <c r="AU601" s="162" t="s">
        <v>84</v>
      </c>
      <c r="AV601" s="13" t="s">
        <v>84</v>
      </c>
      <c r="AW601" s="13" t="s">
        <v>32</v>
      </c>
      <c r="AX601" s="13" t="s">
        <v>7</v>
      </c>
      <c r="AY601" s="162" t="s">
        <v>154</v>
      </c>
    </row>
    <row r="602" spans="2:51" s="13" customFormat="1">
      <c r="B602" s="161"/>
      <c r="D602" s="155" t="s">
        <v>164</v>
      </c>
      <c r="E602" s="162" t="s">
        <v>1</v>
      </c>
      <c r="F602" s="163" t="s">
        <v>588</v>
      </c>
      <c r="H602" s="164">
        <v>1.282</v>
      </c>
      <c r="I602" s="165"/>
      <c r="L602" s="161"/>
      <c r="M602" s="166"/>
      <c r="T602" s="167"/>
      <c r="AT602" s="162" t="s">
        <v>164</v>
      </c>
      <c r="AU602" s="162" t="s">
        <v>84</v>
      </c>
      <c r="AV602" s="13" t="s">
        <v>84</v>
      </c>
      <c r="AW602" s="13" t="s">
        <v>32</v>
      </c>
      <c r="AX602" s="13" t="s">
        <v>7</v>
      </c>
      <c r="AY602" s="162" t="s">
        <v>154</v>
      </c>
    </row>
    <row r="603" spans="2:51" s="15" customFormat="1">
      <c r="B603" s="186"/>
      <c r="D603" s="155" t="s">
        <v>164</v>
      </c>
      <c r="E603" s="187" t="s">
        <v>1</v>
      </c>
      <c r="F603" s="188" t="s">
        <v>626</v>
      </c>
      <c r="H603" s="189">
        <v>56.649999999999991</v>
      </c>
      <c r="I603" s="190"/>
      <c r="L603" s="186"/>
      <c r="M603" s="191"/>
      <c r="T603" s="192"/>
      <c r="AT603" s="187" t="s">
        <v>164</v>
      </c>
      <c r="AU603" s="187" t="s">
        <v>84</v>
      </c>
      <c r="AV603" s="15" t="s">
        <v>87</v>
      </c>
      <c r="AW603" s="15" t="s">
        <v>32</v>
      </c>
      <c r="AX603" s="15" t="s">
        <v>7</v>
      </c>
      <c r="AY603" s="187" t="s">
        <v>154</v>
      </c>
    </row>
    <row r="604" spans="2:51" s="12" customFormat="1">
      <c r="B604" s="154"/>
      <c r="D604" s="155" t="s">
        <v>164</v>
      </c>
      <c r="E604" s="156" t="s">
        <v>1</v>
      </c>
      <c r="F604" s="157" t="s">
        <v>655</v>
      </c>
      <c r="H604" s="156" t="s">
        <v>1</v>
      </c>
      <c r="I604" s="158"/>
      <c r="L604" s="154"/>
      <c r="M604" s="159"/>
      <c r="T604" s="160"/>
      <c r="AT604" s="156" t="s">
        <v>164</v>
      </c>
      <c r="AU604" s="156" t="s">
        <v>84</v>
      </c>
      <c r="AV604" s="12" t="s">
        <v>80</v>
      </c>
      <c r="AW604" s="12" t="s">
        <v>32</v>
      </c>
      <c r="AX604" s="12" t="s">
        <v>7</v>
      </c>
      <c r="AY604" s="156" t="s">
        <v>154</v>
      </c>
    </row>
    <row r="605" spans="2:51" s="12" customFormat="1">
      <c r="B605" s="154"/>
      <c r="D605" s="155" t="s">
        <v>164</v>
      </c>
      <c r="E605" s="156" t="s">
        <v>1</v>
      </c>
      <c r="F605" s="157" t="s">
        <v>603</v>
      </c>
      <c r="H605" s="156" t="s">
        <v>1</v>
      </c>
      <c r="I605" s="158"/>
      <c r="L605" s="154"/>
      <c r="M605" s="159"/>
      <c r="T605" s="160"/>
      <c r="AT605" s="156" t="s">
        <v>164</v>
      </c>
      <c r="AU605" s="156" t="s">
        <v>84</v>
      </c>
      <c r="AV605" s="12" t="s">
        <v>80</v>
      </c>
      <c r="AW605" s="12" t="s">
        <v>32</v>
      </c>
      <c r="AX605" s="12" t="s">
        <v>7</v>
      </c>
      <c r="AY605" s="156" t="s">
        <v>154</v>
      </c>
    </row>
    <row r="606" spans="2:51" s="13" customFormat="1">
      <c r="B606" s="161"/>
      <c r="D606" s="155" t="s">
        <v>164</v>
      </c>
      <c r="E606" s="162" t="s">
        <v>1</v>
      </c>
      <c r="F606" s="163" t="s">
        <v>604</v>
      </c>
      <c r="H606" s="164">
        <v>562.94000000000005</v>
      </c>
      <c r="I606" s="165"/>
      <c r="L606" s="161"/>
      <c r="M606" s="166"/>
      <c r="T606" s="167"/>
      <c r="AT606" s="162" t="s">
        <v>164</v>
      </c>
      <c r="AU606" s="162" t="s">
        <v>84</v>
      </c>
      <c r="AV606" s="13" t="s">
        <v>84</v>
      </c>
      <c r="AW606" s="13" t="s">
        <v>32</v>
      </c>
      <c r="AX606" s="13" t="s">
        <v>7</v>
      </c>
      <c r="AY606" s="162" t="s">
        <v>154</v>
      </c>
    </row>
    <row r="607" spans="2:51" s="12" customFormat="1">
      <c r="B607" s="154"/>
      <c r="D607" s="155" t="s">
        <v>164</v>
      </c>
      <c r="E607" s="156" t="s">
        <v>1</v>
      </c>
      <c r="F607" s="157" t="s">
        <v>628</v>
      </c>
      <c r="H607" s="156" t="s">
        <v>1</v>
      </c>
      <c r="I607" s="158"/>
      <c r="L607" s="154"/>
      <c r="M607" s="159"/>
      <c r="T607" s="160"/>
      <c r="AT607" s="156" t="s">
        <v>164</v>
      </c>
      <c r="AU607" s="156" t="s">
        <v>84</v>
      </c>
      <c r="AV607" s="12" t="s">
        <v>80</v>
      </c>
      <c r="AW607" s="12" t="s">
        <v>32</v>
      </c>
      <c r="AX607" s="12" t="s">
        <v>7</v>
      </c>
      <c r="AY607" s="156" t="s">
        <v>154</v>
      </c>
    </row>
    <row r="608" spans="2:51" s="13" customFormat="1">
      <c r="B608" s="161"/>
      <c r="D608" s="155" t="s">
        <v>164</v>
      </c>
      <c r="E608" s="162" t="s">
        <v>1</v>
      </c>
      <c r="F608" s="163" t="s">
        <v>629</v>
      </c>
      <c r="H608" s="164">
        <v>100</v>
      </c>
      <c r="I608" s="165"/>
      <c r="L608" s="161"/>
      <c r="M608" s="166"/>
      <c r="T608" s="167"/>
      <c r="AT608" s="162" t="s">
        <v>164</v>
      </c>
      <c r="AU608" s="162" t="s">
        <v>84</v>
      </c>
      <c r="AV608" s="13" t="s">
        <v>84</v>
      </c>
      <c r="AW608" s="13" t="s">
        <v>32</v>
      </c>
      <c r="AX608" s="13" t="s">
        <v>7</v>
      </c>
      <c r="AY608" s="162" t="s">
        <v>154</v>
      </c>
    </row>
    <row r="609" spans="2:65" s="14" customFormat="1">
      <c r="B609" s="168"/>
      <c r="D609" s="155" t="s">
        <v>164</v>
      </c>
      <c r="E609" s="169" t="s">
        <v>1</v>
      </c>
      <c r="F609" s="170" t="s">
        <v>183</v>
      </c>
      <c r="H609" s="171">
        <v>1027.9870000000001</v>
      </c>
      <c r="I609" s="172"/>
      <c r="L609" s="168"/>
      <c r="M609" s="173"/>
      <c r="T609" s="174"/>
      <c r="AT609" s="169" t="s">
        <v>164</v>
      </c>
      <c r="AU609" s="169" t="s">
        <v>84</v>
      </c>
      <c r="AV609" s="14" t="s">
        <v>90</v>
      </c>
      <c r="AW609" s="14" t="s">
        <v>32</v>
      </c>
      <c r="AX609" s="14" t="s">
        <v>80</v>
      </c>
      <c r="AY609" s="169" t="s">
        <v>154</v>
      </c>
    </row>
    <row r="610" spans="2:65" s="1" customFormat="1" ht="37.9" customHeight="1">
      <c r="B610" s="139"/>
      <c r="C610" s="140" t="s">
        <v>656</v>
      </c>
      <c r="D610" s="140" t="s">
        <v>156</v>
      </c>
      <c r="E610" s="141" t="s">
        <v>657</v>
      </c>
      <c r="F610" s="142" t="s">
        <v>658</v>
      </c>
      <c r="G610" s="143" t="s">
        <v>159</v>
      </c>
      <c r="H610" s="144">
        <v>69.974000000000004</v>
      </c>
      <c r="I610" s="145"/>
      <c r="J610" s="146">
        <f>ROUND(I610*H610,2)</f>
        <v>0</v>
      </c>
      <c r="K610" s="147"/>
      <c r="L610" s="32"/>
      <c r="M610" s="148" t="s">
        <v>1</v>
      </c>
      <c r="N610" s="149" t="s">
        <v>42</v>
      </c>
      <c r="P610" s="150">
        <f>O610*H610</f>
        <v>0</v>
      </c>
      <c r="Q610" s="150">
        <v>1.9236000000000001E-4</v>
      </c>
      <c r="R610" s="150">
        <f>Q610*H610</f>
        <v>1.3460198640000001E-2</v>
      </c>
      <c r="S610" s="150">
        <v>0</v>
      </c>
      <c r="T610" s="151">
        <f>S610*H610</f>
        <v>0</v>
      </c>
      <c r="AR610" s="152" t="s">
        <v>90</v>
      </c>
      <c r="AT610" s="152" t="s">
        <v>156</v>
      </c>
      <c r="AU610" s="152" t="s">
        <v>84</v>
      </c>
      <c r="AY610" s="17" t="s">
        <v>154</v>
      </c>
      <c r="BE610" s="153">
        <f>IF(N610="základná",J610,0)</f>
        <v>0</v>
      </c>
      <c r="BF610" s="153">
        <f>IF(N610="znížená",J610,0)</f>
        <v>0</v>
      </c>
      <c r="BG610" s="153">
        <f>IF(N610="zákl. prenesená",J610,0)</f>
        <v>0</v>
      </c>
      <c r="BH610" s="153">
        <f>IF(N610="zníž. prenesená",J610,0)</f>
        <v>0</v>
      </c>
      <c r="BI610" s="153">
        <f>IF(N610="nulová",J610,0)</f>
        <v>0</v>
      </c>
      <c r="BJ610" s="17" t="s">
        <v>84</v>
      </c>
      <c r="BK610" s="153">
        <f>ROUND(I610*H610,2)</f>
        <v>0</v>
      </c>
      <c r="BL610" s="17" t="s">
        <v>90</v>
      </c>
      <c r="BM610" s="152" t="s">
        <v>659</v>
      </c>
    </row>
    <row r="611" spans="2:65" s="12" customFormat="1">
      <c r="B611" s="154"/>
      <c r="D611" s="155" t="s">
        <v>164</v>
      </c>
      <c r="E611" s="156" t="s">
        <v>1</v>
      </c>
      <c r="F611" s="157" t="s">
        <v>560</v>
      </c>
      <c r="H611" s="156" t="s">
        <v>1</v>
      </c>
      <c r="I611" s="158"/>
      <c r="L611" s="154"/>
      <c r="M611" s="159"/>
      <c r="T611" s="160"/>
      <c r="AT611" s="156" t="s">
        <v>164</v>
      </c>
      <c r="AU611" s="156" t="s">
        <v>84</v>
      </c>
      <c r="AV611" s="12" t="s">
        <v>80</v>
      </c>
      <c r="AW611" s="12" t="s">
        <v>32</v>
      </c>
      <c r="AX611" s="12" t="s">
        <v>7</v>
      </c>
      <c r="AY611" s="156" t="s">
        <v>154</v>
      </c>
    </row>
    <row r="612" spans="2:65" s="13" customFormat="1">
      <c r="B612" s="161"/>
      <c r="D612" s="155" t="s">
        <v>164</v>
      </c>
      <c r="E612" s="162" t="s">
        <v>1</v>
      </c>
      <c r="F612" s="163" t="s">
        <v>561</v>
      </c>
      <c r="H612" s="164">
        <v>5.8959999999999999</v>
      </c>
      <c r="I612" s="165"/>
      <c r="L612" s="161"/>
      <c r="M612" s="166"/>
      <c r="T612" s="167"/>
      <c r="AT612" s="162" t="s">
        <v>164</v>
      </c>
      <c r="AU612" s="162" t="s">
        <v>84</v>
      </c>
      <c r="AV612" s="13" t="s">
        <v>84</v>
      </c>
      <c r="AW612" s="13" t="s">
        <v>32</v>
      </c>
      <c r="AX612" s="13" t="s">
        <v>7</v>
      </c>
      <c r="AY612" s="162" t="s">
        <v>154</v>
      </c>
    </row>
    <row r="613" spans="2:65" s="13" customFormat="1">
      <c r="B613" s="161"/>
      <c r="D613" s="155" t="s">
        <v>164</v>
      </c>
      <c r="E613" s="162" t="s">
        <v>1</v>
      </c>
      <c r="F613" s="163" t="s">
        <v>562</v>
      </c>
      <c r="H613" s="164">
        <v>35.728000000000002</v>
      </c>
      <c r="I613" s="165"/>
      <c r="L613" s="161"/>
      <c r="M613" s="166"/>
      <c r="T613" s="167"/>
      <c r="AT613" s="162" t="s">
        <v>164</v>
      </c>
      <c r="AU613" s="162" t="s">
        <v>84</v>
      </c>
      <c r="AV613" s="13" t="s">
        <v>84</v>
      </c>
      <c r="AW613" s="13" t="s">
        <v>32</v>
      </c>
      <c r="AX613" s="13" t="s">
        <v>7</v>
      </c>
      <c r="AY613" s="162" t="s">
        <v>154</v>
      </c>
    </row>
    <row r="614" spans="2:65" s="13" customFormat="1">
      <c r="B614" s="161"/>
      <c r="D614" s="155" t="s">
        <v>164</v>
      </c>
      <c r="E614" s="162" t="s">
        <v>1</v>
      </c>
      <c r="F614" s="163" t="s">
        <v>563</v>
      </c>
      <c r="H614" s="164">
        <v>2.944</v>
      </c>
      <c r="I614" s="165"/>
      <c r="L614" s="161"/>
      <c r="M614" s="166"/>
      <c r="T614" s="167"/>
      <c r="AT614" s="162" t="s">
        <v>164</v>
      </c>
      <c r="AU614" s="162" t="s">
        <v>84</v>
      </c>
      <c r="AV614" s="13" t="s">
        <v>84</v>
      </c>
      <c r="AW614" s="13" t="s">
        <v>32</v>
      </c>
      <c r="AX614" s="13" t="s">
        <v>7</v>
      </c>
      <c r="AY614" s="162" t="s">
        <v>154</v>
      </c>
    </row>
    <row r="615" spans="2:65" s="13" customFormat="1">
      <c r="B615" s="161"/>
      <c r="D615" s="155" t="s">
        <v>164</v>
      </c>
      <c r="E615" s="162" t="s">
        <v>1</v>
      </c>
      <c r="F615" s="163" t="s">
        <v>564</v>
      </c>
      <c r="H615" s="164">
        <v>1.96</v>
      </c>
      <c r="I615" s="165"/>
      <c r="L615" s="161"/>
      <c r="M615" s="166"/>
      <c r="T615" s="167"/>
      <c r="AT615" s="162" t="s">
        <v>164</v>
      </c>
      <c r="AU615" s="162" t="s">
        <v>84</v>
      </c>
      <c r="AV615" s="13" t="s">
        <v>84</v>
      </c>
      <c r="AW615" s="13" t="s">
        <v>32</v>
      </c>
      <c r="AX615" s="13" t="s">
        <v>7</v>
      </c>
      <c r="AY615" s="162" t="s">
        <v>154</v>
      </c>
    </row>
    <row r="616" spans="2:65" s="13" customFormat="1">
      <c r="B616" s="161"/>
      <c r="D616" s="155" t="s">
        <v>164</v>
      </c>
      <c r="E616" s="162" t="s">
        <v>1</v>
      </c>
      <c r="F616" s="163" t="s">
        <v>565</v>
      </c>
      <c r="H616" s="164">
        <v>1.96</v>
      </c>
      <c r="I616" s="165"/>
      <c r="L616" s="161"/>
      <c r="M616" s="166"/>
      <c r="T616" s="167"/>
      <c r="AT616" s="162" t="s">
        <v>164</v>
      </c>
      <c r="AU616" s="162" t="s">
        <v>84</v>
      </c>
      <c r="AV616" s="13" t="s">
        <v>84</v>
      </c>
      <c r="AW616" s="13" t="s">
        <v>32</v>
      </c>
      <c r="AX616" s="13" t="s">
        <v>7</v>
      </c>
      <c r="AY616" s="162" t="s">
        <v>154</v>
      </c>
    </row>
    <row r="617" spans="2:65" s="13" customFormat="1">
      <c r="B617" s="161"/>
      <c r="D617" s="155" t="s">
        <v>164</v>
      </c>
      <c r="E617" s="162" t="s">
        <v>1</v>
      </c>
      <c r="F617" s="163" t="s">
        <v>566</v>
      </c>
      <c r="H617" s="164">
        <v>1.98</v>
      </c>
      <c r="I617" s="165"/>
      <c r="L617" s="161"/>
      <c r="M617" s="166"/>
      <c r="T617" s="167"/>
      <c r="AT617" s="162" t="s">
        <v>164</v>
      </c>
      <c r="AU617" s="162" t="s">
        <v>84</v>
      </c>
      <c r="AV617" s="13" t="s">
        <v>84</v>
      </c>
      <c r="AW617" s="13" t="s">
        <v>32</v>
      </c>
      <c r="AX617" s="13" t="s">
        <v>7</v>
      </c>
      <c r="AY617" s="162" t="s">
        <v>154</v>
      </c>
    </row>
    <row r="618" spans="2:65" s="13" customFormat="1">
      <c r="B618" s="161"/>
      <c r="D618" s="155" t="s">
        <v>164</v>
      </c>
      <c r="E618" s="162" t="s">
        <v>1</v>
      </c>
      <c r="F618" s="163" t="s">
        <v>569</v>
      </c>
      <c r="H618" s="164">
        <v>11.397</v>
      </c>
      <c r="I618" s="165"/>
      <c r="L618" s="161"/>
      <c r="M618" s="166"/>
      <c r="T618" s="167"/>
      <c r="AT618" s="162" t="s">
        <v>164</v>
      </c>
      <c r="AU618" s="162" t="s">
        <v>84</v>
      </c>
      <c r="AV618" s="13" t="s">
        <v>84</v>
      </c>
      <c r="AW618" s="13" t="s">
        <v>32</v>
      </c>
      <c r="AX618" s="13" t="s">
        <v>7</v>
      </c>
      <c r="AY618" s="162" t="s">
        <v>154</v>
      </c>
    </row>
    <row r="619" spans="2:65" s="13" customFormat="1">
      <c r="B619" s="161"/>
      <c r="D619" s="155" t="s">
        <v>164</v>
      </c>
      <c r="E619" s="162" t="s">
        <v>1</v>
      </c>
      <c r="F619" s="163" t="s">
        <v>570</v>
      </c>
      <c r="H619" s="164">
        <v>8.109</v>
      </c>
      <c r="I619" s="165"/>
      <c r="L619" s="161"/>
      <c r="M619" s="166"/>
      <c r="T619" s="167"/>
      <c r="AT619" s="162" t="s">
        <v>164</v>
      </c>
      <c r="AU619" s="162" t="s">
        <v>84</v>
      </c>
      <c r="AV619" s="13" t="s">
        <v>84</v>
      </c>
      <c r="AW619" s="13" t="s">
        <v>32</v>
      </c>
      <c r="AX619" s="13" t="s">
        <v>7</v>
      </c>
      <c r="AY619" s="162" t="s">
        <v>154</v>
      </c>
    </row>
    <row r="620" spans="2:65" s="14" customFormat="1">
      <c r="B620" s="168"/>
      <c r="D620" s="155" t="s">
        <v>164</v>
      </c>
      <c r="E620" s="169" t="s">
        <v>1</v>
      </c>
      <c r="F620" s="170" t="s">
        <v>183</v>
      </c>
      <c r="H620" s="171">
        <v>69.974000000000004</v>
      </c>
      <c r="I620" s="172"/>
      <c r="L620" s="168"/>
      <c r="M620" s="173"/>
      <c r="T620" s="174"/>
      <c r="AT620" s="169" t="s">
        <v>164</v>
      </c>
      <c r="AU620" s="169" t="s">
        <v>84</v>
      </c>
      <c r="AV620" s="14" t="s">
        <v>90</v>
      </c>
      <c r="AW620" s="14" t="s">
        <v>32</v>
      </c>
      <c r="AX620" s="14" t="s">
        <v>80</v>
      </c>
      <c r="AY620" s="169" t="s">
        <v>154</v>
      </c>
    </row>
    <row r="621" spans="2:65" s="1" customFormat="1" ht="24.2" customHeight="1">
      <c r="B621" s="139"/>
      <c r="C621" s="140" t="s">
        <v>660</v>
      </c>
      <c r="D621" s="140" t="s">
        <v>156</v>
      </c>
      <c r="E621" s="141" t="s">
        <v>661</v>
      </c>
      <c r="F621" s="142" t="s">
        <v>662</v>
      </c>
      <c r="G621" s="143" t="s">
        <v>159</v>
      </c>
      <c r="H621" s="144">
        <v>89.49</v>
      </c>
      <c r="I621" s="145"/>
      <c r="J621" s="146">
        <f>ROUND(I621*H621,2)</f>
        <v>0</v>
      </c>
      <c r="K621" s="147"/>
      <c r="L621" s="32"/>
      <c r="M621" s="148" t="s">
        <v>1</v>
      </c>
      <c r="N621" s="149" t="s">
        <v>42</v>
      </c>
      <c r="P621" s="150">
        <f>O621*H621</f>
        <v>0</v>
      </c>
      <c r="Q621" s="150">
        <v>2.2499999999999999E-4</v>
      </c>
      <c r="R621" s="150">
        <f>Q621*H621</f>
        <v>2.0135249999999997E-2</v>
      </c>
      <c r="S621" s="150">
        <v>0</v>
      </c>
      <c r="T621" s="151">
        <f>S621*H621</f>
        <v>0</v>
      </c>
      <c r="AR621" s="152" t="s">
        <v>90</v>
      </c>
      <c r="AT621" s="152" t="s">
        <v>156</v>
      </c>
      <c r="AU621" s="152" t="s">
        <v>84</v>
      </c>
      <c r="AY621" s="17" t="s">
        <v>154</v>
      </c>
      <c r="BE621" s="153">
        <f>IF(N621="základná",J621,0)</f>
        <v>0</v>
      </c>
      <c r="BF621" s="153">
        <f>IF(N621="znížená",J621,0)</f>
        <v>0</v>
      </c>
      <c r="BG621" s="153">
        <f>IF(N621="zákl. prenesená",J621,0)</f>
        <v>0</v>
      </c>
      <c r="BH621" s="153">
        <f>IF(N621="zníž. prenesená",J621,0)</f>
        <v>0</v>
      </c>
      <c r="BI621" s="153">
        <f>IF(N621="nulová",J621,0)</f>
        <v>0</v>
      </c>
      <c r="BJ621" s="17" t="s">
        <v>84</v>
      </c>
      <c r="BK621" s="153">
        <f>ROUND(I621*H621,2)</f>
        <v>0</v>
      </c>
      <c r="BL621" s="17" t="s">
        <v>90</v>
      </c>
      <c r="BM621" s="152" t="s">
        <v>663</v>
      </c>
    </row>
    <row r="622" spans="2:65" s="13" customFormat="1">
      <c r="B622" s="161"/>
      <c r="D622" s="155" t="s">
        <v>164</v>
      </c>
      <c r="E622" s="162" t="s">
        <v>1</v>
      </c>
      <c r="F622" s="163" t="s">
        <v>664</v>
      </c>
      <c r="H622" s="164">
        <v>19.611999999999998</v>
      </c>
      <c r="I622" s="165"/>
      <c r="L622" s="161"/>
      <c r="M622" s="166"/>
      <c r="T622" s="167"/>
      <c r="AT622" s="162" t="s">
        <v>164</v>
      </c>
      <c r="AU622" s="162" t="s">
        <v>84</v>
      </c>
      <c r="AV622" s="13" t="s">
        <v>84</v>
      </c>
      <c r="AW622" s="13" t="s">
        <v>32</v>
      </c>
      <c r="AX622" s="13" t="s">
        <v>7</v>
      </c>
      <c r="AY622" s="162" t="s">
        <v>154</v>
      </c>
    </row>
    <row r="623" spans="2:65" s="13" customFormat="1">
      <c r="B623" s="161"/>
      <c r="D623" s="155" t="s">
        <v>164</v>
      </c>
      <c r="E623" s="162" t="s">
        <v>1</v>
      </c>
      <c r="F623" s="163" t="s">
        <v>665</v>
      </c>
      <c r="H623" s="164">
        <v>35.661999999999999</v>
      </c>
      <c r="I623" s="165"/>
      <c r="L623" s="161"/>
      <c r="M623" s="166"/>
      <c r="T623" s="167"/>
      <c r="AT623" s="162" t="s">
        <v>164</v>
      </c>
      <c r="AU623" s="162" t="s">
        <v>84</v>
      </c>
      <c r="AV623" s="13" t="s">
        <v>84</v>
      </c>
      <c r="AW623" s="13" t="s">
        <v>32</v>
      </c>
      <c r="AX623" s="13" t="s">
        <v>7</v>
      </c>
      <c r="AY623" s="162" t="s">
        <v>154</v>
      </c>
    </row>
    <row r="624" spans="2:65" s="13" customFormat="1">
      <c r="B624" s="161"/>
      <c r="D624" s="155" t="s">
        <v>164</v>
      </c>
      <c r="E624" s="162" t="s">
        <v>1</v>
      </c>
      <c r="F624" s="163" t="s">
        <v>666</v>
      </c>
      <c r="H624" s="164">
        <v>34.216000000000001</v>
      </c>
      <c r="I624" s="165"/>
      <c r="L624" s="161"/>
      <c r="M624" s="166"/>
      <c r="T624" s="167"/>
      <c r="AT624" s="162" t="s">
        <v>164</v>
      </c>
      <c r="AU624" s="162" t="s">
        <v>84</v>
      </c>
      <c r="AV624" s="13" t="s">
        <v>84</v>
      </c>
      <c r="AW624" s="13" t="s">
        <v>32</v>
      </c>
      <c r="AX624" s="13" t="s">
        <v>7</v>
      </c>
      <c r="AY624" s="162" t="s">
        <v>154</v>
      </c>
    </row>
    <row r="625" spans="2:65" s="14" customFormat="1">
      <c r="B625" s="168"/>
      <c r="D625" s="155" t="s">
        <v>164</v>
      </c>
      <c r="E625" s="169" t="s">
        <v>1</v>
      </c>
      <c r="F625" s="170" t="s">
        <v>183</v>
      </c>
      <c r="H625" s="171">
        <v>89.490000000000009</v>
      </c>
      <c r="I625" s="172"/>
      <c r="L625" s="168"/>
      <c r="M625" s="173"/>
      <c r="T625" s="174"/>
      <c r="AT625" s="169" t="s">
        <v>164</v>
      </c>
      <c r="AU625" s="169" t="s">
        <v>84</v>
      </c>
      <c r="AV625" s="14" t="s">
        <v>90</v>
      </c>
      <c r="AW625" s="14" t="s">
        <v>32</v>
      </c>
      <c r="AX625" s="14" t="s">
        <v>80</v>
      </c>
      <c r="AY625" s="169" t="s">
        <v>154</v>
      </c>
    </row>
    <row r="626" spans="2:65" s="1" customFormat="1" ht="24.2" customHeight="1">
      <c r="B626" s="139"/>
      <c r="C626" s="140" t="s">
        <v>667</v>
      </c>
      <c r="D626" s="140" t="s">
        <v>156</v>
      </c>
      <c r="E626" s="141" t="s">
        <v>668</v>
      </c>
      <c r="F626" s="142" t="s">
        <v>669</v>
      </c>
      <c r="G626" s="143" t="s">
        <v>159</v>
      </c>
      <c r="H626" s="144">
        <v>55.274000000000001</v>
      </c>
      <c r="I626" s="145"/>
      <c r="J626" s="146">
        <f>ROUND(I626*H626,2)</f>
        <v>0</v>
      </c>
      <c r="K626" s="147"/>
      <c r="L626" s="32"/>
      <c r="M626" s="148" t="s">
        <v>1</v>
      </c>
      <c r="N626" s="149" t="s">
        <v>42</v>
      </c>
      <c r="P626" s="150">
        <f>O626*H626</f>
        <v>0</v>
      </c>
      <c r="Q626" s="150">
        <v>3.2200000000000002E-3</v>
      </c>
      <c r="R626" s="150">
        <f>Q626*H626</f>
        <v>0.17798228000000002</v>
      </c>
      <c r="S626" s="150">
        <v>0</v>
      </c>
      <c r="T626" s="151">
        <f>S626*H626</f>
        <v>0</v>
      </c>
      <c r="AR626" s="152" t="s">
        <v>90</v>
      </c>
      <c r="AT626" s="152" t="s">
        <v>156</v>
      </c>
      <c r="AU626" s="152" t="s">
        <v>84</v>
      </c>
      <c r="AY626" s="17" t="s">
        <v>154</v>
      </c>
      <c r="BE626" s="153">
        <f>IF(N626="základná",J626,0)</f>
        <v>0</v>
      </c>
      <c r="BF626" s="153">
        <f>IF(N626="znížená",J626,0)</f>
        <v>0</v>
      </c>
      <c r="BG626" s="153">
        <f>IF(N626="zákl. prenesená",J626,0)</f>
        <v>0</v>
      </c>
      <c r="BH626" s="153">
        <f>IF(N626="zníž. prenesená",J626,0)</f>
        <v>0</v>
      </c>
      <c r="BI626" s="153">
        <f>IF(N626="nulová",J626,0)</f>
        <v>0</v>
      </c>
      <c r="BJ626" s="17" t="s">
        <v>84</v>
      </c>
      <c r="BK626" s="153">
        <f>ROUND(I626*H626,2)</f>
        <v>0</v>
      </c>
      <c r="BL626" s="17" t="s">
        <v>90</v>
      </c>
      <c r="BM626" s="152" t="s">
        <v>670</v>
      </c>
    </row>
    <row r="627" spans="2:65" s="13" customFormat="1">
      <c r="B627" s="161"/>
      <c r="D627" s="155" t="s">
        <v>164</v>
      </c>
      <c r="E627" s="162" t="s">
        <v>1</v>
      </c>
      <c r="F627" s="163" t="s">
        <v>664</v>
      </c>
      <c r="H627" s="164">
        <v>19.611999999999998</v>
      </c>
      <c r="I627" s="165"/>
      <c r="L627" s="161"/>
      <c r="M627" s="166"/>
      <c r="T627" s="167"/>
      <c r="AT627" s="162" t="s">
        <v>164</v>
      </c>
      <c r="AU627" s="162" t="s">
        <v>84</v>
      </c>
      <c r="AV627" s="13" t="s">
        <v>84</v>
      </c>
      <c r="AW627" s="13" t="s">
        <v>32</v>
      </c>
      <c r="AX627" s="13" t="s">
        <v>7</v>
      </c>
      <c r="AY627" s="162" t="s">
        <v>154</v>
      </c>
    </row>
    <row r="628" spans="2:65" s="13" customFormat="1">
      <c r="B628" s="161"/>
      <c r="D628" s="155" t="s">
        <v>164</v>
      </c>
      <c r="E628" s="162" t="s">
        <v>1</v>
      </c>
      <c r="F628" s="163" t="s">
        <v>665</v>
      </c>
      <c r="H628" s="164">
        <v>35.661999999999999</v>
      </c>
      <c r="I628" s="165"/>
      <c r="L628" s="161"/>
      <c r="M628" s="166"/>
      <c r="T628" s="167"/>
      <c r="AT628" s="162" t="s">
        <v>164</v>
      </c>
      <c r="AU628" s="162" t="s">
        <v>84</v>
      </c>
      <c r="AV628" s="13" t="s">
        <v>84</v>
      </c>
      <c r="AW628" s="13" t="s">
        <v>32</v>
      </c>
      <c r="AX628" s="13" t="s">
        <v>7</v>
      </c>
      <c r="AY628" s="162" t="s">
        <v>154</v>
      </c>
    </row>
    <row r="629" spans="2:65" s="14" customFormat="1">
      <c r="B629" s="168"/>
      <c r="D629" s="155" t="s">
        <v>164</v>
      </c>
      <c r="E629" s="169" t="s">
        <v>1</v>
      </c>
      <c r="F629" s="170" t="s">
        <v>183</v>
      </c>
      <c r="H629" s="171">
        <v>55.274000000000001</v>
      </c>
      <c r="I629" s="172"/>
      <c r="L629" s="168"/>
      <c r="M629" s="173"/>
      <c r="T629" s="174"/>
      <c r="AT629" s="169" t="s">
        <v>164</v>
      </c>
      <c r="AU629" s="169" t="s">
        <v>84</v>
      </c>
      <c r="AV629" s="14" t="s">
        <v>90</v>
      </c>
      <c r="AW629" s="14" t="s">
        <v>32</v>
      </c>
      <c r="AX629" s="14" t="s">
        <v>80</v>
      </c>
      <c r="AY629" s="169" t="s">
        <v>154</v>
      </c>
    </row>
    <row r="630" spans="2:65" s="1" customFormat="1" ht="24.2" customHeight="1">
      <c r="B630" s="139"/>
      <c r="C630" s="140" t="s">
        <v>671</v>
      </c>
      <c r="D630" s="140" t="s">
        <v>156</v>
      </c>
      <c r="E630" s="141" t="s">
        <v>672</v>
      </c>
      <c r="F630" s="142" t="s">
        <v>673</v>
      </c>
      <c r="G630" s="143" t="s">
        <v>159</v>
      </c>
      <c r="H630" s="144">
        <v>423.92399999999998</v>
      </c>
      <c r="I630" s="145"/>
      <c r="J630" s="146">
        <f>ROUND(I630*H630,2)</f>
        <v>0</v>
      </c>
      <c r="K630" s="147"/>
      <c r="L630" s="32"/>
      <c r="M630" s="148" t="s">
        <v>1</v>
      </c>
      <c r="N630" s="149" t="s">
        <v>42</v>
      </c>
      <c r="P630" s="150">
        <f>O630*H630</f>
        <v>0</v>
      </c>
      <c r="Q630" s="150">
        <v>1.46176E-2</v>
      </c>
      <c r="R630" s="150">
        <f>Q630*H630</f>
        <v>6.1967514624</v>
      </c>
      <c r="S630" s="150">
        <v>0</v>
      </c>
      <c r="T630" s="151">
        <f>S630*H630</f>
        <v>0</v>
      </c>
      <c r="AR630" s="152" t="s">
        <v>90</v>
      </c>
      <c r="AT630" s="152" t="s">
        <v>156</v>
      </c>
      <c r="AU630" s="152" t="s">
        <v>84</v>
      </c>
      <c r="AY630" s="17" t="s">
        <v>154</v>
      </c>
      <c r="BE630" s="153">
        <f>IF(N630="základná",J630,0)</f>
        <v>0</v>
      </c>
      <c r="BF630" s="153">
        <f>IF(N630="znížená",J630,0)</f>
        <v>0</v>
      </c>
      <c r="BG630" s="153">
        <f>IF(N630="zákl. prenesená",J630,0)</f>
        <v>0</v>
      </c>
      <c r="BH630" s="153">
        <f>IF(N630="zníž. prenesená",J630,0)</f>
        <v>0</v>
      </c>
      <c r="BI630" s="153">
        <f>IF(N630="nulová",J630,0)</f>
        <v>0</v>
      </c>
      <c r="BJ630" s="17" t="s">
        <v>84</v>
      </c>
      <c r="BK630" s="153">
        <f>ROUND(I630*H630,2)</f>
        <v>0</v>
      </c>
      <c r="BL630" s="17" t="s">
        <v>90</v>
      </c>
      <c r="BM630" s="152" t="s">
        <v>674</v>
      </c>
    </row>
    <row r="631" spans="2:65" s="12" customFormat="1">
      <c r="B631" s="154"/>
      <c r="D631" s="155" t="s">
        <v>164</v>
      </c>
      <c r="E631" s="156" t="s">
        <v>1</v>
      </c>
      <c r="F631" s="157" t="s">
        <v>603</v>
      </c>
      <c r="H631" s="156" t="s">
        <v>1</v>
      </c>
      <c r="I631" s="158"/>
      <c r="L631" s="154"/>
      <c r="M631" s="159"/>
      <c r="T631" s="160"/>
      <c r="AT631" s="156" t="s">
        <v>164</v>
      </c>
      <c r="AU631" s="156" t="s">
        <v>84</v>
      </c>
      <c r="AV631" s="12" t="s">
        <v>80</v>
      </c>
      <c r="AW631" s="12" t="s">
        <v>32</v>
      </c>
      <c r="AX631" s="12" t="s">
        <v>7</v>
      </c>
      <c r="AY631" s="156" t="s">
        <v>154</v>
      </c>
    </row>
    <row r="632" spans="2:65" s="13" customFormat="1">
      <c r="B632" s="161"/>
      <c r="D632" s="155" t="s">
        <v>164</v>
      </c>
      <c r="E632" s="162" t="s">
        <v>1</v>
      </c>
      <c r="F632" s="163" t="s">
        <v>675</v>
      </c>
      <c r="H632" s="164">
        <v>656.02</v>
      </c>
      <c r="I632" s="165"/>
      <c r="L632" s="161"/>
      <c r="M632" s="166"/>
      <c r="T632" s="167"/>
      <c r="AT632" s="162" t="s">
        <v>164</v>
      </c>
      <c r="AU632" s="162" t="s">
        <v>84</v>
      </c>
      <c r="AV632" s="13" t="s">
        <v>84</v>
      </c>
      <c r="AW632" s="13" t="s">
        <v>32</v>
      </c>
      <c r="AX632" s="13" t="s">
        <v>7</v>
      </c>
      <c r="AY632" s="162" t="s">
        <v>154</v>
      </c>
    </row>
    <row r="633" spans="2:65" s="12" customFormat="1">
      <c r="B633" s="154"/>
      <c r="D633" s="155" t="s">
        <v>164</v>
      </c>
      <c r="E633" s="156" t="s">
        <v>1</v>
      </c>
      <c r="F633" s="157" t="s">
        <v>676</v>
      </c>
      <c r="H633" s="156" t="s">
        <v>1</v>
      </c>
      <c r="I633" s="158"/>
      <c r="L633" s="154"/>
      <c r="M633" s="159"/>
      <c r="T633" s="160"/>
      <c r="AT633" s="156" t="s">
        <v>164</v>
      </c>
      <c r="AU633" s="156" t="s">
        <v>84</v>
      </c>
      <c r="AV633" s="12" t="s">
        <v>80</v>
      </c>
      <c r="AW633" s="12" t="s">
        <v>32</v>
      </c>
      <c r="AX633" s="12" t="s">
        <v>7</v>
      </c>
      <c r="AY633" s="156" t="s">
        <v>154</v>
      </c>
    </row>
    <row r="634" spans="2:65" s="13" customFormat="1">
      <c r="B634" s="161"/>
      <c r="D634" s="155" t="s">
        <v>164</v>
      </c>
      <c r="E634" s="162" t="s">
        <v>1</v>
      </c>
      <c r="F634" s="163" t="s">
        <v>677</v>
      </c>
      <c r="H634" s="164">
        <v>-12.772</v>
      </c>
      <c r="I634" s="165"/>
      <c r="L634" s="161"/>
      <c r="M634" s="166"/>
      <c r="T634" s="167"/>
      <c r="AT634" s="162" t="s">
        <v>164</v>
      </c>
      <c r="AU634" s="162" t="s">
        <v>84</v>
      </c>
      <c r="AV634" s="13" t="s">
        <v>84</v>
      </c>
      <c r="AW634" s="13" t="s">
        <v>32</v>
      </c>
      <c r="AX634" s="13" t="s">
        <v>7</v>
      </c>
      <c r="AY634" s="162" t="s">
        <v>154</v>
      </c>
    </row>
    <row r="635" spans="2:65" s="13" customFormat="1">
      <c r="B635" s="161"/>
      <c r="D635" s="155" t="s">
        <v>164</v>
      </c>
      <c r="E635" s="162" t="s">
        <v>1</v>
      </c>
      <c r="F635" s="163" t="s">
        <v>678</v>
      </c>
      <c r="H635" s="164">
        <v>-48.085999999999999</v>
      </c>
      <c r="I635" s="165"/>
      <c r="L635" s="161"/>
      <c r="M635" s="166"/>
      <c r="T635" s="167"/>
      <c r="AT635" s="162" t="s">
        <v>164</v>
      </c>
      <c r="AU635" s="162" t="s">
        <v>84</v>
      </c>
      <c r="AV635" s="13" t="s">
        <v>84</v>
      </c>
      <c r="AW635" s="13" t="s">
        <v>32</v>
      </c>
      <c r="AX635" s="13" t="s">
        <v>7</v>
      </c>
      <c r="AY635" s="162" t="s">
        <v>154</v>
      </c>
    </row>
    <row r="636" spans="2:65" s="13" customFormat="1">
      <c r="B636" s="161"/>
      <c r="D636" s="155" t="s">
        <v>164</v>
      </c>
      <c r="E636" s="162" t="s">
        <v>1</v>
      </c>
      <c r="F636" s="163" t="s">
        <v>679</v>
      </c>
      <c r="H636" s="164">
        <v>-171.238</v>
      </c>
      <c r="I636" s="165"/>
      <c r="L636" s="161"/>
      <c r="M636" s="166"/>
      <c r="T636" s="167"/>
      <c r="AT636" s="162" t="s">
        <v>164</v>
      </c>
      <c r="AU636" s="162" t="s">
        <v>84</v>
      </c>
      <c r="AV636" s="13" t="s">
        <v>84</v>
      </c>
      <c r="AW636" s="13" t="s">
        <v>32</v>
      </c>
      <c r="AX636" s="13" t="s">
        <v>7</v>
      </c>
      <c r="AY636" s="162" t="s">
        <v>154</v>
      </c>
    </row>
    <row r="637" spans="2:65" s="14" customFormat="1">
      <c r="B637" s="168"/>
      <c r="D637" s="155" t="s">
        <v>164</v>
      </c>
      <c r="E637" s="169" t="s">
        <v>1</v>
      </c>
      <c r="F637" s="170" t="s">
        <v>183</v>
      </c>
      <c r="H637" s="171">
        <v>423.92399999999992</v>
      </c>
      <c r="I637" s="172"/>
      <c r="L637" s="168"/>
      <c r="M637" s="173"/>
      <c r="T637" s="174"/>
      <c r="AT637" s="169" t="s">
        <v>164</v>
      </c>
      <c r="AU637" s="169" t="s">
        <v>84</v>
      </c>
      <c r="AV637" s="14" t="s">
        <v>90</v>
      </c>
      <c r="AW637" s="14" t="s">
        <v>32</v>
      </c>
      <c r="AX637" s="14" t="s">
        <v>80</v>
      </c>
      <c r="AY637" s="169" t="s">
        <v>154</v>
      </c>
    </row>
    <row r="638" spans="2:65" s="1" customFormat="1" ht="37.9" customHeight="1">
      <c r="B638" s="139"/>
      <c r="C638" s="140" t="s">
        <v>680</v>
      </c>
      <c r="D638" s="140" t="s">
        <v>156</v>
      </c>
      <c r="E638" s="141" t="s">
        <v>681</v>
      </c>
      <c r="F638" s="142" t="s">
        <v>682</v>
      </c>
      <c r="G638" s="143" t="s">
        <v>159</v>
      </c>
      <c r="H638" s="144">
        <v>34.216000000000001</v>
      </c>
      <c r="I638" s="145"/>
      <c r="J638" s="146">
        <f>ROUND(I638*H638,2)</f>
        <v>0</v>
      </c>
      <c r="K638" s="147"/>
      <c r="L638" s="32"/>
      <c r="M638" s="148" t="s">
        <v>1</v>
      </c>
      <c r="N638" s="149" t="s">
        <v>42</v>
      </c>
      <c r="P638" s="150">
        <f>O638*H638</f>
        <v>0</v>
      </c>
      <c r="Q638" s="150">
        <v>5.0800000000000003E-3</v>
      </c>
      <c r="R638" s="150">
        <f>Q638*H638</f>
        <v>0.17381728000000002</v>
      </c>
      <c r="S638" s="150">
        <v>0</v>
      </c>
      <c r="T638" s="151">
        <f>S638*H638</f>
        <v>0</v>
      </c>
      <c r="AR638" s="152" t="s">
        <v>90</v>
      </c>
      <c r="AT638" s="152" t="s">
        <v>156</v>
      </c>
      <c r="AU638" s="152" t="s">
        <v>84</v>
      </c>
      <c r="AY638" s="17" t="s">
        <v>154</v>
      </c>
      <c r="BE638" s="153">
        <f>IF(N638="základná",J638,0)</f>
        <v>0</v>
      </c>
      <c r="BF638" s="153">
        <f>IF(N638="znížená",J638,0)</f>
        <v>0</v>
      </c>
      <c r="BG638" s="153">
        <f>IF(N638="zákl. prenesená",J638,0)</f>
        <v>0</v>
      </c>
      <c r="BH638" s="153">
        <f>IF(N638="zníž. prenesená",J638,0)</f>
        <v>0</v>
      </c>
      <c r="BI638" s="153">
        <f>IF(N638="nulová",J638,0)</f>
        <v>0</v>
      </c>
      <c r="BJ638" s="17" t="s">
        <v>84</v>
      </c>
      <c r="BK638" s="153">
        <f>ROUND(I638*H638,2)</f>
        <v>0</v>
      </c>
      <c r="BL638" s="17" t="s">
        <v>90</v>
      </c>
      <c r="BM638" s="152" t="s">
        <v>683</v>
      </c>
    </row>
    <row r="639" spans="2:65" s="13" customFormat="1">
      <c r="B639" s="161"/>
      <c r="D639" s="155" t="s">
        <v>164</v>
      </c>
      <c r="E639" s="162" t="s">
        <v>1</v>
      </c>
      <c r="F639" s="163" t="s">
        <v>684</v>
      </c>
      <c r="H639" s="164">
        <v>34.216000000000001</v>
      </c>
      <c r="I639" s="165"/>
      <c r="L639" s="161"/>
      <c r="M639" s="166"/>
      <c r="T639" s="167"/>
      <c r="AT639" s="162" t="s">
        <v>164</v>
      </c>
      <c r="AU639" s="162" t="s">
        <v>84</v>
      </c>
      <c r="AV639" s="13" t="s">
        <v>84</v>
      </c>
      <c r="AW639" s="13" t="s">
        <v>32</v>
      </c>
      <c r="AX639" s="13" t="s">
        <v>80</v>
      </c>
      <c r="AY639" s="162" t="s">
        <v>154</v>
      </c>
    </row>
    <row r="640" spans="2:65" s="1" customFormat="1" ht="37.9" customHeight="1">
      <c r="B640" s="139"/>
      <c r="C640" s="140" t="s">
        <v>685</v>
      </c>
      <c r="D640" s="140" t="s">
        <v>156</v>
      </c>
      <c r="E640" s="141" t="s">
        <v>686</v>
      </c>
      <c r="F640" s="142" t="s">
        <v>687</v>
      </c>
      <c r="G640" s="143" t="s">
        <v>159</v>
      </c>
      <c r="H640" s="144">
        <v>34.216000000000001</v>
      </c>
      <c r="I640" s="145"/>
      <c r="J640" s="146">
        <f>ROUND(I640*H640,2)</f>
        <v>0</v>
      </c>
      <c r="K640" s="147"/>
      <c r="L640" s="32"/>
      <c r="M640" s="148" t="s">
        <v>1</v>
      </c>
      <c r="N640" s="149" t="s">
        <v>42</v>
      </c>
      <c r="P640" s="150">
        <f>O640*H640</f>
        <v>0</v>
      </c>
      <c r="Q640" s="150">
        <v>1.5630000000000002E-2</v>
      </c>
      <c r="R640" s="150">
        <f>Q640*H640</f>
        <v>0.53479608000000012</v>
      </c>
      <c r="S640" s="150">
        <v>0</v>
      </c>
      <c r="T640" s="151">
        <f>S640*H640</f>
        <v>0</v>
      </c>
      <c r="AR640" s="152" t="s">
        <v>90</v>
      </c>
      <c r="AT640" s="152" t="s">
        <v>156</v>
      </c>
      <c r="AU640" s="152" t="s">
        <v>84</v>
      </c>
      <c r="AY640" s="17" t="s">
        <v>154</v>
      </c>
      <c r="BE640" s="153">
        <f>IF(N640="základná",J640,0)</f>
        <v>0</v>
      </c>
      <c r="BF640" s="153">
        <f>IF(N640="znížená",J640,0)</f>
        <v>0</v>
      </c>
      <c r="BG640" s="153">
        <f>IF(N640="zákl. prenesená",J640,0)</f>
        <v>0</v>
      </c>
      <c r="BH640" s="153">
        <f>IF(N640="zníž. prenesená",J640,0)</f>
        <v>0</v>
      </c>
      <c r="BI640" s="153">
        <f>IF(N640="nulová",J640,0)</f>
        <v>0</v>
      </c>
      <c r="BJ640" s="17" t="s">
        <v>84</v>
      </c>
      <c r="BK640" s="153">
        <f>ROUND(I640*H640,2)</f>
        <v>0</v>
      </c>
      <c r="BL640" s="17" t="s">
        <v>90</v>
      </c>
      <c r="BM640" s="152" t="s">
        <v>688</v>
      </c>
    </row>
    <row r="641" spans="2:65" s="12" customFormat="1">
      <c r="B641" s="154"/>
      <c r="D641" s="155" t="s">
        <v>164</v>
      </c>
      <c r="E641" s="156" t="s">
        <v>1</v>
      </c>
      <c r="F641" s="157" t="s">
        <v>689</v>
      </c>
      <c r="H641" s="156" t="s">
        <v>1</v>
      </c>
      <c r="I641" s="158"/>
      <c r="L641" s="154"/>
      <c r="M641" s="159"/>
      <c r="T641" s="160"/>
      <c r="AT641" s="156" t="s">
        <v>164</v>
      </c>
      <c r="AU641" s="156" t="s">
        <v>84</v>
      </c>
      <c r="AV641" s="12" t="s">
        <v>80</v>
      </c>
      <c r="AW641" s="12" t="s">
        <v>32</v>
      </c>
      <c r="AX641" s="12" t="s">
        <v>7</v>
      </c>
      <c r="AY641" s="156" t="s">
        <v>154</v>
      </c>
    </row>
    <row r="642" spans="2:65" s="13" customFormat="1">
      <c r="B642" s="161"/>
      <c r="D642" s="155" t="s">
        <v>164</v>
      </c>
      <c r="E642" s="162" t="s">
        <v>1</v>
      </c>
      <c r="F642" s="163" t="s">
        <v>690</v>
      </c>
      <c r="H642" s="164">
        <v>34.216000000000001</v>
      </c>
      <c r="I642" s="165"/>
      <c r="L642" s="161"/>
      <c r="M642" s="166"/>
      <c r="T642" s="167"/>
      <c r="AT642" s="162" t="s">
        <v>164</v>
      </c>
      <c r="AU642" s="162" t="s">
        <v>84</v>
      </c>
      <c r="AV642" s="13" t="s">
        <v>84</v>
      </c>
      <c r="AW642" s="13" t="s">
        <v>32</v>
      </c>
      <c r="AX642" s="13" t="s">
        <v>7</v>
      </c>
      <c r="AY642" s="162" t="s">
        <v>154</v>
      </c>
    </row>
    <row r="643" spans="2:65" s="14" customFormat="1">
      <c r="B643" s="168"/>
      <c r="D643" s="155" t="s">
        <v>164</v>
      </c>
      <c r="E643" s="169" t="s">
        <v>1</v>
      </c>
      <c r="F643" s="170" t="s">
        <v>183</v>
      </c>
      <c r="H643" s="171">
        <v>34.216000000000001</v>
      </c>
      <c r="I643" s="172"/>
      <c r="L643" s="168"/>
      <c r="M643" s="173"/>
      <c r="T643" s="174"/>
      <c r="AT643" s="169" t="s">
        <v>164</v>
      </c>
      <c r="AU643" s="169" t="s">
        <v>84</v>
      </c>
      <c r="AV643" s="14" t="s">
        <v>90</v>
      </c>
      <c r="AW643" s="14" t="s">
        <v>32</v>
      </c>
      <c r="AX643" s="14" t="s">
        <v>80</v>
      </c>
      <c r="AY643" s="169" t="s">
        <v>154</v>
      </c>
    </row>
    <row r="644" spans="2:65" s="1" customFormat="1" ht="33" customHeight="1">
      <c r="B644" s="139"/>
      <c r="C644" s="140" t="s">
        <v>691</v>
      </c>
      <c r="D644" s="140" t="s">
        <v>156</v>
      </c>
      <c r="E644" s="141" t="s">
        <v>692</v>
      </c>
      <c r="F644" s="142" t="s">
        <v>693</v>
      </c>
      <c r="G644" s="143" t="s">
        <v>159</v>
      </c>
      <c r="H644" s="144">
        <v>35.661999999999999</v>
      </c>
      <c r="I644" s="145"/>
      <c r="J644" s="146">
        <f>ROUND(I644*H644,2)</f>
        <v>0</v>
      </c>
      <c r="K644" s="147"/>
      <c r="L644" s="32"/>
      <c r="M644" s="148" t="s">
        <v>1</v>
      </c>
      <c r="N644" s="149" t="s">
        <v>42</v>
      </c>
      <c r="P644" s="150">
        <f>O644*H644</f>
        <v>0</v>
      </c>
      <c r="Q644" s="150">
        <v>3.737E-2</v>
      </c>
      <c r="R644" s="150">
        <f>Q644*H644</f>
        <v>1.3326889399999999</v>
      </c>
      <c r="S644" s="150">
        <v>0</v>
      </c>
      <c r="T644" s="151">
        <f>S644*H644</f>
        <v>0</v>
      </c>
      <c r="AR644" s="152" t="s">
        <v>90</v>
      </c>
      <c r="AT644" s="152" t="s">
        <v>156</v>
      </c>
      <c r="AU644" s="152" t="s">
        <v>84</v>
      </c>
      <c r="AY644" s="17" t="s">
        <v>154</v>
      </c>
      <c r="BE644" s="153">
        <f>IF(N644="základná",J644,0)</f>
        <v>0</v>
      </c>
      <c r="BF644" s="153">
        <f>IF(N644="znížená",J644,0)</f>
        <v>0</v>
      </c>
      <c r="BG644" s="153">
        <f>IF(N644="zákl. prenesená",J644,0)</f>
        <v>0</v>
      </c>
      <c r="BH644" s="153">
        <f>IF(N644="zníž. prenesená",J644,0)</f>
        <v>0</v>
      </c>
      <c r="BI644" s="153">
        <f>IF(N644="nulová",J644,0)</f>
        <v>0</v>
      </c>
      <c r="BJ644" s="17" t="s">
        <v>84</v>
      </c>
      <c r="BK644" s="153">
        <f>ROUND(I644*H644,2)</f>
        <v>0</v>
      </c>
      <c r="BL644" s="17" t="s">
        <v>90</v>
      </c>
      <c r="BM644" s="152" t="s">
        <v>694</v>
      </c>
    </row>
    <row r="645" spans="2:65" s="12" customFormat="1">
      <c r="B645" s="154"/>
      <c r="D645" s="155" t="s">
        <v>164</v>
      </c>
      <c r="E645" s="156" t="s">
        <v>1</v>
      </c>
      <c r="F645" s="157" t="s">
        <v>319</v>
      </c>
      <c r="H645" s="156" t="s">
        <v>1</v>
      </c>
      <c r="I645" s="158"/>
      <c r="L645" s="154"/>
      <c r="M645" s="159"/>
      <c r="T645" s="160"/>
      <c r="AT645" s="156" t="s">
        <v>164</v>
      </c>
      <c r="AU645" s="156" t="s">
        <v>84</v>
      </c>
      <c r="AV645" s="12" t="s">
        <v>80</v>
      </c>
      <c r="AW645" s="12" t="s">
        <v>32</v>
      </c>
      <c r="AX645" s="12" t="s">
        <v>7</v>
      </c>
      <c r="AY645" s="156" t="s">
        <v>154</v>
      </c>
    </row>
    <row r="646" spans="2:65" s="13" customFormat="1">
      <c r="B646" s="161"/>
      <c r="D646" s="155" t="s">
        <v>164</v>
      </c>
      <c r="E646" s="162" t="s">
        <v>1</v>
      </c>
      <c r="F646" s="163" t="s">
        <v>695</v>
      </c>
      <c r="H646" s="164">
        <v>88.09</v>
      </c>
      <c r="I646" s="165"/>
      <c r="L646" s="161"/>
      <c r="M646" s="166"/>
      <c r="T646" s="167"/>
      <c r="AT646" s="162" t="s">
        <v>164</v>
      </c>
      <c r="AU646" s="162" t="s">
        <v>84</v>
      </c>
      <c r="AV646" s="13" t="s">
        <v>84</v>
      </c>
      <c r="AW646" s="13" t="s">
        <v>32</v>
      </c>
      <c r="AX646" s="13" t="s">
        <v>7</v>
      </c>
      <c r="AY646" s="162" t="s">
        <v>154</v>
      </c>
    </row>
    <row r="647" spans="2:65" s="13" customFormat="1">
      <c r="B647" s="161"/>
      <c r="D647" s="155" t="s">
        <v>164</v>
      </c>
      <c r="E647" s="162" t="s">
        <v>1</v>
      </c>
      <c r="F647" s="163" t="s">
        <v>696</v>
      </c>
      <c r="H647" s="164">
        <v>-7.86</v>
      </c>
      <c r="I647" s="165"/>
      <c r="L647" s="161"/>
      <c r="M647" s="166"/>
      <c r="T647" s="167"/>
      <c r="AT647" s="162" t="s">
        <v>164</v>
      </c>
      <c r="AU647" s="162" t="s">
        <v>84</v>
      </c>
      <c r="AV647" s="13" t="s">
        <v>84</v>
      </c>
      <c r="AW647" s="13" t="s">
        <v>32</v>
      </c>
      <c r="AX647" s="13" t="s">
        <v>7</v>
      </c>
      <c r="AY647" s="162" t="s">
        <v>154</v>
      </c>
    </row>
    <row r="648" spans="2:65" s="13" customFormat="1">
      <c r="B648" s="161"/>
      <c r="D648" s="155" t="s">
        <v>164</v>
      </c>
      <c r="E648" s="162" t="s">
        <v>1</v>
      </c>
      <c r="F648" s="163" t="s">
        <v>697</v>
      </c>
      <c r="H648" s="164">
        <v>-5.8959999999999999</v>
      </c>
      <c r="I648" s="165"/>
      <c r="L648" s="161"/>
      <c r="M648" s="166"/>
      <c r="T648" s="167"/>
      <c r="AT648" s="162" t="s">
        <v>164</v>
      </c>
      <c r="AU648" s="162" t="s">
        <v>84</v>
      </c>
      <c r="AV648" s="13" t="s">
        <v>84</v>
      </c>
      <c r="AW648" s="13" t="s">
        <v>32</v>
      </c>
      <c r="AX648" s="13" t="s">
        <v>7</v>
      </c>
      <c r="AY648" s="162" t="s">
        <v>154</v>
      </c>
    </row>
    <row r="649" spans="2:65" s="13" customFormat="1">
      <c r="B649" s="161"/>
      <c r="D649" s="155" t="s">
        <v>164</v>
      </c>
      <c r="E649" s="162" t="s">
        <v>1</v>
      </c>
      <c r="F649" s="163" t="s">
        <v>698</v>
      </c>
      <c r="H649" s="164">
        <v>-35.728000000000002</v>
      </c>
      <c r="I649" s="165"/>
      <c r="L649" s="161"/>
      <c r="M649" s="166"/>
      <c r="T649" s="167"/>
      <c r="AT649" s="162" t="s">
        <v>164</v>
      </c>
      <c r="AU649" s="162" t="s">
        <v>84</v>
      </c>
      <c r="AV649" s="13" t="s">
        <v>84</v>
      </c>
      <c r="AW649" s="13" t="s">
        <v>32</v>
      </c>
      <c r="AX649" s="13" t="s">
        <v>7</v>
      </c>
      <c r="AY649" s="162" t="s">
        <v>154</v>
      </c>
    </row>
    <row r="650" spans="2:65" s="13" customFormat="1">
      <c r="B650" s="161"/>
      <c r="D650" s="155" t="s">
        <v>164</v>
      </c>
      <c r="E650" s="162" t="s">
        <v>1</v>
      </c>
      <c r="F650" s="163" t="s">
        <v>699</v>
      </c>
      <c r="H650" s="164">
        <v>-2.944</v>
      </c>
      <c r="I650" s="165"/>
      <c r="L650" s="161"/>
      <c r="M650" s="166"/>
      <c r="T650" s="167"/>
      <c r="AT650" s="162" t="s">
        <v>164</v>
      </c>
      <c r="AU650" s="162" t="s">
        <v>84</v>
      </c>
      <c r="AV650" s="13" t="s">
        <v>84</v>
      </c>
      <c r="AW650" s="13" t="s">
        <v>32</v>
      </c>
      <c r="AX650" s="13" t="s">
        <v>7</v>
      </c>
      <c r="AY650" s="162" t="s">
        <v>154</v>
      </c>
    </row>
    <row r="651" spans="2:65" s="14" customFormat="1">
      <c r="B651" s="168"/>
      <c r="D651" s="155" t="s">
        <v>164</v>
      </c>
      <c r="E651" s="169" t="s">
        <v>1</v>
      </c>
      <c r="F651" s="170" t="s">
        <v>183</v>
      </c>
      <c r="H651" s="171">
        <v>35.661999999999999</v>
      </c>
      <c r="I651" s="172"/>
      <c r="L651" s="168"/>
      <c r="M651" s="173"/>
      <c r="T651" s="174"/>
      <c r="AT651" s="169" t="s">
        <v>164</v>
      </c>
      <c r="AU651" s="169" t="s">
        <v>84</v>
      </c>
      <c r="AV651" s="14" t="s">
        <v>90</v>
      </c>
      <c r="AW651" s="14" t="s">
        <v>32</v>
      </c>
      <c r="AX651" s="14" t="s">
        <v>80</v>
      </c>
      <c r="AY651" s="169" t="s">
        <v>154</v>
      </c>
    </row>
    <row r="652" spans="2:65" s="1" customFormat="1" ht="24.2" customHeight="1">
      <c r="B652" s="139"/>
      <c r="C652" s="140" t="s">
        <v>700</v>
      </c>
      <c r="D652" s="140" t="s">
        <v>156</v>
      </c>
      <c r="E652" s="141" t="s">
        <v>701</v>
      </c>
      <c r="F652" s="142" t="s">
        <v>702</v>
      </c>
      <c r="G652" s="143" t="s">
        <v>159</v>
      </c>
      <c r="H652" s="144">
        <v>19.611999999999998</v>
      </c>
      <c r="I652" s="145"/>
      <c r="J652" s="146">
        <f>ROUND(I652*H652,2)</f>
        <v>0</v>
      </c>
      <c r="K652" s="147"/>
      <c r="L652" s="32"/>
      <c r="M652" s="148" t="s">
        <v>1</v>
      </c>
      <c r="N652" s="149" t="s">
        <v>42</v>
      </c>
      <c r="P652" s="150">
        <f>O652*H652</f>
        <v>0</v>
      </c>
      <c r="Q652" s="150">
        <v>1.8689999999999998E-2</v>
      </c>
      <c r="R652" s="150">
        <f>Q652*H652</f>
        <v>0.36654827999999995</v>
      </c>
      <c r="S652" s="150">
        <v>0</v>
      </c>
      <c r="T652" s="151">
        <f>S652*H652</f>
        <v>0</v>
      </c>
      <c r="AR652" s="152" t="s">
        <v>90</v>
      </c>
      <c r="AT652" s="152" t="s">
        <v>156</v>
      </c>
      <c r="AU652" s="152" t="s">
        <v>84</v>
      </c>
      <c r="AY652" s="17" t="s">
        <v>154</v>
      </c>
      <c r="BE652" s="153">
        <f>IF(N652="základná",J652,0)</f>
        <v>0</v>
      </c>
      <c r="BF652" s="153">
        <f>IF(N652="znížená",J652,0)</f>
        <v>0</v>
      </c>
      <c r="BG652" s="153">
        <f>IF(N652="zákl. prenesená",J652,0)</f>
        <v>0</v>
      </c>
      <c r="BH652" s="153">
        <f>IF(N652="zníž. prenesená",J652,0)</f>
        <v>0</v>
      </c>
      <c r="BI652" s="153">
        <f>IF(N652="nulová",J652,0)</f>
        <v>0</v>
      </c>
      <c r="BJ652" s="17" t="s">
        <v>84</v>
      </c>
      <c r="BK652" s="153">
        <f>ROUND(I652*H652,2)</f>
        <v>0</v>
      </c>
      <c r="BL652" s="17" t="s">
        <v>90</v>
      </c>
      <c r="BM652" s="152" t="s">
        <v>703</v>
      </c>
    </row>
    <row r="653" spans="2:65" s="12" customFormat="1">
      <c r="B653" s="154"/>
      <c r="D653" s="155" t="s">
        <v>164</v>
      </c>
      <c r="E653" s="156" t="s">
        <v>1</v>
      </c>
      <c r="F653" s="157" t="s">
        <v>704</v>
      </c>
      <c r="H653" s="156" t="s">
        <v>1</v>
      </c>
      <c r="I653" s="158"/>
      <c r="L653" s="154"/>
      <c r="M653" s="159"/>
      <c r="T653" s="160"/>
      <c r="AT653" s="156" t="s">
        <v>164</v>
      </c>
      <c r="AU653" s="156" t="s">
        <v>84</v>
      </c>
      <c r="AV653" s="12" t="s">
        <v>80</v>
      </c>
      <c r="AW653" s="12" t="s">
        <v>32</v>
      </c>
      <c r="AX653" s="12" t="s">
        <v>7</v>
      </c>
      <c r="AY653" s="156" t="s">
        <v>154</v>
      </c>
    </row>
    <row r="654" spans="2:65" s="13" customFormat="1">
      <c r="B654" s="161"/>
      <c r="D654" s="155" t="s">
        <v>164</v>
      </c>
      <c r="E654" s="162" t="s">
        <v>1</v>
      </c>
      <c r="F654" s="163" t="s">
        <v>618</v>
      </c>
      <c r="H654" s="164">
        <v>1.946</v>
      </c>
      <c r="I654" s="165"/>
      <c r="L654" s="161"/>
      <c r="M654" s="166"/>
      <c r="T654" s="167"/>
      <c r="AT654" s="162" t="s">
        <v>164</v>
      </c>
      <c r="AU654" s="162" t="s">
        <v>84</v>
      </c>
      <c r="AV654" s="13" t="s">
        <v>84</v>
      </c>
      <c r="AW654" s="13" t="s">
        <v>32</v>
      </c>
      <c r="AX654" s="13" t="s">
        <v>7</v>
      </c>
      <c r="AY654" s="162" t="s">
        <v>154</v>
      </c>
    </row>
    <row r="655" spans="2:65" s="13" customFormat="1">
      <c r="B655" s="161"/>
      <c r="D655" s="155" t="s">
        <v>164</v>
      </c>
      <c r="E655" s="162" t="s">
        <v>1</v>
      </c>
      <c r="F655" s="163" t="s">
        <v>619</v>
      </c>
      <c r="H655" s="164">
        <v>1.512</v>
      </c>
      <c r="I655" s="165"/>
      <c r="L655" s="161"/>
      <c r="M655" s="166"/>
      <c r="T655" s="167"/>
      <c r="AT655" s="162" t="s">
        <v>164</v>
      </c>
      <c r="AU655" s="162" t="s">
        <v>84</v>
      </c>
      <c r="AV655" s="13" t="s">
        <v>84</v>
      </c>
      <c r="AW655" s="13" t="s">
        <v>32</v>
      </c>
      <c r="AX655" s="13" t="s">
        <v>7</v>
      </c>
      <c r="AY655" s="162" t="s">
        <v>154</v>
      </c>
    </row>
    <row r="656" spans="2:65" s="13" customFormat="1">
      <c r="B656" s="161"/>
      <c r="D656" s="155" t="s">
        <v>164</v>
      </c>
      <c r="E656" s="162" t="s">
        <v>1</v>
      </c>
      <c r="F656" s="163" t="s">
        <v>620</v>
      </c>
      <c r="H656" s="164">
        <v>10.016</v>
      </c>
      <c r="I656" s="165"/>
      <c r="L656" s="161"/>
      <c r="M656" s="166"/>
      <c r="T656" s="167"/>
      <c r="AT656" s="162" t="s">
        <v>164</v>
      </c>
      <c r="AU656" s="162" t="s">
        <v>84</v>
      </c>
      <c r="AV656" s="13" t="s">
        <v>84</v>
      </c>
      <c r="AW656" s="13" t="s">
        <v>32</v>
      </c>
      <c r="AX656" s="13" t="s">
        <v>7</v>
      </c>
      <c r="AY656" s="162" t="s">
        <v>154</v>
      </c>
    </row>
    <row r="657" spans="2:65" s="13" customFormat="1">
      <c r="B657" s="161"/>
      <c r="D657" s="155" t="s">
        <v>164</v>
      </c>
      <c r="E657" s="162" t="s">
        <v>1</v>
      </c>
      <c r="F657" s="163" t="s">
        <v>621</v>
      </c>
      <c r="H657" s="164">
        <v>1.1020000000000001</v>
      </c>
      <c r="I657" s="165"/>
      <c r="L657" s="161"/>
      <c r="M657" s="166"/>
      <c r="T657" s="167"/>
      <c r="AT657" s="162" t="s">
        <v>164</v>
      </c>
      <c r="AU657" s="162" t="s">
        <v>84</v>
      </c>
      <c r="AV657" s="13" t="s">
        <v>84</v>
      </c>
      <c r="AW657" s="13" t="s">
        <v>32</v>
      </c>
      <c r="AX657" s="13" t="s">
        <v>7</v>
      </c>
      <c r="AY657" s="162" t="s">
        <v>154</v>
      </c>
    </row>
    <row r="658" spans="2:65" s="12" customFormat="1">
      <c r="B658" s="154"/>
      <c r="D658" s="155" t="s">
        <v>164</v>
      </c>
      <c r="E658" s="156" t="s">
        <v>1</v>
      </c>
      <c r="F658" s="157" t="s">
        <v>705</v>
      </c>
      <c r="H658" s="156" t="s">
        <v>1</v>
      </c>
      <c r="I658" s="158"/>
      <c r="L658" s="154"/>
      <c r="M658" s="159"/>
      <c r="T658" s="160"/>
      <c r="AT658" s="156" t="s">
        <v>164</v>
      </c>
      <c r="AU658" s="156" t="s">
        <v>84</v>
      </c>
      <c r="AV658" s="12" t="s">
        <v>80</v>
      </c>
      <c r="AW658" s="12" t="s">
        <v>32</v>
      </c>
      <c r="AX658" s="12" t="s">
        <v>7</v>
      </c>
      <c r="AY658" s="156" t="s">
        <v>154</v>
      </c>
    </row>
    <row r="659" spans="2:65" s="13" customFormat="1">
      <c r="B659" s="161"/>
      <c r="D659" s="155" t="s">
        <v>164</v>
      </c>
      <c r="E659" s="162" t="s">
        <v>1</v>
      </c>
      <c r="F659" s="163" t="s">
        <v>706</v>
      </c>
      <c r="H659" s="164">
        <v>0.78600000000000003</v>
      </c>
      <c r="I659" s="165"/>
      <c r="L659" s="161"/>
      <c r="M659" s="166"/>
      <c r="T659" s="167"/>
      <c r="AT659" s="162" t="s">
        <v>164</v>
      </c>
      <c r="AU659" s="162" t="s">
        <v>84</v>
      </c>
      <c r="AV659" s="13" t="s">
        <v>84</v>
      </c>
      <c r="AW659" s="13" t="s">
        <v>32</v>
      </c>
      <c r="AX659" s="13" t="s">
        <v>7</v>
      </c>
      <c r="AY659" s="162" t="s">
        <v>154</v>
      </c>
    </row>
    <row r="660" spans="2:65" s="13" customFormat="1">
      <c r="B660" s="161"/>
      <c r="D660" s="155" t="s">
        <v>164</v>
      </c>
      <c r="E660" s="162" t="s">
        <v>1</v>
      </c>
      <c r="F660" s="163" t="s">
        <v>707</v>
      </c>
      <c r="H660" s="164">
        <v>3.96</v>
      </c>
      <c r="I660" s="165"/>
      <c r="L660" s="161"/>
      <c r="M660" s="166"/>
      <c r="T660" s="167"/>
      <c r="AT660" s="162" t="s">
        <v>164</v>
      </c>
      <c r="AU660" s="162" t="s">
        <v>84</v>
      </c>
      <c r="AV660" s="13" t="s">
        <v>84</v>
      </c>
      <c r="AW660" s="13" t="s">
        <v>32</v>
      </c>
      <c r="AX660" s="13" t="s">
        <v>7</v>
      </c>
      <c r="AY660" s="162" t="s">
        <v>154</v>
      </c>
    </row>
    <row r="661" spans="2:65" s="13" customFormat="1">
      <c r="B661" s="161"/>
      <c r="D661" s="155" t="s">
        <v>164</v>
      </c>
      <c r="E661" s="162" t="s">
        <v>1</v>
      </c>
      <c r="F661" s="163" t="s">
        <v>708</v>
      </c>
      <c r="H661" s="164">
        <v>0.28999999999999998</v>
      </c>
      <c r="I661" s="165"/>
      <c r="L661" s="161"/>
      <c r="M661" s="166"/>
      <c r="T661" s="167"/>
      <c r="AT661" s="162" t="s">
        <v>164</v>
      </c>
      <c r="AU661" s="162" t="s">
        <v>84</v>
      </c>
      <c r="AV661" s="13" t="s">
        <v>84</v>
      </c>
      <c r="AW661" s="13" t="s">
        <v>32</v>
      </c>
      <c r="AX661" s="13" t="s">
        <v>7</v>
      </c>
      <c r="AY661" s="162" t="s">
        <v>154</v>
      </c>
    </row>
    <row r="662" spans="2:65" s="14" customFormat="1">
      <c r="B662" s="168"/>
      <c r="D662" s="155" t="s">
        <v>164</v>
      </c>
      <c r="E662" s="169" t="s">
        <v>1</v>
      </c>
      <c r="F662" s="170" t="s">
        <v>183</v>
      </c>
      <c r="H662" s="171">
        <v>19.611999999999998</v>
      </c>
      <c r="I662" s="172"/>
      <c r="L662" s="168"/>
      <c r="M662" s="173"/>
      <c r="T662" s="174"/>
      <c r="AT662" s="169" t="s">
        <v>164</v>
      </c>
      <c r="AU662" s="169" t="s">
        <v>84</v>
      </c>
      <c r="AV662" s="14" t="s">
        <v>90</v>
      </c>
      <c r="AW662" s="14" t="s">
        <v>32</v>
      </c>
      <c r="AX662" s="14" t="s">
        <v>80</v>
      </c>
      <c r="AY662" s="169" t="s">
        <v>154</v>
      </c>
    </row>
    <row r="663" spans="2:65" s="1" customFormat="1" ht="16.5" customHeight="1">
      <c r="B663" s="139"/>
      <c r="C663" s="140" t="s">
        <v>709</v>
      </c>
      <c r="D663" s="140" t="s">
        <v>156</v>
      </c>
      <c r="E663" s="141" t="s">
        <v>710</v>
      </c>
      <c r="F663" s="142" t="s">
        <v>711</v>
      </c>
      <c r="G663" s="143" t="s">
        <v>355</v>
      </c>
      <c r="H663" s="144">
        <v>1</v>
      </c>
      <c r="I663" s="145"/>
      <c r="J663" s="146">
        <f>ROUND(I663*H663,2)</f>
        <v>0</v>
      </c>
      <c r="K663" s="147"/>
      <c r="L663" s="32"/>
      <c r="M663" s="148" t="s">
        <v>1</v>
      </c>
      <c r="N663" s="149" t="s">
        <v>42</v>
      </c>
      <c r="P663" s="150">
        <f>O663*H663</f>
        <v>0</v>
      </c>
      <c r="Q663" s="150">
        <v>0</v>
      </c>
      <c r="R663" s="150">
        <f>Q663*H663</f>
        <v>0</v>
      </c>
      <c r="S663" s="150">
        <v>0</v>
      </c>
      <c r="T663" s="151">
        <f>S663*H663</f>
        <v>0</v>
      </c>
      <c r="AR663" s="152" t="s">
        <v>90</v>
      </c>
      <c r="AT663" s="152" t="s">
        <v>156</v>
      </c>
      <c r="AU663" s="152" t="s">
        <v>84</v>
      </c>
      <c r="AY663" s="17" t="s">
        <v>154</v>
      </c>
      <c r="BE663" s="153">
        <f>IF(N663="základná",J663,0)</f>
        <v>0</v>
      </c>
      <c r="BF663" s="153">
        <f>IF(N663="znížená",J663,0)</f>
        <v>0</v>
      </c>
      <c r="BG663" s="153">
        <f>IF(N663="zákl. prenesená",J663,0)</f>
        <v>0</v>
      </c>
      <c r="BH663" s="153">
        <f>IF(N663="zníž. prenesená",J663,0)</f>
        <v>0</v>
      </c>
      <c r="BI663" s="153">
        <f>IF(N663="nulová",J663,0)</f>
        <v>0</v>
      </c>
      <c r="BJ663" s="17" t="s">
        <v>84</v>
      </c>
      <c r="BK663" s="153">
        <f>ROUND(I663*H663,2)</f>
        <v>0</v>
      </c>
      <c r="BL663" s="17" t="s">
        <v>90</v>
      </c>
      <c r="BM663" s="152" t="s">
        <v>712</v>
      </c>
    </row>
    <row r="664" spans="2:65" s="1" customFormat="1" ht="33" customHeight="1">
      <c r="B664" s="139"/>
      <c r="C664" s="140" t="s">
        <v>713</v>
      </c>
      <c r="D664" s="140" t="s">
        <v>156</v>
      </c>
      <c r="E664" s="141" t="s">
        <v>714</v>
      </c>
      <c r="F664" s="142" t="s">
        <v>715</v>
      </c>
      <c r="G664" s="143" t="s">
        <v>633</v>
      </c>
      <c r="H664" s="144">
        <v>21.25</v>
      </c>
      <c r="I664" s="145"/>
      <c r="J664" s="146">
        <f>ROUND(I664*H664,2)</f>
        <v>0</v>
      </c>
      <c r="K664" s="147"/>
      <c r="L664" s="32"/>
      <c r="M664" s="148" t="s">
        <v>1</v>
      </c>
      <c r="N664" s="149" t="s">
        <v>42</v>
      </c>
      <c r="P664" s="150">
        <f>O664*H664</f>
        <v>0</v>
      </c>
      <c r="Q664" s="150">
        <v>1.864E-2</v>
      </c>
      <c r="R664" s="150">
        <f>Q664*H664</f>
        <v>0.39610000000000001</v>
      </c>
      <c r="S664" s="150">
        <v>0</v>
      </c>
      <c r="T664" s="151">
        <f>S664*H664</f>
        <v>0</v>
      </c>
      <c r="AR664" s="152" t="s">
        <v>90</v>
      </c>
      <c r="AT664" s="152" t="s">
        <v>156</v>
      </c>
      <c r="AU664" s="152" t="s">
        <v>84</v>
      </c>
      <c r="AY664" s="17" t="s">
        <v>154</v>
      </c>
      <c r="BE664" s="153">
        <f>IF(N664="základná",J664,0)</f>
        <v>0</v>
      </c>
      <c r="BF664" s="153">
        <f>IF(N664="znížená",J664,0)</f>
        <v>0</v>
      </c>
      <c r="BG664" s="153">
        <f>IF(N664="zákl. prenesená",J664,0)</f>
        <v>0</v>
      </c>
      <c r="BH664" s="153">
        <f>IF(N664="zníž. prenesená",J664,0)</f>
        <v>0</v>
      </c>
      <c r="BI664" s="153">
        <f>IF(N664="nulová",J664,0)</f>
        <v>0</v>
      </c>
      <c r="BJ664" s="17" t="s">
        <v>84</v>
      </c>
      <c r="BK664" s="153">
        <f>ROUND(I664*H664,2)</f>
        <v>0</v>
      </c>
      <c r="BL664" s="17" t="s">
        <v>90</v>
      </c>
      <c r="BM664" s="152" t="s">
        <v>716</v>
      </c>
    </row>
    <row r="665" spans="2:65" s="12" customFormat="1">
      <c r="B665" s="154"/>
      <c r="D665" s="155" t="s">
        <v>164</v>
      </c>
      <c r="E665" s="156" t="s">
        <v>1</v>
      </c>
      <c r="F665" s="157" t="s">
        <v>717</v>
      </c>
      <c r="H665" s="156" t="s">
        <v>1</v>
      </c>
      <c r="I665" s="158"/>
      <c r="L665" s="154"/>
      <c r="M665" s="159"/>
      <c r="T665" s="160"/>
      <c r="AT665" s="156" t="s">
        <v>164</v>
      </c>
      <c r="AU665" s="156" t="s">
        <v>84</v>
      </c>
      <c r="AV665" s="12" t="s">
        <v>80</v>
      </c>
      <c r="AW665" s="12" t="s">
        <v>32</v>
      </c>
      <c r="AX665" s="12" t="s">
        <v>7</v>
      </c>
      <c r="AY665" s="156" t="s">
        <v>154</v>
      </c>
    </row>
    <row r="666" spans="2:65" s="13" customFormat="1">
      <c r="B666" s="161"/>
      <c r="D666" s="155" t="s">
        <v>164</v>
      </c>
      <c r="E666" s="162" t="s">
        <v>1</v>
      </c>
      <c r="F666" s="163" t="s">
        <v>718</v>
      </c>
      <c r="H666" s="164">
        <v>2.2000000000000002</v>
      </c>
      <c r="I666" s="165"/>
      <c r="L666" s="161"/>
      <c r="M666" s="166"/>
      <c r="T666" s="167"/>
      <c r="AT666" s="162" t="s">
        <v>164</v>
      </c>
      <c r="AU666" s="162" t="s">
        <v>84</v>
      </c>
      <c r="AV666" s="13" t="s">
        <v>84</v>
      </c>
      <c r="AW666" s="13" t="s">
        <v>32</v>
      </c>
      <c r="AX666" s="13" t="s">
        <v>7</v>
      </c>
      <c r="AY666" s="162" t="s">
        <v>154</v>
      </c>
    </row>
    <row r="667" spans="2:65" s="13" customFormat="1">
      <c r="B667" s="161"/>
      <c r="D667" s="155" t="s">
        <v>164</v>
      </c>
      <c r="E667" s="162" t="s">
        <v>1</v>
      </c>
      <c r="F667" s="163" t="s">
        <v>719</v>
      </c>
      <c r="H667" s="164">
        <v>17.600000000000001</v>
      </c>
      <c r="I667" s="165"/>
      <c r="L667" s="161"/>
      <c r="M667" s="166"/>
      <c r="T667" s="167"/>
      <c r="AT667" s="162" t="s">
        <v>164</v>
      </c>
      <c r="AU667" s="162" t="s">
        <v>84</v>
      </c>
      <c r="AV667" s="13" t="s">
        <v>84</v>
      </c>
      <c r="AW667" s="13" t="s">
        <v>32</v>
      </c>
      <c r="AX667" s="13" t="s">
        <v>7</v>
      </c>
      <c r="AY667" s="162" t="s">
        <v>154</v>
      </c>
    </row>
    <row r="668" spans="2:65" s="13" customFormat="1">
      <c r="B668" s="161"/>
      <c r="D668" s="155" t="s">
        <v>164</v>
      </c>
      <c r="E668" s="162" t="s">
        <v>1</v>
      </c>
      <c r="F668" s="163" t="s">
        <v>720</v>
      </c>
      <c r="H668" s="164">
        <v>1.45</v>
      </c>
      <c r="I668" s="165"/>
      <c r="L668" s="161"/>
      <c r="M668" s="166"/>
      <c r="T668" s="167"/>
      <c r="AT668" s="162" t="s">
        <v>164</v>
      </c>
      <c r="AU668" s="162" t="s">
        <v>84</v>
      </c>
      <c r="AV668" s="13" t="s">
        <v>84</v>
      </c>
      <c r="AW668" s="13" t="s">
        <v>32</v>
      </c>
      <c r="AX668" s="13" t="s">
        <v>7</v>
      </c>
      <c r="AY668" s="162" t="s">
        <v>154</v>
      </c>
    </row>
    <row r="669" spans="2:65" s="14" customFormat="1">
      <c r="B669" s="168"/>
      <c r="D669" s="155" t="s">
        <v>164</v>
      </c>
      <c r="E669" s="169" t="s">
        <v>1</v>
      </c>
      <c r="F669" s="170" t="s">
        <v>183</v>
      </c>
      <c r="H669" s="171">
        <v>21.25</v>
      </c>
      <c r="I669" s="172"/>
      <c r="L669" s="168"/>
      <c r="M669" s="173"/>
      <c r="T669" s="174"/>
      <c r="AT669" s="169" t="s">
        <v>164</v>
      </c>
      <c r="AU669" s="169" t="s">
        <v>84</v>
      </c>
      <c r="AV669" s="14" t="s">
        <v>90</v>
      </c>
      <c r="AW669" s="14" t="s">
        <v>32</v>
      </c>
      <c r="AX669" s="14" t="s">
        <v>80</v>
      </c>
      <c r="AY669" s="169" t="s">
        <v>154</v>
      </c>
    </row>
    <row r="670" spans="2:65" s="1" customFormat="1" ht="24.2" customHeight="1">
      <c r="B670" s="139"/>
      <c r="C670" s="140" t="s">
        <v>721</v>
      </c>
      <c r="D670" s="140" t="s">
        <v>156</v>
      </c>
      <c r="E670" s="141" t="s">
        <v>722</v>
      </c>
      <c r="F670" s="142" t="s">
        <v>723</v>
      </c>
      <c r="G670" s="143" t="s">
        <v>177</v>
      </c>
      <c r="H670" s="144">
        <v>11.672000000000001</v>
      </c>
      <c r="I670" s="145"/>
      <c r="J670" s="146">
        <f>ROUND(I670*H670,2)</f>
        <v>0</v>
      </c>
      <c r="K670" s="147"/>
      <c r="L670" s="32"/>
      <c r="M670" s="148" t="s">
        <v>1</v>
      </c>
      <c r="N670" s="149" t="s">
        <v>42</v>
      </c>
      <c r="P670" s="150">
        <f>O670*H670</f>
        <v>0</v>
      </c>
      <c r="Q670" s="150">
        <v>2.19407</v>
      </c>
      <c r="R670" s="150">
        <f>Q670*H670</f>
        <v>25.60918504</v>
      </c>
      <c r="S670" s="150">
        <v>0</v>
      </c>
      <c r="T670" s="151">
        <f>S670*H670</f>
        <v>0</v>
      </c>
      <c r="AR670" s="152" t="s">
        <v>90</v>
      </c>
      <c r="AT670" s="152" t="s">
        <v>156</v>
      </c>
      <c r="AU670" s="152" t="s">
        <v>84</v>
      </c>
      <c r="AY670" s="17" t="s">
        <v>154</v>
      </c>
      <c r="BE670" s="153">
        <f>IF(N670="základná",J670,0)</f>
        <v>0</v>
      </c>
      <c r="BF670" s="153">
        <f>IF(N670="znížená",J670,0)</f>
        <v>0</v>
      </c>
      <c r="BG670" s="153">
        <f>IF(N670="zákl. prenesená",J670,0)</f>
        <v>0</v>
      </c>
      <c r="BH670" s="153">
        <f>IF(N670="zníž. prenesená",J670,0)</f>
        <v>0</v>
      </c>
      <c r="BI670" s="153">
        <f>IF(N670="nulová",J670,0)</f>
        <v>0</v>
      </c>
      <c r="BJ670" s="17" t="s">
        <v>84</v>
      </c>
      <c r="BK670" s="153">
        <f>ROUND(I670*H670,2)</f>
        <v>0</v>
      </c>
      <c r="BL670" s="17" t="s">
        <v>90</v>
      </c>
      <c r="BM670" s="152" t="s">
        <v>724</v>
      </c>
    </row>
    <row r="671" spans="2:65" s="12" customFormat="1">
      <c r="B671" s="154"/>
      <c r="D671" s="155" t="s">
        <v>164</v>
      </c>
      <c r="E671" s="156" t="s">
        <v>1</v>
      </c>
      <c r="F671" s="157" t="s">
        <v>725</v>
      </c>
      <c r="H671" s="156" t="s">
        <v>1</v>
      </c>
      <c r="I671" s="158"/>
      <c r="L671" s="154"/>
      <c r="M671" s="159"/>
      <c r="T671" s="160"/>
      <c r="AT671" s="156" t="s">
        <v>164</v>
      </c>
      <c r="AU671" s="156" t="s">
        <v>84</v>
      </c>
      <c r="AV671" s="12" t="s">
        <v>80</v>
      </c>
      <c r="AW671" s="12" t="s">
        <v>32</v>
      </c>
      <c r="AX671" s="12" t="s">
        <v>7</v>
      </c>
      <c r="AY671" s="156" t="s">
        <v>154</v>
      </c>
    </row>
    <row r="672" spans="2:65" s="13" customFormat="1">
      <c r="B672" s="161"/>
      <c r="D672" s="155" t="s">
        <v>164</v>
      </c>
      <c r="E672" s="162" t="s">
        <v>1</v>
      </c>
      <c r="F672" s="163" t="s">
        <v>726</v>
      </c>
      <c r="H672" s="164">
        <v>7.1760000000000002</v>
      </c>
      <c r="I672" s="165"/>
      <c r="L672" s="161"/>
      <c r="M672" s="166"/>
      <c r="T672" s="167"/>
      <c r="AT672" s="162" t="s">
        <v>164</v>
      </c>
      <c r="AU672" s="162" t="s">
        <v>84</v>
      </c>
      <c r="AV672" s="13" t="s">
        <v>84</v>
      </c>
      <c r="AW672" s="13" t="s">
        <v>32</v>
      </c>
      <c r="AX672" s="13" t="s">
        <v>7</v>
      </c>
      <c r="AY672" s="162" t="s">
        <v>154</v>
      </c>
    </row>
    <row r="673" spans="2:65" s="13" customFormat="1">
      <c r="B673" s="161"/>
      <c r="D673" s="155" t="s">
        <v>164</v>
      </c>
      <c r="E673" s="162" t="s">
        <v>1</v>
      </c>
      <c r="F673" s="163" t="s">
        <v>727</v>
      </c>
      <c r="H673" s="164">
        <v>0.19700000000000001</v>
      </c>
      <c r="I673" s="165"/>
      <c r="L673" s="161"/>
      <c r="M673" s="166"/>
      <c r="T673" s="167"/>
      <c r="AT673" s="162" t="s">
        <v>164</v>
      </c>
      <c r="AU673" s="162" t="s">
        <v>84</v>
      </c>
      <c r="AV673" s="13" t="s">
        <v>84</v>
      </c>
      <c r="AW673" s="13" t="s">
        <v>32</v>
      </c>
      <c r="AX673" s="13" t="s">
        <v>7</v>
      </c>
      <c r="AY673" s="162" t="s">
        <v>154</v>
      </c>
    </row>
    <row r="674" spans="2:65" s="13" customFormat="1">
      <c r="B674" s="161"/>
      <c r="D674" s="155" t="s">
        <v>164</v>
      </c>
      <c r="E674" s="162" t="s">
        <v>1</v>
      </c>
      <c r="F674" s="163" t="s">
        <v>728</v>
      </c>
      <c r="H674" s="164">
        <v>3.9420000000000002</v>
      </c>
      <c r="I674" s="165"/>
      <c r="L674" s="161"/>
      <c r="M674" s="166"/>
      <c r="T674" s="167"/>
      <c r="AT674" s="162" t="s">
        <v>164</v>
      </c>
      <c r="AU674" s="162" t="s">
        <v>84</v>
      </c>
      <c r="AV674" s="13" t="s">
        <v>84</v>
      </c>
      <c r="AW674" s="13" t="s">
        <v>32</v>
      </c>
      <c r="AX674" s="13" t="s">
        <v>7</v>
      </c>
      <c r="AY674" s="162" t="s">
        <v>154</v>
      </c>
    </row>
    <row r="675" spans="2:65" s="12" customFormat="1">
      <c r="B675" s="154"/>
      <c r="D675" s="155" t="s">
        <v>164</v>
      </c>
      <c r="E675" s="156" t="s">
        <v>1</v>
      </c>
      <c r="F675" s="157" t="s">
        <v>729</v>
      </c>
      <c r="H675" s="156" t="s">
        <v>1</v>
      </c>
      <c r="I675" s="158"/>
      <c r="L675" s="154"/>
      <c r="M675" s="159"/>
      <c r="T675" s="160"/>
      <c r="AT675" s="156" t="s">
        <v>164</v>
      </c>
      <c r="AU675" s="156" t="s">
        <v>84</v>
      </c>
      <c r="AV675" s="12" t="s">
        <v>80</v>
      </c>
      <c r="AW675" s="12" t="s">
        <v>32</v>
      </c>
      <c r="AX675" s="12" t="s">
        <v>7</v>
      </c>
      <c r="AY675" s="156" t="s">
        <v>154</v>
      </c>
    </row>
    <row r="676" spans="2:65" s="13" customFormat="1">
      <c r="B676" s="161"/>
      <c r="D676" s="155" t="s">
        <v>164</v>
      </c>
      <c r="E676" s="162" t="s">
        <v>1</v>
      </c>
      <c r="F676" s="163" t="s">
        <v>730</v>
      </c>
      <c r="H676" s="164">
        <v>0.35699999999999998</v>
      </c>
      <c r="I676" s="165"/>
      <c r="L676" s="161"/>
      <c r="M676" s="166"/>
      <c r="T676" s="167"/>
      <c r="AT676" s="162" t="s">
        <v>164</v>
      </c>
      <c r="AU676" s="162" t="s">
        <v>84</v>
      </c>
      <c r="AV676" s="13" t="s">
        <v>84</v>
      </c>
      <c r="AW676" s="13" t="s">
        <v>32</v>
      </c>
      <c r="AX676" s="13" t="s">
        <v>7</v>
      </c>
      <c r="AY676" s="162" t="s">
        <v>154</v>
      </c>
    </row>
    <row r="677" spans="2:65" s="14" customFormat="1">
      <c r="B677" s="168"/>
      <c r="D677" s="155" t="s">
        <v>164</v>
      </c>
      <c r="E677" s="169" t="s">
        <v>1</v>
      </c>
      <c r="F677" s="170" t="s">
        <v>183</v>
      </c>
      <c r="H677" s="171">
        <v>11.672000000000001</v>
      </c>
      <c r="I677" s="172"/>
      <c r="L677" s="168"/>
      <c r="M677" s="173"/>
      <c r="T677" s="174"/>
      <c r="AT677" s="169" t="s">
        <v>164</v>
      </c>
      <c r="AU677" s="169" t="s">
        <v>84</v>
      </c>
      <c r="AV677" s="14" t="s">
        <v>90</v>
      </c>
      <c r="AW677" s="14" t="s">
        <v>32</v>
      </c>
      <c r="AX677" s="14" t="s">
        <v>80</v>
      </c>
      <c r="AY677" s="169" t="s">
        <v>154</v>
      </c>
    </row>
    <row r="678" spans="2:65" s="1" customFormat="1" ht="37.9" customHeight="1">
      <c r="B678" s="139"/>
      <c r="C678" s="140" t="s">
        <v>731</v>
      </c>
      <c r="D678" s="140" t="s">
        <v>156</v>
      </c>
      <c r="E678" s="141" t="s">
        <v>732</v>
      </c>
      <c r="F678" s="142" t="s">
        <v>733</v>
      </c>
      <c r="G678" s="143" t="s">
        <v>159</v>
      </c>
      <c r="H678" s="144">
        <v>739.9</v>
      </c>
      <c r="I678" s="145"/>
      <c r="J678" s="146">
        <f>ROUND(I678*H678,2)</f>
        <v>0</v>
      </c>
      <c r="K678" s="147"/>
      <c r="L678" s="32"/>
      <c r="M678" s="148" t="s">
        <v>1</v>
      </c>
      <c r="N678" s="149" t="s">
        <v>42</v>
      </c>
      <c r="P678" s="150">
        <f>O678*H678</f>
        <v>0</v>
      </c>
      <c r="Q678" s="150">
        <v>1.5756100000000001E-3</v>
      </c>
      <c r="R678" s="150">
        <f>Q678*H678</f>
        <v>1.165793839</v>
      </c>
      <c r="S678" s="150">
        <v>0</v>
      </c>
      <c r="T678" s="151">
        <f>S678*H678</f>
        <v>0</v>
      </c>
      <c r="AR678" s="152" t="s">
        <v>90</v>
      </c>
      <c r="AT678" s="152" t="s">
        <v>156</v>
      </c>
      <c r="AU678" s="152" t="s">
        <v>84</v>
      </c>
      <c r="AY678" s="17" t="s">
        <v>154</v>
      </c>
      <c r="BE678" s="153">
        <f>IF(N678="základná",J678,0)</f>
        <v>0</v>
      </c>
      <c r="BF678" s="153">
        <f>IF(N678="znížená",J678,0)</f>
        <v>0</v>
      </c>
      <c r="BG678" s="153">
        <f>IF(N678="zákl. prenesená",J678,0)</f>
        <v>0</v>
      </c>
      <c r="BH678" s="153">
        <f>IF(N678="zníž. prenesená",J678,0)</f>
        <v>0</v>
      </c>
      <c r="BI678" s="153">
        <f>IF(N678="nulová",J678,0)</f>
        <v>0</v>
      </c>
      <c r="BJ678" s="17" t="s">
        <v>84</v>
      </c>
      <c r="BK678" s="153">
        <f>ROUND(I678*H678,2)</f>
        <v>0</v>
      </c>
      <c r="BL678" s="17" t="s">
        <v>90</v>
      </c>
      <c r="BM678" s="152" t="s">
        <v>734</v>
      </c>
    </row>
    <row r="679" spans="2:65" s="13" customFormat="1">
      <c r="B679" s="161"/>
      <c r="D679" s="155" t="s">
        <v>164</v>
      </c>
      <c r="E679" s="162" t="s">
        <v>1</v>
      </c>
      <c r="F679" s="163" t="s">
        <v>735</v>
      </c>
      <c r="H679" s="164">
        <v>739.9</v>
      </c>
      <c r="I679" s="165"/>
      <c r="L679" s="161"/>
      <c r="M679" s="166"/>
      <c r="T679" s="167"/>
      <c r="AT679" s="162" t="s">
        <v>164</v>
      </c>
      <c r="AU679" s="162" t="s">
        <v>84</v>
      </c>
      <c r="AV679" s="13" t="s">
        <v>84</v>
      </c>
      <c r="AW679" s="13" t="s">
        <v>32</v>
      </c>
      <c r="AX679" s="13" t="s">
        <v>80</v>
      </c>
      <c r="AY679" s="162" t="s">
        <v>154</v>
      </c>
    </row>
    <row r="680" spans="2:65" s="1" customFormat="1" ht="24.2" customHeight="1">
      <c r="B680" s="139"/>
      <c r="C680" s="140" t="s">
        <v>736</v>
      </c>
      <c r="D680" s="140" t="s">
        <v>156</v>
      </c>
      <c r="E680" s="141" t="s">
        <v>737</v>
      </c>
      <c r="F680" s="142" t="s">
        <v>738</v>
      </c>
      <c r="G680" s="143" t="s">
        <v>177</v>
      </c>
      <c r="H680" s="144">
        <v>12.377000000000001</v>
      </c>
      <c r="I680" s="145"/>
      <c r="J680" s="146">
        <f>ROUND(I680*H680,2)</f>
        <v>0</v>
      </c>
      <c r="K680" s="147"/>
      <c r="L680" s="32"/>
      <c r="M680" s="148" t="s">
        <v>1</v>
      </c>
      <c r="N680" s="149" t="s">
        <v>42</v>
      </c>
      <c r="P680" s="150">
        <f>O680*H680</f>
        <v>0</v>
      </c>
      <c r="Q680" s="150">
        <v>1.837</v>
      </c>
      <c r="R680" s="150">
        <f>Q680*H680</f>
        <v>22.736549</v>
      </c>
      <c r="S680" s="150">
        <v>0</v>
      </c>
      <c r="T680" s="151">
        <f>S680*H680</f>
        <v>0</v>
      </c>
      <c r="AR680" s="152" t="s">
        <v>90</v>
      </c>
      <c r="AT680" s="152" t="s">
        <v>156</v>
      </c>
      <c r="AU680" s="152" t="s">
        <v>84</v>
      </c>
      <c r="AY680" s="17" t="s">
        <v>154</v>
      </c>
      <c r="BE680" s="153">
        <f>IF(N680="základná",J680,0)</f>
        <v>0</v>
      </c>
      <c r="BF680" s="153">
        <f>IF(N680="znížená",J680,0)</f>
        <v>0</v>
      </c>
      <c r="BG680" s="153">
        <f>IF(N680="zákl. prenesená",J680,0)</f>
        <v>0</v>
      </c>
      <c r="BH680" s="153">
        <f>IF(N680="zníž. prenesená",J680,0)</f>
        <v>0</v>
      </c>
      <c r="BI680" s="153">
        <f>IF(N680="nulová",J680,0)</f>
        <v>0</v>
      </c>
      <c r="BJ680" s="17" t="s">
        <v>84</v>
      </c>
      <c r="BK680" s="153">
        <f>ROUND(I680*H680,2)</f>
        <v>0</v>
      </c>
      <c r="BL680" s="17" t="s">
        <v>90</v>
      </c>
      <c r="BM680" s="152" t="s">
        <v>739</v>
      </c>
    </row>
    <row r="681" spans="2:65" s="13" customFormat="1">
      <c r="B681" s="161"/>
      <c r="D681" s="155" t="s">
        <v>164</v>
      </c>
      <c r="E681" s="162" t="s">
        <v>1</v>
      </c>
      <c r="F681" s="163" t="s">
        <v>740</v>
      </c>
      <c r="H681" s="164">
        <v>12.377000000000001</v>
      </c>
      <c r="I681" s="165"/>
      <c r="L681" s="161"/>
      <c r="M681" s="166"/>
      <c r="T681" s="167"/>
      <c r="AT681" s="162" t="s">
        <v>164</v>
      </c>
      <c r="AU681" s="162" t="s">
        <v>84</v>
      </c>
      <c r="AV681" s="13" t="s">
        <v>84</v>
      </c>
      <c r="AW681" s="13" t="s">
        <v>32</v>
      </c>
      <c r="AX681" s="13" t="s">
        <v>80</v>
      </c>
      <c r="AY681" s="162" t="s">
        <v>154</v>
      </c>
    </row>
    <row r="682" spans="2:65" s="1" customFormat="1" ht="24.2" customHeight="1">
      <c r="B682" s="139"/>
      <c r="C682" s="140" t="s">
        <v>741</v>
      </c>
      <c r="D682" s="140" t="s">
        <v>156</v>
      </c>
      <c r="E682" s="141" t="s">
        <v>742</v>
      </c>
      <c r="F682" s="142" t="s">
        <v>743</v>
      </c>
      <c r="G682" s="143" t="s">
        <v>159</v>
      </c>
      <c r="H682" s="144">
        <v>739.9</v>
      </c>
      <c r="I682" s="145"/>
      <c r="J682" s="146">
        <f>ROUND(I682*H682,2)</f>
        <v>0</v>
      </c>
      <c r="K682" s="147"/>
      <c r="L682" s="32"/>
      <c r="M682" s="148" t="s">
        <v>1</v>
      </c>
      <c r="N682" s="149" t="s">
        <v>42</v>
      </c>
      <c r="P682" s="150">
        <f>O682*H682</f>
        <v>0</v>
      </c>
      <c r="Q682" s="150">
        <v>0</v>
      </c>
      <c r="R682" s="150">
        <f>Q682*H682</f>
        <v>0</v>
      </c>
      <c r="S682" s="150">
        <v>0</v>
      </c>
      <c r="T682" s="151">
        <f>S682*H682</f>
        <v>0</v>
      </c>
      <c r="AR682" s="152" t="s">
        <v>90</v>
      </c>
      <c r="AT682" s="152" t="s">
        <v>156</v>
      </c>
      <c r="AU682" s="152" t="s">
        <v>84</v>
      </c>
      <c r="AY682" s="17" t="s">
        <v>154</v>
      </c>
      <c r="BE682" s="153">
        <f>IF(N682="základná",J682,0)</f>
        <v>0</v>
      </c>
      <c r="BF682" s="153">
        <f>IF(N682="znížená",J682,0)</f>
        <v>0</v>
      </c>
      <c r="BG682" s="153">
        <f>IF(N682="zákl. prenesená",J682,0)</f>
        <v>0</v>
      </c>
      <c r="BH682" s="153">
        <f>IF(N682="zníž. prenesená",J682,0)</f>
        <v>0</v>
      </c>
      <c r="BI682" s="153">
        <f>IF(N682="nulová",J682,0)</f>
        <v>0</v>
      </c>
      <c r="BJ682" s="17" t="s">
        <v>84</v>
      </c>
      <c r="BK682" s="153">
        <f>ROUND(I682*H682,2)</f>
        <v>0</v>
      </c>
      <c r="BL682" s="17" t="s">
        <v>90</v>
      </c>
      <c r="BM682" s="152" t="s">
        <v>744</v>
      </c>
    </row>
    <row r="683" spans="2:65" s="13" customFormat="1">
      <c r="B683" s="161"/>
      <c r="D683" s="155" t="s">
        <v>164</v>
      </c>
      <c r="E683" s="162" t="s">
        <v>1</v>
      </c>
      <c r="F683" s="163" t="s">
        <v>735</v>
      </c>
      <c r="H683" s="164">
        <v>739.9</v>
      </c>
      <c r="I683" s="165"/>
      <c r="L683" s="161"/>
      <c r="M683" s="166"/>
      <c r="T683" s="167"/>
      <c r="AT683" s="162" t="s">
        <v>164</v>
      </c>
      <c r="AU683" s="162" t="s">
        <v>84</v>
      </c>
      <c r="AV683" s="13" t="s">
        <v>84</v>
      </c>
      <c r="AW683" s="13" t="s">
        <v>32</v>
      </c>
      <c r="AX683" s="13" t="s">
        <v>80</v>
      </c>
      <c r="AY683" s="162" t="s">
        <v>154</v>
      </c>
    </row>
    <row r="684" spans="2:65" s="1" customFormat="1" ht="16.5" customHeight="1">
      <c r="B684" s="139"/>
      <c r="C684" s="175" t="s">
        <v>745</v>
      </c>
      <c r="D684" s="175" t="s">
        <v>359</v>
      </c>
      <c r="E684" s="176" t="s">
        <v>746</v>
      </c>
      <c r="F684" s="177" t="s">
        <v>747</v>
      </c>
      <c r="G684" s="178" t="s">
        <v>159</v>
      </c>
      <c r="H684" s="179">
        <v>850.88499999999999</v>
      </c>
      <c r="I684" s="180"/>
      <c r="J684" s="181">
        <f>ROUND(I684*H684,2)</f>
        <v>0</v>
      </c>
      <c r="K684" s="182"/>
      <c r="L684" s="183"/>
      <c r="M684" s="184" t="s">
        <v>1</v>
      </c>
      <c r="N684" s="185" t="s">
        <v>42</v>
      </c>
      <c r="P684" s="150">
        <f>O684*H684</f>
        <v>0</v>
      </c>
      <c r="Q684" s="150">
        <v>1E-4</v>
      </c>
      <c r="R684" s="150">
        <f>Q684*H684</f>
        <v>8.5088499999999997E-2</v>
      </c>
      <c r="S684" s="150">
        <v>0</v>
      </c>
      <c r="T684" s="151">
        <f>S684*H684</f>
        <v>0</v>
      </c>
      <c r="AR684" s="152" t="s">
        <v>199</v>
      </c>
      <c r="AT684" s="152" t="s">
        <v>359</v>
      </c>
      <c r="AU684" s="152" t="s">
        <v>84</v>
      </c>
      <c r="AY684" s="17" t="s">
        <v>154</v>
      </c>
      <c r="BE684" s="153">
        <f>IF(N684="základná",J684,0)</f>
        <v>0</v>
      </c>
      <c r="BF684" s="153">
        <f>IF(N684="znížená",J684,0)</f>
        <v>0</v>
      </c>
      <c r="BG684" s="153">
        <f>IF(N684="zákl. prenesená",J684,0)</f>
        <v>0</v>
      </c>
      <c r="BH684" s="153">
        <f>IF(N684="zníž. prenesená",J684,0)</f>
        <v>0</v>
      </c>
      <c r="BI684" s="153">
        <f>IF(N684="nulová",J684,0)</f>
        <v>0</v>
      </c>
      <c r="BJ684" s="17" t="s">
        <v>84</v>
      </c>
      <c r="BK684" s="153">
        <f>ROUND(I684*H684,2)</f>
        <v>0</v>
      </c>
      <c r="BL684" s="17" t="s">
        <v>90</v>
      </c>
      <c r="BM684" s="152" t="s">
        <v>748</v>
      </c>
    </row>
    <row r="685" spans="2:65" s="1" customFormat="1" ht="16.5" customHeight="1">
      <c r="B685" s="139"/>
      <c r="C685" s="140" t="s">
        <v>749</v>
      </c>
      <c r="D685" s="140" t="s">
        <v>156</v>
      </c>
      <c r="E685" s="141" t="s">
        <v>750</v>
      </c>
      <c r="F685" s="142" t="s">
        <v>751</v>
      </c>
      <c r="G685" s="143" t="s">
        <v>633</v>
      </c>
      <c r="H685" s="144">
        <v>541.97799999999995</v>
      </c>
      <c r="I685" s="145"/>
      <c r="J685" s="146">
        <f>ROUND(I685*H685,2)</f>
        <v>0</v>
      </c>
      <c r="K685" s="147"/>
      <c r="L685" s="32"/>
      <c r="M685" s="148" t="s">
        <v>1</v>
      </c>
      <c r="N685" s="149" t="s">
        <v>42</v>
      </c>
      <c r="P685" s="150">
        <f>O685*H685</f>
        <v>0</v>
      </c>
      <c r="Q685" s="150">
        <v>0</v>
      </c>
      <c r="R685" s="150">
        <f>Q685*H685</f>
        <v>0</v>
      </c>
      <c r="S685" s="150">
        <v>0</v>
      </c>
      <c r="T685" s="151">
        <f>S685*H685</f>
        <v>0</v>
      </c>
      <c r="AR685" s="152" t="s">
        <v>90</v>
      </c>
      <c r="AT685" s="152" t="s">
        <v>156</v>
      </c>
      <c r="AU685" s="152" t="s">
        <v>84</v>
      </c>
      <c r="AY685" s="17" t="s">
        <v>154</v>
      </c>
      <c r="BE685" s="153">
        <f>IF(N685="základná",J685,0)</f>
        <v>0</v>
      </c>
      <c r="BF685" s="153">
        <f>IF(N685="znížená",J685,0)</f>
        <v>0</v>
      </c>
      <c r="BG685" s="153">
        <f>IF(N685="zákl. prenesená",J685,0)</f>
        <v>0</v>
      </c>
      <c r="BH685" s="153">
        <f>IF(N685="zníž. prenesená",J685,0)</f>
        <v>0</v>
      </c>
      <c r="BI685" s="153">
        <f>IF(N685="nulová",J685,0)</f>
        <v>0</v>
      </c>
      <c r="BJ685" s="17" t="s">
        <v>84</v>
      </c>
      <c r="BK685" s="153">
        <f>ROUND(I685*H685,2)</f>
        <v>0</v>
      </c>
      <c r="BL685" s="17" t="s">
        <v>90</v>
      </c>
      <c r="BM685" s="152" t="s">
        <v>752</v>
      </c>
    </row>
    <row r="686" spans="2:65" s="13" customFormat="1">
      <c r="B686" s="161"/>
      <c r="D686" s="155" t="s">
        <v>164</v>
      </c>
      <c r="E686" s="162" t="s">
        <v>1</v>
      </c>
      <c r="F686" s="163" t="s">
        <v>753</v>
      </c>
      <c r="H686" s="164">
        <v>24.52</v>
      </c>
      <c r="I686" s="165"/>
      <c r="L686" s="161"/>
      <c r="M686" s="166"/>
      <c r="T686" s="167"/>
      <c r="AT686" s="162" t="s">
        <v>164</v>
      </c>
      <c r="AU686" s="162" t="s">
        <v>84</v>
      </c>
      <c r="AV686" s="13" t="s">
        <v>84</v>
      </c>
      <c r="AW686" s="13" t="s">
        <v>32</v>
      </c>
      <c r="AX686" s="13" t="s">
        <v>7</v>
      </c>
      <c r="AY686" s="162" t="s">
        <v>154</v>
      </c>
    </row>
    <row r="687" spans="2:65" s="13" customFormat="1">
      <c r="B687" s="161"/>
      <c r="D687" s="155" t="s">
        <v>164</v>
      </c>
      <c r="E687" s="162" t="s">
        <v>1</v>
      </c>
      <c r="F687" s="163" t="s">
        <v>754</v>
      </c>
      <c r="H687" s="164">
        <v>11.25</v>
      </c>
      <c r="I687" s="165"/>
      <c r="L687" s="161"/>
      <c r="M687" s="166"/>
      <c r="T687" s="167"/>
      <c r="AT687" s="162" t="s">
        <v>164</v>
      </c>
      <c r="AU687" s="162" t="s">
        <v>84</v>
      </c>
      <c r="AV687" s="13" t="s">
        <v>84</v>
      </c>
      <c r="AW687" s="13" t="s">
        <v>32</v>
      </c>
      <c r="AX687" s="13" t="s">
        <v>7</v>
      </c>
      <c r="AY687" s="162" t="s">
        <v>154</v>
      </c>
    </row>
    <row r="688" spans="2:65" s="13" customFormat="1">
      <c r="B688" s="161"/>
      <c r="D688" s="155" t="s">
        <v>164</v>
      </c>
      <c r="E688" s="162" t="s">
        <v>1</v>
      </c>
      <c r="F688" s="163" t="s">
        <v>755</v>
      </c>
      <c r="H688" s="164">
        <v>11.35</v>
      </c>
      <c r="I688" s="165"/>
      <c r="L688" s="161"/>
      <c r="M688" s="166"/>
      <c r="T688" s="167"/>
      <c r="AT688" s="162" t="s">
        <v>164</v>
      </c>
      <c r="AU688" s="162" t="s">
        <v>84</v>
      </c>
      <c r="AV688" s="13" t="s">
        <v>84</v>
      </c>
      <c r="AW688" s="13" t="s">
        <v>32</v>
      </c>
      <c r="AX688" s="13" t="s">
        <v>7</v>
      </c>
      <c r="AY688" s="162" t="s">
        <v>154</v>
      </c>
    </row>
    <row r="689" spans="2:51" s="13" customFormat="1">
      <c r="B689" s="161"/>
      <c r="D689" s="155" t="s">
        <v>164</v>
      </c>
      <c r="E689" s="162" t="s">
        <v>1</v>
      </c>
      <c r="F689" s="163" t="s">
        <v>756</v>
      </c>
      <c r="H689" s="164">
        <v>29.602</v>
      </c>
      <c r="I689" s="165"/>
      <c r="L689" s="161"/>
      <c r="M689" s="166"/>
      <c r="T689" s="167"/>
      <c r="AT689" s="162" t="s">
        <v>164</v>
      </c>
      <c r="AU689" s="162" t="s">
        <v>84</v>
      </c>
      <c r="AV689" s="13" t="s">
        <v>84</v>
      </c>
      <c r="AW689" s="13" t="s">
        <v>32</v>
      </c>
      <c r="AX689" s="13" t="s">
        <v>7</v>
      </c>
      <c r="AY689" s="162" t="s">
        <v>154</v>
      </c>
    </row>
    <row r="690" spans="2:51" s="13" customFormat="1">
      <c r="B690" s="161"/>
      <c r="D690" s="155" t="s">
        <v>164</v>
      </c>
      <c r="E690" s="162" t="s">
        <v>1</v>
      </c>
      <c r="F690" s="163" t="s">
        <v>757</v>
      </c>
      <c r="H690" s="164">
        <v>29.74</v>
      </c>
      <c r="I690" s="165"/>
      <c r="L690" s="161"/>
      <c r="M690" s="166"/>
      <c r="T690" s="167"/>
      <c r="AT690" s="162" t="s">
        <v>164</v>
      </c>
      <c r="AU690" s="162" t="s">
        <v>84</v>
      </c>
      <c r="AV690" s="13" t="s">
        <v>84</v>
      </c>
      <c r="AW690" s="13" t="s">
        <v>32</v>
      </c>
      <c r="AX690" s="13" t="s">
        <v>7</v>
      </c>
      <c r="AY690" s="162" t="s">
        <v>154</v>
      </c>
    </row>
    <row r="691" spans="2:51" s="13" customFormat="1">
      <c r="B691" s="161"/>
      <c r="D691" s="155" t="s">
        <v>164</v>
      </c>
      <c r="E691" s="162" t="s">
        <v>1</v>
      </c>
      <c r="F691" s="163" t="s">
        <v>758</v>
      </c>
      <c r="H691" s="164">
        <v>17.908000000000001</v>
      </c>
      <c r="I691" s="165"/>
      <c r="L691" s="161"/>
      <c r="M691" s="166"/>
      <c r="T691" s="167"/>
      <c r="AT691" s="162" t="s">
        <v>164</v>
      </c>
      <c r="AU691" s="162" t="s">
        <v>84</v>
      </c>
      <c r="AV691" s="13" t="s">
        <v>84</v>
      </c>
      <c r="AW691" s="13" t="s">
        <v>32</v>
      </c>
      <c r="AX691" s="13" t="s">
        <v>7</v>
      </c>
      <c r="AY691" s="162" t="s">
        <v>154</v>
      </c>
    </row>
    <row r="692" spans="2:51" s="13" customFormat="1">
      <c r="B692" s="161"/>
      <c r="D692" s="155" t="s">
        <v>164</v>
      </c>
      <c r="E692" s="162" t="s">
        <v>1</v>
      </c>
      <c r="F692" s="163" t="s">
        <v>759</v>
      </c>
      <c r="H692" s="164">
        <v>38.112000000000002</v>
      </c>
      <c r="I692" s="165"/>
      <c r="L692" s="161"/>
      <c r="M692" s="166"/>
      <c r="T692" s="167"/>
      <c r="AT692" s="162" t="s">
        <v>164</v>
      </c>
      <c r="AU692" s="162" t="s">
        <v>84</v>
      </c>
      <c r="AV692" s="13" t="s">
        <v>84</v>
      </c>
      <c r="AW692" s="13" t="s">
        <v>32</v>
      </c>
      <c r="AX692" s="13" t="s">
        <v>7</v>
      </c>
      <c r="AY692" s="162" t="s">
        <v>154</v>
      </c>
    </row>
    <row r="693" spans="2:51" s="13" customFormat="1">
      <c r="B693" s="161"/>
      <c r="D693" s="155" t="s">
        <v>164</v>
      </c>
      <c r="E693" s="162" t="s">
        <v>1</v>
      </c>
      <c r="F693" s="163" t="s">
        <v>760</v>
      </c>
      <c r="H693" s="164">
        <v>32.700000000000003</v>
      </c>
      <c r="I693" s="165"/>
      <c r="L693" s="161"/>
      <c r="M693" s="166"/>
      <c r="T693" s="167"/>
      <c r="AT693" s="162" t="s">
        <v>164</v>
      </c>
      <c r="AU693" s="162" t="s">
        <v>84</v>
      </c>
      <c r="AV693" s="13" t="s">
        <v>84</v>
      </c>
      <c r="AW693" s="13" t="s">
        <v>32</v>
      </c>
      <c r="AX693" s="13" t="s">
        <v>7</v>
      </c>
      <c r="AY693" s="162" t="s">
        <v>154</v>
      </c>
    </row>
    <row r="694" spans="2:51" s="13" customFormat="1">
      <c r="B694" s="161"/>
      <c r="D694" s="155" t="s">
        <v>164</v>
      </c>
      <c r="E694" s="162" t="s">
        <v>1</v>
      </c>
      <c r="F694" s="163" t="s">
        <v>761</v>
      </c>
      <c r="H694" s="164">
        <v>17.88</v>
      </c>
      <c r="I694" s="165"/>
      <c r="L694" s="161"/>
      <c r="M694" s="166"/>
      <c r="T694" s="167"/>
      <c r="AT694" s="162" t="s">
        <v>164</v>
      </c>
      <c r="AU694" s="162" t="s">
        <v>84</v>
      </c>
      <c r="AV694" s="13" t="s">
        <v>84</v>
      </c>
      <c r="AW694" s="13" t="s">
        <v>32</v>
      </c>
      <c r="AX694" s="13" t="s">
        <v>7</v>
      </c>
      <c r="AY694" s="162" t="s">
        <v>154</v>
      </c>
    </row>
    <row r="695" spans="2:51" s="13" customFormat="1">
      <c r="B695" s="161"/>
      <c r="D695" s="155" t="s">
        <v>164</v>
      </c>
      <c r="E695" s="162" t="s">
        <v>1</v>
      </c>
      <c r="F695" s="163" t="s">
        <v>762</v>
      </c>
      <c r="H695" s="164">
        <v>32.46</v>
      </c>
      <c r="I695" s="165"/>
      <c r="L695" s="161"/>
      <c r="M695" s="166"/>
      <c r="T695" s="167"/>
      <c r="AT695" s="162" t="s">
        <v>164</v>
      </c>
      <c r="AU695" s="162" t="s">
        <v>84</v>
      </c>
      <c r="AV695" s="13" t="s">
        <v>84</v>
      </c>
      <c r="AW695" s="13" t="s">
        <v>32</v>
      </c>
      <c r="AX695" s="13" t="s">
        <v>7</v>
      </c>
      <c r="AY695" s="162" t="s">
        <v>154</v>
      </c>
    </row>
    <row r="696" spans="2:51" s="13" customFormat="1">
      <c r="B696" s="161"/>
      <c r="D696" s="155" t="s">
        <v>164</v>
      </c>
      <c r="E696" s="162" t="s">
        <v>1</v>
      </c>
      <c r="F696" s="163" t="s">
        <v>763</v>
      </c>
      <c r="H696" s="164">
        <v>19.052</v>
      </c>
      <c r="I696" s="165"/>
      <c r="L696" s="161"/>
      <c r="M696" s="166"/>
      <c r="T696" s="167"/>
      <c r="AT696" s="162" t="s">
        <v>164</v>
      </c>
      <c r="AU696" s="162" t="s">
        <v>84</v>
      </c>
      <c r="AV696" s="13" t="s">
        <v>84</v>
      </c>
      <c r="AW696" s="13" t="s">
        <v>32</v>
      </c>
      <c r="AX696" s="13" t="s">
        <v>7</v>
      </c>
      <c r="AY696" s="162" t="s">
        <v>154</v>
      </c>
    </row>
    <row r="697" spans="2:51" s="13" customFormat="1">
      <c r="B697" s="161"/>
      <c r="D697" s="155" t="s">
        <v>164</v>
      </c>
      <c r="E697" s="162" t="s">
        <v>1</v>
      </c>
      <c r="F697" s="163" t="s">
        <v>764</v>
      </c>
      <c r="H697" s="164">
        <v>19.02</v>
      </c>
      <c r="I697" s="165"/>
      <c r="L697" s="161"/>
      <c r="M697" s="166"/>
      <c r="T697" s="167"/>
      <c r="AT697" s="162" t="s">
        <v>164</v>
      </c>
      <c r="AU697" s="162" t="s">
        <v>84</v>
      </c>
      <c r="AV697" s="13" t="s">
        <v>84</v>
      </c>
      <c r="AW697" s="13" t="s">
        <v>32</v>
      </c>
      <c r="AX697" s="13" t="s">
        <v>7</v>
      </c>
      <c r="AY697" s="162" t="s">
        <v>154</v>
      </c>
    </row>
    <row r="698" spans="2:51" s="13" customFormat="1">
      <c r="B698" s="161"/>
      <c r="D698" s="155" t="s">
        <v>164</v>
      </c>
      <c r="E698" s="162" t="s">
        <v>1</v>
      </c>
      <c r="F698" s="163" t="s">
        <v>765</v>
      </c>
      <c r="H698" s="164">
        <v>35.1</v>
      </c>
      <c r="I698" s="165"/>
      <c r="L698" s="161"/>
      <c r="M698" s="166"/>
      <c r="T698" s="167"/>
      <c r="AT698" s="162" t="s">
        <v>164</v>
      </c>
      <c r="AU698" s="162" t="s">
        <v>84</v>
      </c>
      <c r="AV698" s="13" t="s">
        <v>84</v>
      </c>
      <c r="AW698" s="13" t="s">
        <v>32</v>
      </c>
      <c r="AX698" s="13" t="s">
        <v>7</v>
      </c>
      <c r="AY698" s="162" t="s">
        <v>154</v>
      </c>
    </row>
    <row r="699" spans="2:51" s="13" customFormat="1">
      <c r="B699" s="161"/>
      <c r="D699" s="155" t="s">
        <v>164</v>
      </c>
      <c r="E699" s="162" t="s">
        <v>1</v>
      </c>
      <c r="F699" s="163" t="s">
        <v>766</v>
      </c>
      <c r="H699" s="164">
        <v>36.158000000000001</v>
      </c>
      <c r="I699" s="165"/>
      <c r="L699" s="161"/>
      <c r="M699" s="166"/>
      <c r="T699" s="167"/>
      <c r="AT699" s="162" t="s">
        <v>164</v>
      </c>
      <c r="AU699" s="162" t="s">
        <v>84</v>
      </c>
      <c r="AV699" s="13" t="s">
        <v>84</v>
      </c>
      <c r="AW699" s="13" t="s">
        <v>32</v>
      </c>
      <c r="AX699" s="13" t="s">
        <v>7</v>
      </c>
      <c r="AY699" s="162" t="s">
        <v>154</v>
      </c>
    </row>
    <row r="700" spans="2:51" s="13" customFormat="1">
      <c r="B700" s="161"/>
      <c r="D700" s="155" t="s">
        <v>164</v>
      </c>
      <c r="E700" s="162" t="s">
        <v>1</v>
      </c>
      <c r="F700" s="163" t="s">
        <v>767</v>
      </c>
      <c r="H700" s="164">
        <v>7.2519999999999998</v>
      </c>
      <c r="I700" s="165"/>
      <c r="L700" s="161"/>
      <c r="M700" s="166"/>
      <c r="T700" s="167"/>
      <c r="AT700" s="162" t="s">
        <v>164</v>
      </c>
      <c r="AU700" s="162" t="s">
        <v>84</v>
      </c>
      <c r="AV700" s="13" t="s">
        <v>84</v>
      </c>
      <c r="AW700" s="13" t="s">
        <v>32</v>
      </c>
      <c r="AX700" s="13" t="s">
        <v>7</v>
      </c>
      <c r="AY700" s="162" t="s">
        <v>154</v>
      </c>
    </row>
    <row r="701" spans="2:51" s="13" customFormat="1">
      <c r="B701" s="161"/>
      <c r="D701" s="155" t="s">
        <v>164</v>
      </c>
      <c r="E701" s="162" t="s">
        <v>1</v>
      </c>
      <c r="F701" s="163" t="s">
        <v>768</v>
      </c>
      <c r="H701" s="164">
        <v>13.092000000000001</v>
      </c>
      <c r="I701" s="165"/>
      <c r="L701" s="161"/>
      <c r="M701" s="166"/>
      <c r="T701" s="167"/>
      <c r="AT701" s="162" t="s">
        <v>164</v>
      </c>
      <c r="AU701" s="162" t="s">
        <v>84</v>
      </c>
      <c r="AV701" s="13" t="s">
        <v>84</v>
      </c>
      <c r="AW701" s="13" t="s">
        <v>32</v>
      </c>
      <c r="AX701" s="13" t="s">
        <v>7</v>
      </c>
      <c r="AY701" s="162" t="s">
        <v>154</v>
      </c>
    </row>
    <row r="702" spans="2:51" s="13" customFormat="1">
      <c r="B702" s="161"/>
      <c r="D702" s="155" t="s">
        <v>164</v>
      </c>
      <c r="E702" s="162" t="s">
        <v>1</v>
      </c>
      <c r="F702" s="163" t="s">
        <v>769</v>
      </c>
      <c r="H702" s="164">
        <v>7.43</v>
      </c>
      <c r="I702" s="165"/>
      <c r="L702" s="161"/>
      <c r="M702" s="166"/>
      <c r="T702" s="167"/>
      <c r="AT702" s="162" t="s">
        <v>164</v>
      </c>
      <c r="AU702" s="162" t="s">
        <v>84</v>
      </c>
      <c r="AV702" s="13" t="s">
        <v>84</v>
      </c>
      <c r="AW702" s="13" t="s">
        <v>32</v>
      </c>
      <c r="AX702" s="13" t="s">
        <v>7</v>
      </c>
      <c r="AY702" s="162" t="s">
        <v>154</v>
      </c>
    </row>
    <row r="703" spans="2:51" s="13" customFormat="1">
      <c r="B703" s="161"/>
      <c r="D703" s="155" t="s">
        <v>164</v>
      </c>
      <c r="E703" s="162" t="s">
        <v>1</v>
      </c>
      <c r="F703" s="163" t="s">
        <v>770</v>
      </c>
      <c r="H703" s="164">
        <v>7.75</v>
      </c>
      <c r="I703" s="165"/>
      <c r="L703" s="161"/>
      <c r="M703" s="166"/>
      <c r="T703" s="167"/>
      <c r="AT703" s="162" t="s">
        <v>164</v>
      </c>
      <c r="AU703" s="162" t="s">
        <v>84</v>
      </c>
      <c r="AV703" s="13" t="s">
        <v>84</v>
      </c>
      <c r="AW703" s="13" t="s">
        <v>32</v>
      </c>
      <c r="AX703" s="13" t="s">
        <v>7</v>
      </c>
      <c r="AY703" s="162" t="s">
        <v>154</v>
      </c>
    </row>
    <row r="704" spans="2:51" s="13" customFormat="1">
      <c r="B704" s="161"/>
      <c r="D704" s="155" t="s">
        <v>164</v>
      </c>
      <c r="E704" s="162" t="s">
        <v>1</v>
      </c>
      <c r="F704" s="163" t="s">
        <v>771</v>
      </c>
      <c r="H704" s="164">
        <v>12.99</v>
      </c>
      <c r="I704" s="165"/>
      <c r="L704" s="161"/>
      <c r="M704" s="166"/>
      <c r="T704" s="167"/>
      <c r="AT704" s="162" t="s">
        <v>164</v>
      </c>
      <c r="AU704" s="162" t="s">
        <v>84</v>
      </c>
      <c r="AV704" s="13" t="s">
        <v>84</v>
      </c>
      <c r="AW704" s="13" t="s">
        <v>32</v>
      </c>
      <c r="AX704" s="13" t="s">
        <v>7</v>
      </c>
      <c r="AY704" s="162" t="s">
        <v>154</v>
      </c>
    </row>
    <row r="705" spans="2:65" s="13" customFormat="1">
      <c r="B705" s="161"/>
      <c r="D705" s="155" t="s">
        <v>164</v>
      </c>
      <c r="E705" s="162" t="s">
        <v>1</v>
      </c>
      <c r="F705" s="163" t="s">
        <v>772</v>
      </c>
      <c r="H705" s="164">
        <v>6.09</v>
      </c>
      <c r="I705" s="165"/>
      <c r="L705" s="161"/>
      <c r="M705" s="166"/>
      <c r="T705" s="167"/>
      <c r="AT705" s="162" t="s">
        <v>164</v>
      </c>
      <c r="AU705" s="162" t="s">
        <v>84</v>
      </c>
      <c r="AV705" s="13" t="s">
        <v>84</v>
      </c>
      <c r="AW705" s="13" t="s">
        <v>32</v>
      </c>
      <c r="AX705" s="13" t="s">
        <v>7</v>
      </c>
      <c r="AY705" s="162" t="s">
        <v>154</v>
      </c>
    </row>
    <row r="706" spans="2:65" s="13" customFormat="1">
      <c r="B706" s="161"/>
      <c r="D706" s="155" t="s">
        <v>164</v>
      </c>
      <c r="E706" s="162" t="s">
        <v>1</v>
      </c>
      <c r="F706" s="163" t="s">
        <v>773</v>
      </c>
      <c r="H706" s="164">
        <v>31.582000000000001</v>
      </c>
      <c r="I706" s="165"/>
      <c r="L706" s="161"/>
      <c r="M706" s="166"/>
      <c r="T706" s="167"/>
      <c r="AT706" s="162" t="s">
        <v>164</v>
      </c>
      <c r="AU706" s="162" t="s">
        <v>84</v>
      </c>
      <c r="AV706" s="13" t="s">
        <v>84</v>
      </c>
      <c r="AW706" s="13" t="s">
        <v>32</v>
      </c>
      <c r="AX706" s="13" t="s">
        <v>7</v>
      </c>
      <c r="AY706" s="162" t="s">
        <v>154</v>
      </c>
    </row>
    <row r="707" spans="2:65" s="13" customFormat="1">
      <c r="B707" s="161"/>
      <c r="D707" s="155" t="s">
        <v>164</v>
      </c>
      <c r="E707" s="162" t="s">
        <v>1</v>
      </c>
      <c r="F707" s="163" t="s">
        <v>774</v>
      </c>
      <c r="H707" s="164">
        <v>17.940000000000001</v>
      </c>
      <c r="I707" s="165"/>
      <c r="L707" s="161"/>
      <c r="M707" s="166"/>
      <c r="T707" s="167"/>
      <c r="AT707" s="162" t="s">
        <v>164</v>
      </c>
      <c r="AU707" s="162" t="s">
        <v>84</v>
      </c>
      <c r="AV707" s="13" t="s">
        <v>84</v>
      </c>
      <c r="AW707" s="13" t="s">
        <v>32</v>
      </c>
      <c r="AX707" s="13" t="s">
        <v>7</v>
      </c>
      <c r="AY707" s="162" t="s">
        <v>154</v>
      </c>
    </row>
    <row r="708" spans="2:65" s="13" customFormat="1">
      <c r="B708" s="161"/>
      <c r="D708" s="155" t="s">
        <v>164</v>
      </c>
      <c r="E708" s="162" t="s">
        <v>1</v>
      </c>
      <c r="F708" s="163" t="s">
        <v>775</v>
      </c>
      <c r="H708" s="164">
        <v>39.04</v>
      </c>
      <c r="I708" s="165"/>
      <c r="L708" s="161"/>
      <c r="M708" s="166"/>
      <c r="T708" s="167"/>
      <c r="AT708" s="162" t="s">
        <v>164</v>
      </c>
      <c r="AU708" s="162" t="s">
        <v>84</v>
      </c>
      <c r="AV708" s="13" t="s">
        <v>84</v>
      </c>
      <c r="AW708" s="13" t="s">
        <v>32</v>
      </c>
      <c r="AX708" s="13" t="s">
        <v>7</v>
      </c>
      <c r="AY708" s="162" t="s">
        <v>154</v>
      </c>
    </row>
    <row r="709" spans="2:65" s="13" customFormat="1">
      <c r="B709" s="161"/>
      <c r="D709" s="155" t="s">
        <v>164</v>
      </c>
      <c r="E709" s="162" t="s">
        <v>1</v>
      </c>
      <c r="F709" s="163" t="s">
        <v>776</v>
      </c>
      <c r="H709" s="164">
        <v>26.22</v>
      </c>
      <c r="I709" s="165"/>
      <c r="L709" s="161"/>
      <c r="M709" s="166"/>
      <c r="T709" s="167"/>
      <c r="AT709" s="162" t="s">
        <v>164</v>
      </c>
      <c r="AU709" s="162" t="s">
        <v>84</v>
      </c>
      <c r="AV709" s="13" t="s">
        <v>84</v>
      </c>
      <c r="AW709" s="13" t="s">
        <v>32</v>
      </c>
      <c r="AX709" s="13" t="s">
        <v>7</v>
      </c>
      <c r="AY709" s="162" t="s">
        <v>154</v>
      </c>
    </row>
    <row r="710" spans="2:65" s="13" customFormat="1">
      <c r="B710" s="161"/>
      <c r="D710" s="155" t="s">
        <v>164</v>
      </c>
      <c r="E710" s="162" t="s">
        <v>1</v>
      </c>
      <c r="F710" s="163" t="s">
        <v>777</v>
      </c>
      <c r="H710" s="164">
        <v>17.739999999999998</v>
      </c>
      <c r="I710" s="165"/>
      <c r="L710" s="161"/>
      <c r="M710" s="166"/>
      <c r="T710" s="167"/>
      <c r="AT710" s="162" t="s">
        <v>164</v>
      </c>
      <c r="AU710" s="162" t="s">
        <v>84</v>
      </c>
      <c r="AV710" s="13" t="s">
        <v>84</v>
      </c>
      <c r="AW710" s="13" t="s">
        <v>32</v>
      </c>
      <c r="AX710" s="13" t="s">
        <v>7</v>
      </c>
      <c r="AY710" s="162" t="s">
        <v>154</v>
      </c>
    </row>
    <row r="711" spans="2:65" s="14" customFormat="1">
      <c r="B711" s="168"/>
      <c r="D711" s="155" t="s">
        <v>164</v>
      </c>
      <c r="E711" s="169" t="s">
        <v>1</v>
      </c>
      <c r="F711" s="170" t="s">
        <v>183</v>
      </c>
      <c r="H711" s="171">
        <v>541.97800000000007</v>
      </c>
      <c r="I711" s="172"/>
      <c r="L711" s="168"/>
      <c r="M711" s="173"/>
      <c r="T711" s="174"/>
      <c r="AT711" s="169" t="s">
        <v>164</v>
      </c>
      <c r="AU711" s="169" t="s">
        <v>84</v>
      </c>
      <c r="AV711" s="14" t="s">
        <v>90</v>
      </c>
      <c r="AW711" s="14" t="s">
        <v>32</v>
      </c>
      <c r="AX711" s="14" t="s">
        <v>80</v>
      </c>
      <c r="AY711" s="169" t="s">
        <v>154</v>
      </c>
    </row>
    <row r="712" spans="2:65" s="1" customFormat="1" ht="33" customHeight="1">
      <c r="B712" s="139"/>
      <c r="C712" s="175" t="s">
        <v>778</v>
      </c>
      <c r="D712" s="175" t="s">
        <v>359</v>
      </c>
      <c r="E712" s="176" t="s">
        <v>779</v>
      </c>
      <c r="F712" s="177" t="s">
        <v>780</v>
      </c>
      <c r="G712" s="178" t="s">
        <v>633</v>
      </c>
      <c r="H712" s="179">
        <v>547.39800000000002</v>
      </c>
      <c r="I712" s="180"/>
      <c r="J712" s="181">
        <f>ROUND(I712*H712,2)</f>
        <v>0</v>
      </c>
      <c r="K712" s="182"/>
      <c r="L712" s="183"/>
      <c r="M712" s="184" t="s">
        <v>1</v>
      </c>
      <c r="N712" s="185" t="s">
        <v>42</v>
      </c>
      <c r="P712" s="150">
        <f>O712*H712</f>
        <v>0</v>
      </c>
      <c r="Q712" s="150">
        <v>1.4999999999999999E-4</v>
      </c>
      <c r="R712" s="150">
        <f>Q712*H712</f>
        <v>8.2109699999999994E-2</v>
      </c>
      <c r="S712" s="150">
        <v>0</v>
      </c>
      <c r="T712" s="151">
        <f>S712*H712</f>
        <v>0</v>
      </c>
      <c r="AR712" s="152" t="s">
        <v>199</v>
      </c>
      <c r="AT712" s="152" t="s">
        <v>359</v>
      </c>
      <c r="AU712" s="152" t="s">
        <v>84</v>
      </c>
      <c r="AY712" s="17" t="s">
        <v>154</v>
      </c>
      <c r="BE712" s="153">
        <f>IF(N712="základná",J712,0)</f>
        <v>0</v>
      </c>
      <c r="BF712" s="153">
        <f>IF(N712="znížená",J712,0)</f>
        <v>0</v>
      </c>
      <c r="BG712" s="153">
        <f>IF(N712="zákl. prenesená",J712,0)</f>
        <v>0</v>
      </c>
      <c r="BH712" s="153">
        <f>IF(N712="zníž. prenesená",J712,0)</f>
        <v>0</v>
      </c>
      <c r="BI712" s="153">
        <f>IF(N712="nulová",J712,0)</f>
        <v>0</v>
      </c>
      <c r="BJ712" s="17" t="s">
        <v>84</v>
      </c>
      <c r="BK712" s="153">
        <f>ROUND(I712*H712,2)</f>
        <v>0</v>
      </c>
      <c r="BL712" s="17" t="s">
        <v>90</v>
      </c>
      <c r="BM712" s="152" t="s">
        <v>781</v>
      </c>
    </row>
    <row r="713" spans="2:65" s="1" customFormat="1" ht="24.2" customHeight="1">
      <c r="B713" s="139"/>
      <c r="C713" s="140" t="s">
        <v>782</v>
      </c>
      <c r="D713" s="140" t="s">
        <v>156</v>
      </c>
      <c r="E713" s="141" t="s">
        <v>783</v>
      </c>
      <c r="F713" s="142" t="s">
        <v>784</v>
      </c>
      <c r="G713" s="143" t="s">
        <v>159</v>
      </c>
      <c r="H713" s="144">
        <v>739.9</v>
      </c>
      <c r="I713" s="145"/>
      <c r="J713" s="146">
        <f>ROUND(I713*H713,2)</f>
        <v>0</v>
      </c>
      <c r="K713" s="147"/>
      <c r="L713" s="32"/>
      <c r="M713" s="148" t="s">
        <v>1</v>
      </c>
      <c r="N713" s="149" t="s">
        <v>42</v>
      </c>
      <c r="P713" s="150">
        <f>O713*H713</f>
        <v>0</v>
      </c>
      <c r="Q713" s="150">
        <v>0</v>
      </c>
      <c r="R713" s="150">
        <f>Q713*H713</f>
        <v>0</v>
      </c>
      <c r="S713" s="150">
        <v>0</v>
      </c>
      <c r="T713" s="151">
        <f>S713*H713</f>
        <v>0</v>
      </c>
      <c r="AR713" s="152" t="s">
        <v>90</v>
      </c>
      <c r="AT713" s="152" t="s">
        <v>156</v>
      </c>
      <c r="AU713" s="152" t="s">
        <v>84</v>
      </c>
      <c r="AY713" s="17" t="s">
        <v>154</v>
      </c>
      <c r="BE713" s="153">
        <f>IF(N713="základná",J713,0)</f>
        <v>0</v>
      </c>
      <c r="BF713" s="153">
        <f>IF(N713="znížená",J713,0)</f>
        <v>0</v>
      </c>
      <c r="BG713" s="153">
        <f>IF(N713="zákl. prenesená",J713,0)</f>
        <v>0</v>
      </c>
      <c r="BH713" s="153">
        <f>IF(N713="zníž. prenesená",J713,0)</f>
        <v>0</v>
      </c>
      <c r="BI713" s="153">
        <f>IF(N713="nulová",J713,0)</f>
        <v>0</v>
      </c>
      <c r="BJ713" s="17" t="s">
        <v>84</v>
      </c>
      <c r="BK713" s="153">
        <f>ROUND(I713*H713,2)</f>
        <v>0</v>
      </c>
      <c r="BL713" s="17" t="s">
        <v>90</v>
      </c>
      <c r="BM713" s="152" t="s">
        <v>785</v>
      </c>
    </row>
    <row r="714" spans="2:65" s="1" customFormat="1" ht="24.2" customHeight="1">
      <c r="B714" s="139"/>
      <c r="C714" s="175" t="s">
        <v>786</v>
      </c>
      <c r="D714" s="175" t="s">
        <v>359</v>
      </c>
      <c r="E714" s="176" t="s">
        <v>787</v>
      </c>
      <c r="F714" s="177" t="s">
        <v>788</v>
      </c>
      <c r="G714" s="178" t="s">
        <v>789</v>
      </c>
      <c r="H714" s="179">
        <v>152.41900000000001</v>
      </c>
      <c r="I714" s="180"/>
      <c r="J714" s="181">
        <f>ROUND(I714*H714,2)</f>
        <v>0</v>
      </c>
      <c r="K714" s="182"/>
      <c r="L714" s="183"/>
      <c r="M714" s="184" t="s">
        <v>1</v>
      </c>
      <c r="N714" s="185" t="s">
        <v>42</v>
      </c>
      <c r="P714" s="150">
        <f>O714*H714</f>
        <v>0</v>
      </c>
      <c r="Q714" s="150">
        <v>1E-3</v>
      </c>
      <c r="R714" s="150">
        <f>Q714*H714</f>
        <v>0.15241900000000003</v>
      </c>
      <c r="S714" s="150">
        <v>0</v>
      </c>
      <c r="T714" s="151">
        <f>S714*H714</f>
        <v>0</v>
      </c>
      <c r="AR714" s="152" t="s">
        <v>199</v>
      </c>
      <c r="AT714" s="152" t="s">
        <v>359</v>
      </c>
      <c r="AU714" s="152" t="s">
        <v>84</v>
      </c>
      <c r="AY714" s="17" t="s">
        <v>154</v>
      </c>
      <c r="BE714" s="153">
        <f>IF(N714="základná",J714,0)</f>
        <v>0</v>
      </c>
      <c r="BF714" s="153">
        <f>IF(N714="znížená",J714,0)</f>
        <v>0</v>
      </c>
      <c r="BG714" s="153">
        <f>IF(N714="zákl. prenesená",J714,0)</f>
        <v>0</v>
      </c>
      <c r="BH714" s="153">
        <f>IF(N714="zníž. prenesená",J714,0)</f>
        <v>0</v>
      </c>
      <c r="BI714" s="153">
        <f>IF(N714="nulová",J714,0)</f>
        <v>0</v>
      </c>
      <c r="BJ714" s="17" t="s">
        <v>84</v>
      </c>
      <c r="BK714" s="153">
        <f>ROUND(I714*H714,2)</f>
        <v>0</v>
      </c>
      <c r="BL714" s="17" t="s">
        <v>90</v>
      </c>
      <c r="BM714" s="152" t="s">
        <v>790</v>
      </c>
    </row>
    <row r="715" spans="2:65" s="1" customFormat="1" ht="21.75" customHeight="1">
      <c r="B715" s="139"/>
      <c r="C715" s="140" t="s">
        <v>791</v>
      </c>
      <c r="D715" s="140" t="s">
        <v>156</v>
      </c>
      <c r="E715" s="141" t="s">
        <v>792</v>
      </c>
      <c r="F715" s="142" t="s">
        <v>793</v>
      </c>
      <c r="G715" s="143" t="s">
        <v>159</v>
      </c>
      <c r="H715" s="144">
        <v>169.92</v>
      </c>
      <c r="I715" s="145"/>
      <c r="J715" s="146">
        <f>ROUND(I715*H715,2)</f>
        <v>0</v>
      </c>
      <c r="K715" s="147"/>
      <c r="L715" s="32"/>
      <c r="M715" s="148" t="s">
        <v>1</v>
      </c>
      <c r="N715" s="149" t="s">
        <v>42</v>
      </c>
      <c r="P715" s="150">
        <f>O715*H715</f>
        <v>0</v>
      </c>
      <c r="Q715" s="150">
        <v>0.1236</v>
      </c>
      <c r="R715" s="150">
        <f>Q715*H715</f>
        <v>21.002112</v>
      </c>
      <c r="S715" s="150">
        <v>0</v>
      </c>
      <c r="T715" s="151">
        <f>S715*H715</f>
        <v>0</v>
      </c>
      <c r="AR715" s="152" t="s">
        <v>90</v>
      </c>
      <c r="AT715" s="152" t="s">
        <v>156</v>
      </c>
      <c r="AU715" s="152" t="s">
        <v>84</v>
      </c>
      <c r="AY715" s="17" t="s">
        <v>154</v>
      </c>
      <c r="BE715" s="153">
        <f>IF(N715="základná",J715,0)</f>
        <v>0</v>
      </c>
      <c r="BF715" s="153">
        <f>IF(N715="znížená",J715,0)</f>
        <v>0</v>
      </c>
      <c r="BG715" s="153">
        <f>IF(N715="zákl. prenesená",J715,0)</f>
        <v>0</v>
      </c>
      <c r="BH715" s="153">
        <f>IF(N715="zníž. prenesená",J715,0)</f>
        <v>0</v>
      </c>
      <c r="BI715" s="153">
        <f>IF(N715="nulová",J715,0)</f>
        <v>0</v>
      </c>
      <c r="BJ715" s="17" t="s">
        <v>84</v>
      </c>
      <c r="BK715" s="153">
        <f>ROUND(I715*H715,2)</f>
        <v>0</v>
      </c>
      <c r="BL715" s="17" t="s">
        <v>90</v>
      </c>
      <c r="BM715" s="152" t="s">
        <v>794</v>
      </c>
    </row>
    <row r="716" spans="2:65" s="1" customFormat="1" ht="21.75" customHeight="1">
      <c r="B716" s="139"/>
      <c r="C716" s="140" t="s">
        <v>795</v>
      </c>
      <c r="D716" s="140" t="s">
        <v>156</v>
      </c>
      <c r="E716" s="141" t="s">
        <v>796</v>
      </c>
      <c r="F716" s="142" t="s">
        <v>797</v>
      </c>
      <c r="G716" s="143" t="s">
        <v>159</v>
      </c>
      <c r="H716" s="144">
        <v>569.98</v>
      </c>
      <c r="I716" s="145"/>
      <c r="J716" s="146">
        <f>ROUND(I716*H716,2)</f>
        <v>0</v>
      </c>
      <c r="K716" s="147"/>
      <c r="L716" s="32"/>
      <c r="M716" s="148" t="s">
        <v>1</v>
      </c>
      <c r="N716" s="149" t="s">
        <v>42</v>
      </c>
      <c r="P716" s="150">
        <f>O716*H716</f>
        <v>0</v>
      </c>
      <c r="Q716" s="150">
        <v>0.13389999999999999</v>
      </c>
      <c r="R716" s="150">
        <f>Q716*H716</f>
        <v>76.320322000000004</v>
      </c>
      <c r="S716" s="150">
        <v>0</v>
      </c>
      <c r="T716" s="151">
        <f>S716*H716</f>
        <v>0</v>
      </c>
      <c r="AR716" s="152" t="s">
        <v>90</v>
      </c>
      <c r="AT716" s="152" t="s">
        <v>156</v>
      </c>
      <c r="AU716" s="152" t="s">
        <v>84</v>
      </c>
      <c r="AY716" s="17" t="s">
        <v>154</v>
      </c>
      <c r="BE716" s="153">
        <f>IF(N716="základná",J716,0)</f>
        <v>0</v>
      </c>
      <c r="BF716" s="153">
        <f>IF(N716="znížená",J716,0)</f>
        <v>0</v>
      </c>
      <c r="BG716" s="153">
        <f>IF(N716="zákl. prenesená",J716,0)</f>
        <v>0</v>
      </c>
      <c r="BH716" s="153">
        <f>IF(N716="zníž. prenesená",J716,0)</f>
        <v>0</v>
      </c>
      <c r="BI716" s="153">
        <f>IF(N716="nulová",J716,0)</f>
        <v>0</v>
      </c>
      <c r="BJ716" s="17" t="s">
        <v>84</v>
      </c>
      <c r="BK716" s="153">
        <f>ROUND(I716*H716,2)</f>
        <v>0</v>
      </c>
      <c r="BL716" s="17" t="s">
        <v>90</v>
      </c>
      <c r="BM716" s="152" t="s">
        <v>798</v>
      </c>
    </row>
    <row r="717" spans="2:65" s="1" customFormat="1" ht="24.2" customHeight="1">
      <c r="B717" s="139"/>
      <c r="C717" s="140" t="s">
        <v>799</v>
      </c>
      <c r="D717" s="140" t="s">
        <v>156</v>
      </c>
      <c r="E717" s="141" t="s">
        <v>800</v>
      </c>
      <c r="F717" s="142" t="s">
        <v>801</v>
      </c>
      <c r="G717" s="143" t="s">
        <v>159</v>
      </c>
      <c r="H717" s="144">
        <v>169.92</v>
      </c>
      <c r="I717" s="145"/>
      <c r="J717" s="146">
        <f>ROUND(I717*H717,2)</f>
        <v>0</v>
      </c>
      <c r="K717" s="147"/>
      <c r="L717" s="32"/>
      <c r="M717" s="148" t="s">
        <v>1</v>
      </c>
      <c r="N717" s="149" t="s">
        <v>42</v>
      </c>
      <c r="P717" s="150">
        <f>O717*H717</f>
        <v>0</v>
      </c>
      <c r="Q717" s="150">
        <v>3.4680000000000002E-3</v>
      </c>
      <c r="R717" s="150">
        <f>Q717*H717</f>
        <v>0.58928256000000001</v>
      </c>
      <c r="S717" s="150">
        <v>0</v>
      </c>
      <c r="T717" s="151">
        <f>S717*H717</f>
        <v>0</v>
      </c>
      <c r="AR717" s="152" t="s">
        <v>90</v>
      </c>
      <c r="AT717" s="152" t="s">
        <v>156</v>
      </c>
      <c r="AU717" s="152" t="s">
        <v>84</v>
      </c>
      <c r="AY717" s="17" t="s">
        <v>154</v>
      </c>
      <c r="BE717" s="153">
        <f>IF(N717="základná",J717,0)</f>
        <v>0</v>
      </c>
      <c r="BF717" s="153">
        <f>IF(N717="znížená",J717,0)</f>
        <v>0</v>
      </c>
      <c r="BG717" s="153">
        <f>IF(N717="zákl. prenesená",J717,0)</f>
        <v>0</v>
      </c>
      <c r="BH717" s="153">
        <f>IF(N717="zníž. prenesená",J717,0)</f>
        <v>0</v>
      </c>
      <c r="BI717" s="153">
        <f>IF(N717="nulová",J717,0)</f>
        <v>0</v>
      </c>
      <c r="BJ717" s="17" t="s">
        <v>84</v>
      </c>
      <c r="BK717" s="153">
        <f>ROUND(I717*H717,2)</f>
        <v>0</v>
      </c>
      <c r="BL717" s="17" t="s">
        <v>90</v>
      </c>
      <c r="BM717" s="152" t="s">
        <v>802</v>
      </c>
    </row>
    <row r="718" spans="2:65" s="12" customFormat="1">
      <c r="B718" s="154"/>
      <c r="D718" s="155" t="s">
        <v>164</v>
      </c>
      <c r="E718" s="156" t="s">
        <v>1</v>
      </c>
      <c r="F718" s="157" t="s">
        <v>803</v>
      </c>
      <c r="H718" s="156" t="s">
        <v>1</v>
      </c>
      <c r="I718" s="158"/>
      <c r="L718" s="154"/>
      <c r="M718" s="159"/>
      <c r="T718" s="160"/>
      <c r="AT718" s="156" t="s">
        <v>164</v>
      </c>
      <c r="AU718" s="156" t="s">
        <v>84</v>
      </c>
      <c r="AV718" s="12" t="s">
        <v>80</v>
      </c>
      <c r="AW718" s="12" t="s">
        <v>32</v>
      </c>
      <c r="AX718" s="12" t="s">
        <v>7</v>
      </c>
      <c r="AY718" s="156" t="s">
        <v>154</v>
      </c>
    </row>
    <row r="719" spans="2:65" s="13" customFormat="1">
      <c r="B719" s="161"/>
      <c r="D719" s="155" t="s">
        <v>164</v>
      </c>
      <c r="E719" s="162" t="s">
        <v>1</v>
      </c>
      <c r="F719" s="163" t="s">
        <v>804</v>
      </c>
      <c r="H719" s="164">
        <v>169.92</v>
      </c>
      <c r="I719" s="165"/>
      <c r="L719" s="161"/>
      <c r="M719" s="166"/>
      <c r="T719" s="167"/>
      <c r="AT719" s="162" t="s">
        <v>164</v>
      </c>
      <c r="AU719" s="162" t="s">
        <v>84</v>
      </c>
      <c r="AV719" s="13" t="s">
        <v>84</v>
      </c>
      <c r="AW719" s="13" t="s">
        <v>32</v>
      </c>
      <c r="AX719" s="13" t="s">
        <v>80</v>
      </c>
      <c r="AY719" s="162" t="s">
        <v>154</v>
      </c>
    </row>
    <row r="720" spans="2:65" s="1" customFormat="1" ht="24.2" customHeight="1">
      <c r="B720" s="139"/>
      <c r="C720" s="140" t="s">
        <v>805</v>
      </c>
      <c r="D720" s="140" t="s">
        <v>156</v>
      </c>
      <c r="E720" s="141" t="s">
        <v>806</v>
      </c>
      <c r="F720" s="142" t="s">
        <v>807</v>
      </c>
      <c r="G720" s="143" t="s">
        <v>159</v>
      </c>
      <c r="H720" s="144">
        <v>569.98</v>
      </c>
      <c r="I720" s="145"/>
      <c r="J720" s="146">
        <f>ROUND(I720*H720,2)</f>
        <v>0</v>
      </c>
      <c r="K720" s="147"/>
      <c r="L720" s="32"/>
      <c r="M720" s="148" t="s">
        <v>1</v>
      </c>
      <c r="N720" s="149" t="s">
        <v>42</v>
      </c>
      <c r="P720" s="150">
        <f>O720*H720</f>
        <v>0</v>
      </c>
      <c r="Q720" s="150">
        <v>5.202E-3</v>
      </c>
      <c r="R720" s="150">
        <f>Q720*H720</f>
        <v>2.9650359600000002</v>
      </c>
      <c r="S720" s="150">
        <v>0</v>
      </c>
      <c r="T720" s="151">
        <f>S720*H720</f>
        <v>0</v>
      </c>
      <c r="AR720" s="152" t="s">
        <v>90</v>
      </c>
      <c r="AT720" s="152" t="s">
        <v>156</v>
      </c>
      <c r="AU720" s="152" t="s">
        <v>84</v>
      </c>
      <c r="AY720" s="17" t="s">
        <v>154</v>
      </c>
      <c r="BE720" s="153">
        <f>IF(N720="základná",J720,0)</f>
        <v>0</v>
      </c>
      <c r="BF720" s="153">
        <f>IF(N720="znížená",J720,0)</f>
        <v>0</v>
      </c>
      <c r="BG720" s="153">
        <f>IF(N720="zákl. prenesená",J720,0)</f>
        <v>0</v>
      </c>
      <c r="BH720" s="153">
        <f>IF(N720="zníž. prenesená",J720,0)</f>
        <v>0</v>
      </c>
      <c r="BI720" s="153">
        <f>IF(N720="nulová",J720,0)</f>
        <v>0</v>
      </c>
      <c r="BJ720" s="17" t="s">
        <v>84</v>
      </c>
      <c r="BK720" s="153">
        <f>ROUND(I720*H720,2)</f>
        <v>0</v>
      </c>
      <c r="BL720" s="17" t="s">
        <v>90</v>
      </c>
      <c r="BM720" s="152" t="s">
        <v>808</v>
      </c>
    </row>
    <row r="721" spans="2:65" s="12" customFormat="1">
      <c r="B721" s="154"/>
      <c r="D721" s="155" t="s">
        <v>164</v>
      </c>
      <c r="E721" s="156" t="s">
        <v>1</v>
      </c>
      <c r="F721" s="157" t="s">
        <v>809</v>
      </c>
      <c r="H721" s="156" t="s">
        <v>1</v>
      </c>
      <c r="I721" s="158"/>
      <c r="L721" s="154"/>
      <c r="M721" s="159"/>
      <c r="T721" s="160"/>
      <c r="AT721" s="156" t="s">
        <v>164</v>
      </c>
      <c r="AU721" s="156" t="s">
        <v>84</v>
      </c>
      <c r="AV721" s="12" t="s">
        <v>80</v>
      </c>
      <c r="AW721" s="12" t="s">
        <v>32</v>
      </c>
      <c r="AX721" s="12" t="s">
        <v>7</v>
      </c>
      <c r="AY721" s="156" t="s">
        <v>154</v>
      </c>
    </row>
    <row r="722" spans="2:65" s="13" customFormat="1">
      <c r="B722" s="161"/>
      <c r="D722" s="155" t="s">
        <v>164</v>
      </c>
      <c r="E722" s="162" t="s">
        <v>1</v>
      </c>
      <c r="F722" s="163" t="s">
        <v>810</v>
      </c>
      <c r="H722" s="164">
        <v>569.98</v>
      </c>
      <c r="I722" s="165"/>
      <c r="L722" s="161"/>
      <c r="M722" s="166"/>
      <c r="T722" s="167"/>
      <c r="AT722" s="162" t="s">
        <v>164</v>
      </c>
      <c r="AU722" s="162" t="s">
        <v>84</v>
      </c>
      <c r="AV722" s="13" t="s">
        <v>84</v>
      </c>
      <c r="AW722" s="13" t="s">
        <v>32</v>
      </c>
      <c r="AX722" s="13" t="s">
        <v>80</v>
      </c>
      <c r="AY722" s="162" t="s">
        <v>154</v>
      </c>
    </row>
    <row r="723" spans="2:65" s="11" customFormat="1" ht="22.9" customHeight="1">
      <c r="B723" s="127"/>
      <c r="D723" s="128" t="s">
        <v>75</v>
      </c>
      <c r="E723" s="137" t="s">
        <v>203</v>
      </c>
      <c r="F723" s="137" t="s">
        <v>811</v>
      </c>
      <c r="I723" s="130"/>
      <c r="J723" s="138">
        <f>BK723</f>
        <v>0</v>
      </c>
      <c r="L723" s="127"/>
      <c r="M723" s="132"/>
      <c r="P723" s="133">
        <f>SUM(P724:P876)</f>
        <v>0</v>
      </c>
      <c r="R723" s="133">
        <f>SUM(R724:R876)</f>
        <v>62.650815518545002</v>
      </c>
      <c r="T723" s="134">
        <f>SUM(T724:T876)</f>
        <v>104.86801699999999</v>
      </c>
      <c r="AR723" s="128" t="s">
        <v>80</v>
      </c>
      <c r="AT723" s="135" t="s">
        <v>75</v>
      </c>
      <c r="AU723" s="135" t="s">
        <v>80</v>
      </c>
      <c r="AY723" s="128" t="s">
        <v>154</v>
      </c>
      <c r="BK723" s="136">
        <f>SUM(BK724:BK876)</f>
        <v>0</v>
      </c>
    </row>
    <row r="724" spans="2:65" s="1" customFormat="1" ht="37.9" customHeight="1">
      <c r="B724" s="139"/>
      <c r="C724" s="140" t="s">
        <v>812</v>
      </c>
      <c r="D724" s="140" t="s">
        <v>156</v>
      </c>
      <c r="E724" s="141" t="s">
        <v>813</v>
      </c>
      <c r="F724" s="142" t="s">
        <v>814</v>
      </c>
      <c r="G724" s="143" t="s">
        <v>159</v>
      </c>
      <c r="H724" s="144">
        <v>757.65899999999999</v>
      </c>
      <c r="I724" s="145"/>
      <c r="J724" s="146">
        <f>ROUND(I724*H724,2)</f>
        <v>0</v>
      </c>
      <c r="K724" s="147"/>
      <c r="L724" s="32"/>
      <c r="M724" s="148" t="s">
        <v>1</v>
      </c>
      <c r="N724" s="149" t="s">
        <v>42</v>
      </c>
      <c r="P724" s="150">
        <f>O724*H724</f>
        <v>0</v>
      </c>
      <c r="Q724" s="150">
        <v>2.399016E-2</v>
      </c>
      <c r="R724" s="150">
        <f>Q724*H724</f>
        <v>18.176360635439998</v>
      </c>
      <c r="S724" s="150">
        <v>0</v>
      </c>
      <c r="T724" s="151">
        <f>S724*H724</f>
        <v>0</v>
      </c>
      <c r="AR724" s="152" t="s">
        <v>90</v>
      </c>
      <c r="AT724" s="152" t="s">
        <v>156</v>
      </c>
      <c r="AU724" s="152" t="s">
        <v>84</v>
      </c>
      <c r="AY724" s="17" t="s">
        <v>154</v>
      </c>
      <c r="BE724" s="153">
        <f>IF(N724="základná",J724,0)</f>
        <v>0</v>
      </c>
      <c r="BF724" s="153">
        <f>IF(N724="znížená",J724,0)</f>
        <v>0</v>
      </c>
      <c r="BG724" s="153">
        <f>IF(N724="zákl. prenesená",J724,0)</f>
        <v>0</v>
      </c>
      <c r="BH724" s="153">
        <f>IF(N724="zníž. prenesená",J724,0)</f>
        <v>0</v>
      </c>
      <c r="BI724" s="153">
        <f>IF(N724="nulová",J724,0)</f>
        <v>0</v>
      </c>
      <c r="BJ724" s="17" t="s">
        <v>84</v>
      </c>
      <c r="BK724" s="153">
        <f>ROUND(I724*H724,2)</f>
        <v>0</v>
      </c>
      <c r="BL724" s="17" t="s">
        <v>90</v>
      </c>
      <c r="BM724" s="152" t="s">
        <v>815</v>
      </c>
    </row>
    <row r="725" spans="2:65" s="12" customFormat="1">
      <c r="B725" s="154"/>
      <c r="D725" s="155" t="s">
        <v>164</v>
      </c>
      <c r="E725" s="156" t="s">
        <v>1</v>
      </c>
      <c r="F725" s="157" t="s">
        <v>816</v>
      </c>
      <c r="H725" s="156" t="s">
        <v>1</v>
      </c>
      <c r="I725" s="158"/>
      <c r="L725" s="154"/>
      <c r="M725" s="159"/>
      <c r="T725" s="160"/>
      <c r="AT725" s="156" t="s">
        <v>164</v>
      </c>
      <c r="AU725" s="156" t="s">
        <v>84</v>
      </c>
      <c r="AV725" s="12" t="s">
        <v>80</v>
      </c>
      <c r="AW725" s="12" t="s">
        <v>32</v>
      </c>
      <c r="AX725" s="12" t="s">
        <v>7</v>
      </c>
      <c r="AY725" s="156" t="s">
        <v>154</v>
      </c>
    </row>
    <row r="726" spans="2:65" s="13" customFormat="1">
      <c r="B726" s="161"/>
      <c r="D726" s="155" t="s">
        <v>164</v>
      </c>
      <c r="E726" s="162" t="s">
        <v>1</v>
      </c>
      <c r="F726" s="163" t="s">
        <v>817</v>
      </c>
      <c r="H726" s="164">
        <v>567.77700000000004</v>
      </c>
      <c r="I726" s="165"/>
      <c r="L726" s="161"/>
      <c r="M726" s="166"/>
      <c r="T726" s="167"/>
      <c r="AT726" s="162" t="s">
        <v>164</v>
      </c>
      <c r="AU726" s="162" t="s">
        <v>84</v>
      </c>
      <c r="AV726" s="13" t="s">
        <v>84</v>
      </c>
      <c r="AW726" s="13" t="s">
        <v>32</v>
      </c>
      <c r="AX726" s="13" t="s">
        <v>7</v>
      </c>
      <c r="AY726" s="162" t="s">
        <v>154</v>
      </c>
    </row>
    <row r="727" spans="2:65" s="12" customFormat="1">
      <c r="B727" s="154"/>
      <c r="D727" s="155" t="s">
        <v>164</v>
      </c>
      <c r="E727" s="156" t="s">
        <v>1</v>
      </c>
      <c r="F727" s="157" t="s">
        <v>818</v>
      </c>
      <c r="H727" s="156" t="s">
        <v>1</v>
      </c>
      <c r="I727" s="158"/>
      <c r="L727" s="154"/>
      <c r="M727" s="159"/>
      <c r="T727" s="160"/>
      <c r="AT727" s="156" t="s">
        <v>164</v>
      </c>
      <c r="AU727" s="156" t="s">
        <v>84</v>
      </c>
      <c r="AV727" s="12" t="s">
        <v>80</v>
      </c>
      <c r="AW727" s="12" t="s">
        <v>32</v>
      </c>
      <c r="AX727" s="12" t="s">
        <v>7</v>
      </c>
      <c r="AY727" s="156" t="s">
        <v>154</v>
      </c>
    </row>
    <row r="728" spans="2:65" s="13" customFormat="1">
      <c r="B728" s="161"/>
      <c r="D728" s="155" t="s">
        <v>164</v>
      </c>
      <c r="E728" s="162" t="s">
        <v>1</v>
      </c>
      <c r="F728" s="163" t="s">
        <v>819</v>
      </c>
      <c r="H728" s="164">
        <v>189.88200000000001</v>
      </c>
      <c r="I728" s="165"/>
      <c r="L728" s="161"/>
      <c r="M728" s="166"/>
      <c r="T728" s="167"/>
      <c r="AT728" s="162" t="s">
        <v>164</v>
      </c>
      <c r="AU728" s="162" t="s">
        <v>84</v>
      </c>
      <c r="AV728" s="13" t="s">
        <v>84</v>
      </c>
      <c r="AW728" s="13" t="s">
        <v>32</v>
      </c>
      <c r="AX728" s="13" t="s">
        <v>7</v>
      </c>
      <c r="AY728" s="162" t="s">
        <v>154</v>
      </c>
    </row>
    <row r="729" spans="2:65" s="14" customFormat="1">
      <c r="B729" s="168"/>
      <c r="D729" s="155" t="s">
        <v>164</v>
      </c>
      <c r="E729" s="169" t="s">
        <v>1</v>
      </c>
      <c r="F729" s="170" t="s">
        <v>183</v>
      </c>
      <c r="H729" s="171">
        <v>757.65900000000011</v>
      </c>
      <c r="I729" s="172"/>
      <c r="L729" s="168"/>
      <c r="M729" s="173"/>
      <c r="T729" s="174"/>
      <c r="AT729" s="169" t="s">
        <v>164</v>
      </c>
      <c r="AU729" s="169" t="s">
        <v>84</v>
      </c>
      <c r="AV729" s="14" t="s">
        <v>90</v>
      </c>
      <c r="AW729" s="14" t="s">
        <v>32</v>
      </c>
      <c r="AX729" s="14" t="s">
        <v>80</v>
      </c>
      <c r="AY729" s="169" t="s">
        <v>154</v>
      </c>
    </row>
    <row r="730" spans="2:65" s="1" customFormat="1" ht="44.25" customHeight="1">
      <c r="B730" s="139"/>
      <c r="C730" s="140" t="s">
        <v>820</v>
      </c>
      <c r="D730" s="140" t="s">
        <v>156</v>
      </c>
      <c r="E730" s="141" t="s">
        <v>821</v>
      </c>
      <c r="F730" s="142" t="s">
        <v>822</v>
      </c>
      <c r="G730" s="143" t="s">
        <v>159</v>
      </c>
      <c r="H730" s="144">
        <v>3030.636</v>
      </c>
      <c r="I730" s="145"/>
      <c r="J730" s="146">
        <f>ROUND(I730*H730,2)</f>
        <v>0</v>
      </c>
      <c r="K730" s="147"/>
      <c r="L730" s="32"/>
      <c r="M730" s="148" t="s">
        <v>1</v>
      </c>
      <c r="N730" s="149" t="s">
        <v>42</v>
      </c>
      <c r="P730" s="150">
        <f>O730*H730</f>
        <v>0</v>
      </c>
      <c r="Q730" s="150">
        <v>0</v>
      </c>
      <c r="R730" s="150">
        <f>Q730*H730</f>
        <v>0</v>
      </c>
      <c r="S730" s="150">
        <v>0</v>
      </c>
      <c r="T730" s="151">
        <f>S730*H730</f>
        <v>0</v>
      </c>
      <c r="AR730" s="152" t="s">
        <v>90</v>
      </c>
      <c r="AT730" s="152" t="s">
        <v>156</v>
      </c>
      <c r="AU730" s="152" t="s">
        <v>84</v>
      </c>
      <c r="AY730" s="17" t="s">
        <v>154</v>
      </c>
      <c r="BE730" s="153">
        <f>IF(N730="základná",J730,0)</f>
        <v>0</v>
      </c>
      <c r="BF730" s="153">
        <f>IF(N730="znížená",J730,0)</f>
        <v>0</v>
      </c>
      <c r="BG730" s="153">
        <f>IF(N730="zákl. prenesená",J730,0)</f>
        <v>0</v>
      </c>
      <c r="BH730" s="153">
        <f>IF(N730="zníž. prenesená",J730,0)</f>
        <v>0</v>
      </c>
      <c r="BI730" s="153">
        <f>IF(N730="nulová",J730,0)</f>
        <v>0</v>
      </c>
      <c r="BJ730" s="17" t="s">
        <v>84</v>
      </c>
      <c r="BK730" s="153">
        <f>ROUND(I730*H730,2)</f>
        <v>0</v>
      </c>
      <c r="BL730" s="17" t="s">
        <v>90</v>
      </c>
      <c r="BM730" s="152" t="s">
        <v>823</v>
      </c>
    </row>
    <row r="731" spans="2:65" s="13" customFormat="1">
      <c r="B731" s="161"/>
      <c r="D731" s="155" t="s">
        <v>164</v>
      </c>
      <c r="E731" s="162" t="s">
        <v>1</v>
      </c>
      <c r="F731" s="163" t="s">
        <v>824</v>
      </c>
      <c r="H731" s="164">
        <v>3030.636</v>
      </c>
      <c r="I731" s="165"/>
      <c r="L731" s="161"/>
      <c r="M731" s="166"/>
      <c r="T731" s="167"/>
      <c r="AT731" s="162" t="s">
        <v>164</v>
      </c>
      <c r="AU731" s="162" t="s">
        <v>84</v>
      </c>
      <c r="AV731" s="13" t="s">
        <v>84</v>
      </c>
      <c r="AW731" s="13" t="s">
        <v>32</v>
      </c>
      <c r="AX731" s="13" t="s">
        <v>80</v>
      </c>
      <c r="AY731" s="162" t="s">
        <v>154</v>
      </c>
    </row>
    <row r="732" spans="2:65" s="1" customFormat="1" ht="37.9" customHeight="1">
      <c r="B732" s="139"/>
      <c r="C732" s="140" t="s">
        <v>825</v>
      </c>
      <c r="D732" s="140" t="s">
        <v>156</v>
      </c>
      <c r="E732" s="141" t="s">
        <v>826</v>
      </c>
      <c r="F732" s="142" t="s">
        <v>827</v>
      </c>
      <c r="G732" s="143" t="s">
        <v>159</v>
      </c>
      <c r="H732" s="144">
        <v>757.65899999999999</v>
      </c>
      <c r="I732" s="145"/>
      <c r="J732" s="146">
        <f>ROUND(I732*H732,2)</f>
        <v>0</v>
      </c>
      <c r="K732" s="147"/>
      <c r="L732" s="32"/>
      <c r="M732" s="148" t="s">
        <v>1</v>
      </c>
      <c r="N732" s="149" t="s">
        <v>42</v>
      </c>
      <c r="P732" s="150">
        <f>O732*H732</f>
        <v>0</v>
      </c>
      <c r="Q732" s="150">
        <v>2.3990000000000001E-2</v>
      </c>
      <c r="R732" s="150">
        <f>Q732*H732</f>
        <v>18.176239410000001</v>
      </c>
      <c r="S732" s="150">
        <v>0</v>
      </c>
      <c r="T732" s="151">
        <f>S732*H732</f>
        <v>0</v>
      </c>
      <c r="AR732" s="152" t="s">
        <v>90</v>
      </c>
      <c r="AT732" s="152" t="s">
        <v>156</v>
      </c>
      <c r="AU732" s="152" t="s">
        <v>84</v>
      </c>
      <c r="AY732" s="17" t="s">
        <v>154</v>
      </c>
      <c r="BE732" s="153">
        <f>IF(N732="základná",J732,0)</f>
        <v>0</v>
      </c>
      <c r="BF732" s="153">
        <f>IF(N732="znížená",J732,0)</f>
        <v>0</v>
      </c>
      <c r="BG732" s="153">
        <f>IF(N732="zákl. prenesená",J732,0)</f>
        <v>0</v>
      </c>
      <c r="BH732" s="153">
        <f>IF(N732="zníž. prenesená",J732,0)</f>
        <v>0</v>
      </c>
      <c r="BI732" s="153">
        <f>IF(N732="nulová",J732,0)</f>
        <v>0</v>
      </c>
      <c r="BJ732" s="17" t="s">
        <v>84</v>
      </c>
      <c r="BK732" s="153">
        <f>ROUND(I732*H732,2)</f>
        <v>0</v>
      </c>
      <c r="BL732" s="17" t="s">
        <v>90</v>
      </c>
      <c r="BM732" s="152" t="s">
        <v>828</v>
      </c>
    </row>
    <row r="733" spans="2:65" s="1" customFormat="1" ht="24.2" customHeight="1">
      <c r="B733" s="139"/>
      <c r="C733" s="140" t="s">
        <v>829</v>
      </c>
      <c r="D733" s="140" t="s">
        <v>156</v>
      </c>
      <c r="E733" s="141" t="s">
        <v>830</v>
      </c>
      <c r="F733" s="142" t="s">
        <v>831</v>
      </c>
      <c r="G733" s="143" t="s">
        <v>159</v>
      </c>
      <c r="H733" s="144">
        <v>577.36</v>
      </c>
      <c r="I733" s="145"/>
      <c r="J733" s="146">
        <f>ROUND(I733*H733,2)</f>
        <v>0</v>
      </c>
      <c r="K733" s="147"/>
      <c r="L733" s="32"/>
      <c r="M733" s="148" t="s">
        <v>1</v>
      </c>
      <c r="N733" s="149" t="s">
        <v>42</v>
      </c>
      <c r="P733" s="150">
        <f>O733*H733</f>
        <v>0</v>
      </c>
      <c r="Q733" s="150">
        <v>4.2198630000000001E-2</v>
      </c>
      <c r="R733" s="150">
        <f>Q733*H733</f>
        <v>24.3638010168</v>
      </c>
      <c r="S733" s="150">
        <v>0</v>
      </c>
      <c r="T733" s="151">
        <f>S733*H733</f>
        <v>0</v>
      </c>
      <c r="AR733" s="152" t="s">
        <v>90</v>
      </c>
      <c r="AT733" s="152" t="s">
        <v>156</v>
      </c>
      <c r="AU733" s="152" t="s">
        <v>84</v>
      </c>
      <c r="AY733" s="17" t="s">
        <v>154</v>
      </c>
      <c r="BE733" s="153">
        <f>IF(N733="základná",J733,0)</f>
        <v>0</v>
      </c>
      <c r="BF733" s="153">
        <f>IF(N733="znížená",J733,0)</f>
        <v>0</v>
      </c>
      <c r="BG733" s="153">
        <f>IF(N733="zákl. prenesená",J733,0)</f>
        <v>0</v>
      </c>
      <c r="BH733" s="153">
        <f>IF(N733="zníž. prenesená",J733,0)</f>
        <v>0</v>
      </c>
      <c r="BI733" s="153">
        <f>IF(N733="nulová",J733,0)</f>
        <v>0</v>
      </c>
      <c r="BJ733" s="17" t="s">
        <v>84</v>
      </c>
      <c r="BK733" s="153">
        <f>ROUND(I733*H733,2)</f>
        <v>0</v>
      </c>
      <c r="BL733" s="17" t="s">
        <v>90</v>
      </c>
      <c r="BM733" s="152" t="s">
        <v>832</v>
      </c>
    </row>
    <row r="734" spans="2:65" s="13" customFormat="1">
      <c r="B734" s="161"/>
      <c r="D734" s="155" t="s">
        <v>164</v>
      </c>
      <c r="E734" s="162" t="s">
        <v>1</v>
      </c>
      <c r="F734" s="163" t="s">
        <v>833</v>
      </c>
      <c r="H734" s="164">
        <v>577.36</v>
      </c>
      <c r="I734" s="165"/>
      <c r="L734" s="161"/>
      <c r="M734" s="166"/>
      <c r="T734" s="167"/>
      <c r="AT734" s="162" t="s">
        <v>164</v>
      </c>
      <c r="AU734" s="162" t="s">
        <v>84</v>
      </c>
      <c r="AV734" s="13" t="s">
        <v>84</v>
      </c>
      <c r="AW734" s="13" t="s">
        <v>32</v>
      </c>
      <c r="AX734" s="13" t="s">
        <v>80</v>
      </c>
      <c r="AY734" s="162" t="s">
        <v>154</v>
      </c>
    </row>
    <row r="735" spans="2:65" s="1" customFormat="1" ht="24.2" customHeight="1">
      <c r="B735" s="139"/>
      <c r="C735" s="140" t="s">
        <v>834</v>
      </c>
      <c r="D735" s="140" t="s">
        <v>156</v>
      </c>
      <c r="E735" s="141" t="s">
        <v>835</v>
      </c>
      <c r="F735" s="142" t="s">
        <v>836</v>
      </c>
      <c r="G735" s="143" t="s">
        <v>159</v>
      </c>
      <c r="H735" s="144">
        <v>202.71</v>
      </c>
      <c r="I735" s="145"/>
      <c r="J735" s="146">
        <f>ROUND(I735*H735,2)</f>
        <v>0</v>
      </c>
      <c r="K735" s="147"/>
      <c r="L735" s="32"/>
      <c r="M735" s="148" t="s">
        <v>1</v>
      </c>
      <c r="N735" s="149" t="s">
        <v>42</v>
      </c>
      <c r="P735" s="150">
        <f>O735*H735</f>
        <v>0</v>
      </c>
      <c r="Q735" s="150">
        <v>6.1813399999999996E-3</v>
      </c>
      <c r="R735" s="150">
        <f>Q735*H735</f>
        <v>1.2530194314</v>
      </c>
      <c r="S735" s="150">
        <v>0</v>
      </c>
      <c r="T735" s="151">
        <f>S735*H735</f>
        <v>0</v>
      </c>
      <c r="AR735" s="152" t="s">
        <v>90</v>
      </c>
      <c r="AT735" s="152" t="s">
        <v>156</v>
      </c>
      <c r="AU735" s="152" t="s">
        <v>84</v>
      </c>
      <c r="AY735" s="17" t="s">
        <v>154</v>
      </c>
      <c r="BE735" s="153">
        <f>IF(N735="základná",J735,0)</f>
        <v>0</v>
      </c>
      <c r="BF735" s="153">
        <f>IF(N735="znížená",J735,0)</f>
        <v>0</v>
      </c>
      <c r="BG735" s="153">
        <f>IF(N735="zákl. prenesená",J735,0)</f>
        <v>0</v>
      </c>
      <c r="BH735" s="153">
        <f>IF(N735="zníž. prenesená",J735,0)</f>
        <v>0</v>
      </c>
      <c r="BI735" s="153">
        <f>IF(N735="nulová",J735,0)</f>
        <v>0</v>
      </c>
      <c r="BJ735" s="17" t="s">
        <v>84</v>
      </c>
      <c r="BK735" s="153">
        <f>ROUND(I735*H735,2)</f>
        <v>0</v>
      </c>
      <c r="BL735" s="17" t="s">
        <v>90</v>
      </c>
      <c r="BM735" s="152" t="s">
        <v>837</v>
      </c>
    </row>
    <row r="736" spans="2:65" s="13" customFormat="1">
      <c r="B736" s="161"/>
      <c r="D736" s="155" t="s">
        <v>164</v>
      </c>
      <c r="E736" s="162" t="s">
        <v>1</v>
      </c>
      <c r="F736" s="163" t="s">
        <v>838</v>
      </c>
      <c r="H736" s="164">
        <v>202.71</v>
      </c>
      <c r="I736" s="165"/>
      <c r="L736" s="161"/>
      <c r="M736" s="166"/>
      <c r="T736" s="167"/>
      <c r="AT736" s="162" t="s">
        <v>164</v>
      </c>
      <c r="AU736" s="162" t="s">
        <v>84</v>
      </c>
      <c r="AV736" s="13" t="s">
        <v>84</v>
      </c>
      <c r="AW736" s="13" t="s">
        <v>32</v>
      </c>
      <c r="AX736" s="13" t="s">
        <v>80</v>
      </c>
      <c r="AY736" s="162" t="s">
        <v>154</v>
      </c>
    </row>
    <row r="737" spans="2:65" s="1" customFormat="1" ht="16.5" customHeight="1">
      <c r="B737" s="139"/>
      <c r="C737" s="140" t="s">
        <v>839</v>
      </c>
      <c r="D737" s="140" t="s">
        <v>156</v>
      </c>
      <c r="E737" s="141" t="s">
        <v>840</v>
      </c>
      <c r="F737" s="142" t="s">
        <v>841</v>
      </c>
      <c r="G737" s="143" t="s">
        <v>159</v>
      </c>
      <c r="H737" s="144">
        <v>772.72900000000004</v>
      </c>
      <c r="I737" s="145"/>
      <c r="J737" s="146">
        <f>ROUND(I737*H737,2)</f>
        <v>0</v>
      </c>
      <c r="K737" s="147"/>
      <c r="L737" s="32"/>
      <c r="M737" s="148" t="s">
        <v>1</v>
      </c>
      <c r="N737" s="149" t="s">
        <v>42</v>
      </c>
      <c r="P737" s="150">
        <f>O737*H737</f>
        <v>0</v>
      </c>
      <c r="Q737" s="150">
        <v>5.4945000000000003E-5</v>
      </c>
      <c r="R737" s="150">
        <f>Q737*H737</f>
        <v>4.2457594905000007E-2</v>
      </c>
      <c r="S737" s="150">
        <v>0</v>
      </c>
      <c r="T737" s="151">
        <f>S737*H737</f>
        <v>0</v>
      </c>
      <c r="AR737" s="152" t="s">
        <v>90</v>
      </c>
      <c r="AT737" s="152" t="s">
        <v>156</v>
      </c>
      <c r="AU737" s="152" t="s">
        <v>84</v>
      </c>
      <c r="AY737" s="17" t="s">
        <v>154</v>
      </c>
      <c r="BE737" s="153">
        <f>IF(N737="základná",J737,0)</f>
        <v>0</v>
      </c>
      <c r="BF737" s="153">
        <f>IF(N737="znížená",J737,0)</f>
        <v>0</v>
      </c>
      <c r="BG737" s="153">
        <f>IF(N737="zákl. prenesená",J737,0)</f>
        <v>0</v>
      </c>
      <c r="BH737" s="153">
        <f>IF(N737="zníž. prenesená",J737,0)</f>
        <v>0</v>
      </c>
      <c r="BI737" s="153">
        <f>IF(N737="nulová",J737,0)</f>
        <v>0</v>
      </c>
      <c r="BJ737" s="17" t="s">
        <v>84</v>
      </c>
      <c r="BK737" s="153">
        <f>ROUND(I737*H737,2)</f>
        <v>0</v>
      </c>
      <c r="BL737" s="17" t="s">
        <v>90</v>
      </c>
      <c r="BM737" s="152" t="s">
        <v>842</v>
      </c>
    </row>
    <row r="738" spans="2:65" s="12" customFormat="1">
      <c r="B738" s="154"/>
      <c r="D738" s="155" t="s">
        <v>164</v>
      </c>
      <c r="E738" s="156" t="s">
        <v>1</v>
      </c>
      <c r="F738" s="157" t="s">
        <v>816</v>
      </c>
      <c r="H738" s="156" t="s">
        <v>1</v>
      </c>
      <c r="I738" s="158"/>
      <c r="L738" s="154"/>
      <c r="M738" s="159"/>
      <c r="T738" s="160"/>
      <c r="AT738" s="156" t="s">
        <v>164</v>
      </c>
      <c r="AU738" s="156" t="s">
        <v>84</v>
      </c>
      <c r="AV738" s="12" t="s">
        <v>80</v>
      </c>
      <c r="AW738" s="12" t="s">
        <v>32</v>
      </c>
      <c r="AX738" s="12" t="s">
        <v>7</v>
      </c>
      <c r="AY738" s="156" t="s">
        <v>154</v>
      </c>
    </row>
    <row r="739" spans="2:65" s="13" customFormat="1">
      <c r="B739" s="161"/>
      <c r="D739" s="155" t="s">
        <v>164</v>
      </c>
      <c r="E739" s="162" t="s">
        <v>1</v>
      </c>
      <c r="F739" s="163" t="s">
        <v>817</v>
      </c>
      <c r="H739" s="164">
        <v>567.77700000000004</v>
      </c>
      <c r="I739" s="165"/>
      <c r="L739" s="161"/>
      <c r="M739" s="166"/>
      <c r="T739" s="167"/>
      <c r="AT739" s="162" t="s">
        <v>164</v>
      </c>
      <c r="AU739" s="162" t="s">
        <v>84</v>
      </c>
      <c r="AV739" s="13" t="s">
        <v>84</v>
      </c>
      <c r="AW739" s="13" t="s">
        <v>32</v>
      </c>
      <c r="AX739" s="13" t="s">
        <v>7</v>
      </c>
      <c r="AY739" s="162" t="s">
        <v>154</v>
      </c>
    </row>
    <row r="740" spans="2:65" s="12" customFormat="1">
      <c r="B740" s="154"/>
      <c r="D740" s="155" t="s">
        <v>164</v>
      </c>
      <c r="E740" s="156" t="s">
        <v>1</v>
      </c>
      <c r="F740" s="157" t="s">
        <v>818</v>
      </c>
      <c r="H740" s="156" t="s">
        <v>1</v>
      </c>
      <c r="I740" s="158"/>
      <c r="L740" s="154"/>
      <c r="M740" s="159"/>
      <c r="T740" s="160"/>
      <c r="AT740" s="156" t="s">
        <v>164</v>
      </c>
      <c r="AU740" s="156" t="s">
        <v>84</v>
      </c>
      <c r="AV740" s="12" t="s">
        <v>80</v>
      </c>
      <c r="AW740" s="12" t="s">
        <v>32</v>
      </c>
      <c r="AX740" s="12" t="s">
        <v>7</v>
      </c>
      <c r="AY740" s="156" t="s">
        <v>154</v>
      </c>
    </row>
    <row r="741" spans="2:65" s="13" customFormat="1">
      <c r="B741" s="161"/>
      <c r="D741" s="155" t="s">
        <v>164</v>
      </c>
      <c r="E741" s="162" t="s">
        <v>1</v>
      </c>
      <c r="F741" s="163" t="s">
        <v>843</v>
      </c>
      <c r="H741" s="164">
        <v>204.952</v>
      </c>
      <c r="I741" s="165"/>
      <c r="L741" s="161"/>
      <c r="M741" s="166"/>
      <c r="T741" s="167"/>
      <c r="AT741" s="162" t="s">
        <v>164</v>
      </c>
      <c r="AU741" s="162" t="s">
        <v>84</v>
      </c>
      <c r="AV741" s="13" t="s">
        <v>84</v>
      </c>
      <c r="AW741" s="13" t="s">
        <v>32</v>
      </c>
      <c r="AX741" s="13" t="s">
        <v>7</v>
      </c>
      <c r="AY741" s="162" t="s">
        <v>154</v>
      </c>
    </row>
    <row r="742" spans="2:65" s="14" customFormat="1">
      <c r="B742" s="168"/>
      <c r="D742" s="155" t="s">
        <v>164</v>
      </c>
      <c r="E742" s="169" t="s">
        <v>1</v>
      </c>
      <c r="F742" s="170" t="s">
        <v>183</v>
      </c>
      <c r="H742" s="171">
        <v>772.72900000000004</v>
      </c>
      <c r="I742" s="172"/>
      <c r="L742" s="168"/>
      <c r="M742" s="173"/>
      <c r="T742" s="174"/>
      <c r="AT742" s="169" t="s">
        <v>164</v>
      </c>
      <c r="AU742" s="169" t="s">
        <v>84</v>
      </c>
      <c r="AV742" s="14" t="s">
        <v>90</v>
      </c>
      <c r="AW742" s="14" t="s">
        <v>32</v>
      </c>
      <c r="AX742" s="14" t="s">
        <v>80</v>
      </c>
      <c r="AY742" s="169" t="s">
        <v>154</v>
      </c>
    </row>
    <row r="743" spans="2:65" s="1" customFormat="1" ht="16.5" customHeight="1">
      <c r="B743" s="139"/>
      <c r="C743" s="140" t="s">
        <v>844</v>
      </c>
      <c r="D743" s="140" t="s">
        <v>156</v>
      </c>
      <c r="E743" s="141" t="s">
        <v>845</v>
      </c>
      <c r="F743" s="142" t="s">
        <v>846</v>
      </c>
      <c r="G743" s="143" t="s">
        <v>159</v>
      </c>
      <c r="H743" s="144">
        <v>772.72900000000004</v>
      </c>
      <c r="I743" s="145"/>
      <c r="J743" s="146">
        <f>ROUND(I743*H743,2)</f>
        <v>0</v>
      </c>
      <c r="K743" s="147"/>
      <c r="L743" s="32"/>
      <c r="M743" s="148" t="s">
        <v>1</v>
      </c>
      <c r="N743" s="149" t="s">
        <v>42</v>
      </c>
      <c r="P743" s="150">
        <f>O743*H743</f>
        <v>0</v>
      </c>
      <c r="Q743" s="150">
        <v>0</v>
      </c>
      <c r="R743" s="150">
        <f>Q743*H743</f>
        <v>0</v>
      </c>
      <c r="S743" s="150">
        <v>0</v>
      </c>
      <c r="T743" s="151">
        <f>S743*H743</f>
        <v>0</v>
      </c>
      <c r="AR743" s="152" t="s">
        <v>90</v>
      </c>
      <c r="AT743" s="152" t="s">
        <v>156</v>
      </c>
      <c r="AU743" s="152" t="s">
        <v>84</v>
      </c>
      <c r="AY743" s="17" t="s">
        <v>154</v>
      </c>
      <c r="BE743" s="153">
        <f>IF(N743="základná",J743,0)</f>
        <v>0</v>
      </c>
      <c r="BF743" s="153">
        <f>IF(N743="znížená",J743,0)</f>
        <v>0</v>
      </c>
      <c r="BG743" s="153">
        <f>IF(N743="zákl. prenesená",J743,0)</f>
        <v>0</v>
      </c>
      <c r="BH743" s="153">
        <f>IF(N743="zníž. prenesená",J743,0)</f>
        <v>0</v>
      </c>
      <c r="BI743" s="153">
        <f>IF(N743="nulová",J743,0)</f>
        <v>0</v>
      </c>
      <c r="BJ743" s="17" t="s">
        <v>84</v>
      </c>
      <c r="BK743" s="153">
        <f>ROUND(I743*H743,2)</f>
        <v>0</v>
      </c>
      <c r="BL743" s="17" t="s">
        <v>90</v>
      </c>
      <c r="BM743" s="152" t="s">
        <v>847</v>
      </c>
    </row>
    <row r="744" spans="2:65" s="1" customFormat="1" ht="16.5" customHeight="1">
      <c r="B744" s="139"/>
      <c r="C744" s="140" t="s">
        <v>848</v>
      </c>
      <c r="D744" s="140" t="s">
        <v>156</v>
      </c>
      <c r="E744" s="141" t="s">
        <v>849</v>
      </c>
      <c r="F744" s="142" t="s">
        <v>850</v>
      </c>
      <c r="G744" s="143" t="s">
        <v>159</v>
      </c>
      <c r="H744" s="144">
        <v>780.07</v>
      </c>
      <c r="I744" s="145"/>
      <c r="J744" s="146">
        <f>ROUND(I744*H744,2)</f>
        <v>0</v>
      </c>
      <c r="K744" s="147"/>
      <c r="L744" s="32"/>
      <c r="M744" s="148" t="s">
        <v>1</v>
      </c>
      <c r="N744" s="149" t="s">
        <v>42</v>
      </c>
      <c r="P744" s="150">
        <f>O744*H744</f>
        <v>0</v>
      </c>
      <c r="Q744" s="150">
        <v>4.8999999999999998E-5</v>
      </c>
      <c r="R744" s="150">
        <f>Q744*H744</f>
        <v>3.8223430000000003E-2</v>
      </c>
      <c r="S744" s="150">
        <v>0</v>
      </c>
      <c r="T744" s="151">
        <f>S744*H744</f>
        <v>0</v>
      </c>
      <c r="AR744" s="152" t="s">
        <v>90</v>
      </c>
      <c r="AT744" s="152" t="s">
        <v>156</v>
      </c>
      <c r="AU744" s="152" t="s">
        <v>84</v>
      </c>
      <c r="AY744" s="17" t="s">
        <v>154</v>
      </c>
      <c r="BE744" s="153">
        <f>IF(N744="základná",J744,0)</f>
        <v>0</v>
      </c>
      <c r="BF744" s="153">
        <f>IF(N744="znížená",J744,0)</f>
        <v>0</v>
      </c>
      <c r="BG744" s="153">
        <f>IF(N744="zákl. prenesená",J744,0)</f>
        <v>0</v>
      </c>
      <c r="BH744" s="153">
        <f>IF(N744="zníž. prenesená",J744,0)</f>
        <v>0</v>
      </c>
      <c r="BI744" s="153">
        <f>IF(N744="nulová",J744,0)</f>
        <v>0</v>
      </c>
      <c r="BJ744" s="17" t="s">
        <v>84</v>
      </c>
      <c r="BK744" s="153">
        <f>ROUND(I744*H744,2)</f>
        <v>0</v>
      </c>
      <c r="BL744" s="17" t="s">
        <v>90</v>
      </c>
      <c r="BM744" s="152" t="s">
        <v>851</v>
      </c>
    </row>
    <row r="745" spans="2:65" s="13" customFormat="1">
      <c r="B745" s="161"/>
      <c r="D745" s="155" t="s">
        <v>164</v>
      </c>
      <c r="E745" s="162" t="s">
        <v>1</v>
      </c>
      <c r="F745" s="163" t="s">
        <v>852</v>
      </c>
      <c r="H745" s="164">
        <v>36.979999999999997</v>
      </c>
      <c r="I745" s="165"/>
      <c r="L745" s="161"/>
      <c r="M745" s="166"/>
      <c r="T745" s="167"/>
      <c r="AT745" s="162" t="s">
        <v>164</v>
      </c>
      <c r="AU745" s="162" t="s">
        <v>84</v>
      </c>
      <c r="AV745" s="13" t="s">
        <v>84</v>
      </c>
      <c r="AW745" s="13" t="s">
        <v>32</v>
      </c>
      <c r="AX745" s="13" t="s">
        <v>7</v>
      </c>
      <c r="AY745" s="162" t="s">
        <v>154</v>
      </c>
    </row>
    <row r="746" spans="2:65" s="13" customFormat="1">
      <c r="B746" s="161"/>
      <c r="D746" s="155" t="s">
        <v>164</v>
      </c>
      <c r="E746" s="162" t="s">
        <v>1</v>
      </c>
      <c r="F746" s="163" t="s">
        <v>853</v>
      </c>
      <c r="H746" s="164">
        <v>8.17</v>
      </c>
      <c r="I746" s="165"/>
      <c r="L746" s="161"/>
      <c r="M746" s="166"/>
      <c r="T746" s="167"/>
      <c r="AT746" s="162" t="s">
        <v>164</v>
      </c>
      <c r="AU746" s="162" t="s">
        <v>84</v>
      </c>
      <c r="AV746" s="13" t="s">
        <v>84</v>
      </c>
      <c r="AW746" s="13" t="s">
        <v>32</v>
      </c>
      <c r="AX746" s="13" t="s">
        <v>7</v>
      </c>
      <c r="AY746" s="162" t="s">
        <v>154</v>
      </c>
    </row>
    <row r="747" spans="2:65" s="13" customFormat="1">
      <c r="B747" s="161"/>
      <c r="D747" s="155" t="s">
        <v>164</v>
      </c>
      <c r="E747" s="162" t="s">
        <v>1</v>
      </c>
      <c r="F747" s="163" t="s">
        <v>854</v>
      </c>
      <c r="H747" s="164">
        <v>7.93</v>
      </c>
      <c r="I747" s="165"/>
      <c r="L747" s="161"/>
      <c r="M747" s="166"/>
      <c r="T747" s="167"/>
      <c r="AT747" s="162" t="s">
        <v>164</v>
      </c>
      <c r="AU747" s="162" t="s">
        <v>84</v>
      </c>
      <c r="AV747" s="13" t="s">
        <v>84</v>
      </c>
      <c r="AW747" s="13" t="s">
        <v>32</v>
      </c>
      <c r="AX747" s="13" t="s">
        <v>7</v>
      </c>
      <c r="AY747" s="162" t="s">
        <v>154</v>
      </c>
    </row>
    <row r="748" spans="2:65" s="13" customFormat="1">
      <c r="B748" s="161"/>
      <c r="D748" s="155" t="s">
        <v>164</v>
      </c>
      <c r="E748" s="162" t="s">
        <v>1</v>
      </c>
      <c r="F748" s="163" t="s">
        <v>855</v>
      </c>
      <c r="H748" s="164">
        <v>50.73</v>
      </c>
      <c r="I748" s="165"/>
      <c r="L748" s="161"/>
      <c r="M748" s="166"/>
      <c r="T748" s="167"/>
      <c r="AT748" s="162" t="s">
        <v>164</v>
      </c>
      <c r="AU748" s="162" t="s">
        <v>84</v>
      </c>
      <c r="AV748" s="13" t="s">
        <v>84</v>
      </c>
      <c r="AW748" s="13" t="s">
        <v>32</v>
      </c>
      <c r="AX748" s="13" t="s">
        <v>7</v>
      </c>
      <c r="AY748" s="162" t="s">
        <v>154</v>
      </c>
    </row>
    <row r="749" spans="2:65" s="13" customFormat="1">
      <c r="B749" s="161"/>
      <c r="D749" s="155" t="s">
        <v>164</v>
      </c>
      <c r="E749" s="162" t="s">
        <v>1</v>
      </c>
      <c r="F749" s="163" t="s">
        <v>856</v>
      </c>
      <c r="H749" s="164">
        <v>51.67</v>
      </c>
      <c r="I749" s="165"/>
      <c r="L749" s="161"/>
      <c r="M749" s="166"/>
      <c r="T749" s="167"/>
      <c r="AT749" s="162" t="s">
        <v>164</v>
      </c>
      <c r="AU749" s="162" t="s">
        <v>84</v>
      </c>
      <c r="AV749" s="13" t="s">
        <v>84</v>
      </c>
      <c r="AW749" s="13" t="s">
        <v>32</v>
      </c>
      <c r="AX749" s="13" t="s">
        <v>7</v>
      </c>
      <c r="AY749" s="162" t="s">
        <v>154</v>
      </c>
    </row>
    <row r="750" spans="2:65" s="13" customFormat="1">
      <c r="B750" s="161"/>
      <c r="D750" s="155" t="s">
        <v>164</v>
      </c>
      <c r="E750" s="162" t="s">
        <v>1</v>
      </c>
      <c r="F750" s="163" t="s">
        <v>857</v>
      </c>
      <c r="H750" s="164">
        <v>14.44</v>
      </c>
      <c r="I750" s="165"/>
      <c r="L750" s="161"/>
      <c r="M750" s="166"/>
      <c r="T750" s="167"/>
      <c r="AT750" s="162" t="s">
        <v>164</v>
      </c>
      <c r="AU750" s="162" t="s">
        <v>84</v>
      </c>
      <c r="AV750" s="13" t="s">
        <v>84</v>
      </c>
      <c r="AW750" s="13" t="s">
        <v>32</v>
      </c>
      <c r="AX750" s="13" t="s">
        <v>7</v>
      </c>
      <c r="AY750" s="162" t="s">
        <v>154</v>
      </c>
    </row>
    <row r="751" spans="2:65" s="15" customFormat="1">
      <c r="B751" s="186"/>
      <c r="D751" s="155" t="s">
        <v>164</v>
      </c>
      <c r="E751" s="187" t="s">
        <v>1</v>
      </c>
      <c r="F751" s="188" t="s">
        <v>626</v>
      </c>
      <c r="H751" s="189">
        <v>169.92</v>
      </c>
      <c r="I751" s="190"/>
      <c r="L751" s="186"/>
      <c r="M751" s="191"/>
      <c r="T751" s="192"/>
      <c r="AT751" s="187" t="s">
        <v>164</v>
      </c>
      <c r="AU751" s="187" t="s">
        <v>84</v>
      </c>
      <c r="AV751" s="15" t="s">
        <v>87</v>
      </c>
      <c r="AW751" s="15" t="s">
        <v>32</v>
      </c>
      <c r="AX751" s="15" t="s">
        <v>7</v>
      </c>
      <c r="AY751" s="187" t="s">
        <v>154</v>
      </c>
    </row>
    <row r="752" spans="2:65" s="13" customFormat="1">
      <c r="B752" s="161"/>
      <c r="D752" s="155" t="s">
        <v>164</v>
      </c>
      <c r="E752" s="162" t="s">
        <v>1</v>
      </c>
      <c r="F752" s="163" t="s">
        <v>858</v>
      </c>
      <c r="H752" s="164">
        <v>69.12</v>
      </c>
      <c r="I752" s="165"/>
      <c r="L752" s="161"/>
      <c r="M752" s="166"/>
      <c r="T752" s="167"/>
      <c r="AT752" s="162" t="s">
        <v>164</v>
      </c>
      <c r="AU752" s="162" t="s">
        <v>84</v>
      </c>
      <c r="AV752" s="13" t="s">
        <v>84</v>
      </c>
      <c r="AW752" s="13" t="s">
        <v>32</v>
      </c>
      <c r="AX752" s="13" t="s">
        <v>7</v>
      </c>
      <c r="AY752" s="162" t="s">
        <v>154</v>
      </c>
    </row>
    <row r="753" spans="2:51" s="13" customFormat="1">
      <c r="B753" s="161"/>
      <c r="D753" s="155" t="s">
        <v>164</v>
      </c>
      <c r="E753" s="162" t="s">
        <v>1</v>
      </c>
      <c r="F753" s="163" t="s">
        <v>859</v>
      </c>
      <c r="H753" s="164">
        <v>55.54</v>
      </c>
      <c r="I753" s="165"/>
      <c r="L753" s="161"/>
      <c r="M753" s="166"/>
      <c r="T753" s="167"/>
      <c r="AT753" s="162" t="s">
        <v>164</v>
      </c>
      <c r="AU753" s="162" t="s">
        <v>84</v>
      </c>
      <c r="AV753" s="13" t="s">
        <v>84</v>
      </c>
      <c r="AW753" s="13" t="s">
        <v>32</v>
      </c>
      <c r="AX753" s="13" t="s">
        <v>7</v>
      </c>
      <c r="AY753" s="162" t="s">
        <v>154</v>
      </c>
    </row>
    <row r="754" spans="2:51" s="13" customFormat="1">
      <c r="B754" s="161"/>
      <c r="D754" s="155" t="s">
        <v>164</v>
      </c>
      <c r="E754" s="162" t="s">
        <v>1</v>
      </c>
      <c r="F754" s="163" t="s">
        <v>860</v>
      </c>
      <c r="H754" s="164">
        <v>15.65</v>
      </c>
      <c r="I754" s="165"/>
      <c r="L754" s="161"/>
      <c r="M754" s="166"/>
      <c r="T754" s="167"/>
      <c r="AT754" s="162" t="s">
        <v>164</v>
      </c>
      <c r="AU754" s="162" t="s">
        <v>84</v>
      </c>
      <c r="AV754" s="13" t="s">
        <v>84</v>
      </c>
      <c r="AW754" s="13" t="s">
        <v>32</v>
      </c>
      <c r="AX754" s="13" t="s">
        <v>7</v>
      </c>
      <c r="AY754" s="162" t="s">
        <v>154</v>
      </c>
    </row>
    <row r="755" spans="2:51" s="13" customFormat="1">
      <c r="B755" s="161"/>
      <c r="D755" s="155" t="s">
        <v>164</v>
      </c>
      <c r="E755" s="162" t="s">
        <v>1</v>
      </c>
      <c r="F755" s="163" t="s">
        <v>861</v>
      </c>
      <c r="H755" s="164">
        <v>51.34</v>
      </c>
      <c r="I755" s="165"/>
      <c r="L755" s="161"/>
      <c r="M755" s="166"/>
      <c r="T755" s="167"/>
      <c r="AT755" s="162" t="s">
        <v>164</v>
      </c>
      <c r="AU755" s="162" t="s">
        <v>84</v>
      </c>
      <c r="AV755" s="13" t="s">
        <v>84</v>
      </c>
      <c r="AW755" s="13" t="s">
        <v>32</v>
      </c>
      <c r="AX755" s="13" t="s">
        <v>7</v>
      </c>
      <c r="AY755" s="162" t="s">
        <v>154</v>
      </c>
    </row>
    <row r="756" spans="2:51" s="13" customFormat="1">
      <c r="B756" s="161"/>
      <c r="D756" s="155" t="s">
        <v>164</v>
      </c>
      <c r="E756" s="162" t="s">
        <v>1</v>
      </c>
      <c r="F756" s="163" t="s">
        <v>862</v>
      </c>
      <c r="H756" s="164">
        <v>13.39</v>
      </c>
      <c r="I756" s="165"/>
      <c r="L756" s="161"/>
      <c r="M756" s="166"/>
      <c r="T756" s="167"/>
      <c r="AT756" s="162" t="s">
        <v>164</v>
      </c>
      <c r="AU756" s="162" t="s">
        <v>84</v>
      </c>
      <c r="AV756" s="13" t="s">
        <v>84</v>
      </c>
      <c r="AW756" s="13" t="s">
        <v>32</v>
      </c>
      <c r="AX756" s="13" t="s">
        <v>7</v>
      </c>
      <c r="AY756" s="162" t="s">
        <v>154</v>
      </c>
    </row>
    <row r="757" spans="2:51" s="15" customFormat="1">
      <c r="B757" s="186"/>
      <c r="D757" s="155" t="s">
        <v>164</v>
      </c>
      <c r="E757" s="187" t="s">
        <v>1</v>
      </c>
      <c r="F757" s="188" t="s">
        <v>626</v>
      </c>
      <c r="H757" s="189">
        <v>205.04</v>
      </c>
      <c r="I757" s="190"/>
      <c r="L757" s="186"/>
      <c r="M757" s="191"/>
      <c r="T757" s="192"/>
      <c r="AT757" s="187" t="s">
        <v>164</v>
      </c>
      <c r="AU757" s="187" t="s">
        <v>84</v>
      </c>
      <c r="AV757" s="15" t="s">
        <v>87</v>
      </c>
      <c r="AW757" s="15" t="s">
        <v>32</v>
      </c>
      <c r="AX757" s="15" t="s">
        <v>7</v>
      </c>
      <c r="AY757" s="187" t="s">
        <v>154</v>
      </c>
    </row>
    <row r="758" spans="2:51" s="13" customFormat="1">
      <c r="B758" s="161"/>
      <c r="D758" s="155" t="s">
        <v>164</v>
      </c>
      <c r="E758" s="162" t="s">
        <v>1</v>
      </c>
      <c r="F758" s="163" t="s">
        <v>863</v>
      </c>
      <c r="H758" s="164">
        <v>17.62</v>
      </c>
      <c r="I758" s="165"/>
      <c r="L758" s="161"/>
      <c r="M758" s="166"/>
      <c r="T758" s="167"/>
      <c r="AT758" s="162" t="s">
        <v>164</v>
      </c>
      <c r="AU758" s="162" t="s">
        <v>84</v>
      </c>
      <c r="AV758" s="13" t="s">
        <v>84</v>
      </c>
      <c r="AW758" s="13" t="s">
        <v>32</v>
      </c>
      <c r="AX758" s="13" t="s">
        <v>7</v>
      </c>
      <c r="AY758" s="162" t="s">
        <v>154</v>
      </c>
    </row>
    <row r="759" spans="2:51" s="13" customFormat="1">
      <c r="B759" s="161"/>
      <c r="D759" s="155" t="s">
        <v>164</v>
      </c>
      <c r="E759" s="162" t="s">
        <v>1</v>
      </c>
      <c r="F759" s="163" t="s">
        <v>864</v>
      </c>
      <c r="H759" s="164">
        <v>17.149999999999999</v>
      </c>
      <c r="I759" s="165"/>
      <c r="L759" s="161"/>
      <c r="M759" s="166"/>
      <c r="T759" s="167"/>
      <c r="AT759" s="162" t="s">
        <v>164</v>
      </c>
      <c r="AU759" s="162" t="s">
        <v>84</v>
      </c>
      <c r="AV759" s="13" t="s">
        <v>84</v>
      </c>
      <c r="AW759" s="13" t="s">
        <v>32</v>
      </c>
      <c r="AX759" s="13" t="s">
        <v>7</v>
      </c>
      <c r="AY759" s="162" t="s">
        <v>154</v>
      </c>
    </row>
    <row r="760" spans="2:51" s="13" customFormat="1">
      <c r="B760" s="161"/>
      <c r="D760" s="155" t="s">
        <v>164</v>
      </c>
      <c r="E760" s="162" t="s">
        <v>1</v>
      </c>
      <c r="F760" s="163" t="s">
        <v>865</v>
      </c>
      <c r="H760" s="164">
        <v>59.8</v>
      </c>
      <c r="I760" s="165"/>
      <c r="L760" s="161"/>
      <c r="M760" s="166"/>
      <c r="T760" s="167"/>
      <c r="AT760" s="162" t="s">
        <v>164</v>
      </c>
      <c r="AU760" s="162" t="s">
        <v>84</v>
      </c>
      <c r="AV760" s="13" t="s">
        <v>84</v>
      </c>
      <c r="AW760" s="13" t="s">
        <v>32</v>
      </c>
      <c r="AX760" s="13" t="s">
        <v>7</v>
      </c>
      <c r="AY760" s="162" t="s">
        <v>154</v>
      </c>
    </row>
    <row r="761" spans="2:51" s="13" customFormat="1">
      <c r="B761" s="161"/>
      <c r="D761" s="155" t="s">
        <v>164</v>
      </c>
      <c r="E761" s="162" t="s">
        <v>1</v>
      </c>
      <c r="F761" s="163" t="s">
        <v>866</v>
      </c>
      <c r="H761" s="164">
        <v>63.1</v>
      </c>
      <c r="I761" s="165"/>
      <c r="L761" s="161"/>
      <c r="M761" s="166"/>
      <c r="T761" s="167"/>
      <c r="AT761" s="162" t="s">
        <v>164</v>
      </c>
      <c r="AU761" s="162" t="s">
        <v>84</v>
      </c>
      <c r="AV761" s="13" t="s">
        <v>84</v>
      </c>
      <c r="AW761" s="13" t="s">
        <v>32</v>
      </c>
      <c r="AX761" s="13" t="s">
        <v>7</v>
      </c>
      <c r="AY761" s="162" t="s">
        <v>154</v>
      </c>
    </row>
    <row r="762" spans="2:51" s="13" customFormat="1">
      <c r="B762" s="161"/>
      <c r="D762" s="155" t="s">
        <v>164</v>
      </c>
      <c r="E762" s="162" t="s">
        <v>1</v>
      </c>
      <c r="F762" s="163" t="s">
        <v>867</v>
      </c>
      <c r="H762" s="164">
        <v>3.47</v>
      </c>
      <c r="I762" s="165"/>
      <c r="L762" s="161"/>
      <c r="M762" s="166"/>
      <c r="T762" s="167"/>
      <c r="AT762" s="162" t="s">
        <v>164</v>
      </c>
      <c r="AU762" s="162" t="s">
        <v>84</v>
      </c>
      <c r="AV762" s="13" t="s">
        <v>84</v>
      </c>
      <c r="AW762" s="13" t="s">
        <v>32</v>
      </c>
      <c r="AX762" s="13" t="s">
        <v>7</v>
      </c>
      <c r="AY762" s="162" t="s">
        <v>154</v>
      </c>
    </row>
    <row r="763" spans="2:51" s="13" customFormat="1">
      <c r="B763" s="161"/>
      <c r="D763" s="155" t="s">
        <v>164</v>
      </c>
      <c r="E763" s="162" t="s">
        <v>1</v>
      </c>
      <c r="F763" s="163" t="s">
        <v>868</v>
      </c>
      <c r="H763" s="164">
        <v>9.65</v>
      </c>
      <c r="I763" s="165"/>
      <c r="L763" s="161"/>
      <c r="M763" s="166"/>
      <c r="T763" s="167"/>
      <c r="AT763" s="162" t="s">
        <v>164</v>
      </c>
      <c r="AU763" s="162" t="s">
        <v>84</v>
      </c>
      <c r="AV763" s="13" t="s">
        <v>84</v>
      </c>
      <c r="AW763" s="13" t="s">
        <v>32</v>
      </c>
      <c r="AX763" s="13" t="s">
        <v>7</v>
      </c>
      <c r="AY763" s="162" t="s">
        <v>154</v>
      </c>
    </row>
    <row r="764" spans="2:51" s="13" customFormat="1">
      <c r="B764" s="161"/>
      <c r="D764" s="155" t="s">
        <v>164</v>
      </c>
      <c r="E764" s="162" t="s">
        <v>1</v>
      </c>
      <c r="F764" s="163" t="s">
        <v>869</v>
      </c>
      <c r="H764" s="164">
        <v>3.35</v>
      </c>
      <c r="I764" s="165"/>
      <c r="L764" s="161"/>
      <c r="M764" s="166"/>
      <c r="T764" s="167"/>
      <c r="AT764" s="162" t="s">
        <v>164</v>
      </c>
      <c r="AU764" s="162" t="s">
        <v>84</v>
      </c>
      <c r="AV764" s="13" t="s">
        <v>84</v>
      </c>
      <c r="AW764" s="13" t="s">
        <v>32</v>
      </c>
      <c r="AX764" s="13" t="s">
        <v>7</v>
      </c>
      <c r="AY764" s="162" t="s">
        <v>154</v>
      </c>
    </row>
    <row r="765" spans="2:51" s="13" customFormat="1">
      <c r="B765" s="161"/>
      <c r="D765" s="155" t="s">
        <v>164</v>
      </c>
      <c r="E765" s="162" t="s">
        <v>1</v>
      </c>
      <c r="F765" s="163" t="s">
        <v>870</v>
      </c>
      <c r="H765" s="164">
        <v>3.74</v>
      </c>
      <c r="I765" s="165"/>
      <c r="L765" s="161"/>
      <c r="M765" s="166"/>
      <c r="T765" s="167"/>
      <c r="AT765" s="162" t="s">
        <v>164</v>
      </c>
      <c r="AU765" s="162" t="s">
        <v>84</v>
      </c>
      <c r="AV765" s="13" t="s">
        <v>84</v>
      </c>
      <c r="AW765" s="13" t="s">
        <v>32</v>
      </c>
      <c r="AX765" s="13" t="s">
        <v>7</v>
      </c>
      <c r="AY765" s="162" t="s">
        <v>154</v>
      </c>
    </row>
    <row r="766" spans="2:51" s="13" customFormat="1">
      <c r="B766" s="161"/>
      <c r="D766" s="155" t="s">
        <v>164</v>
      </c>
      <c r="E766" s="162" t="s">
        <v>1</v>
      </c>
      <c r="F766" s="163" t="s">
        <v>871</v>
      </c>
      <c r="H766" s="164">
        <v>9.2100000000000009</v>
      </c>
      <c r="I766" s="165"/>
      <c r="L766" s="161"/>
      <c r="M766" s="166"/>
      <c r="T766" s="167"/>
      <c r="AT766" s="162" t="s">
        <v>164</v>
      </c>
      <c r="AU766" s="162" t="s">
        <v>84</v>
      </c>
      <c r="AV766" s="13" t="s">
        <v>84</v>
      </c>
      <c r="AW766" s="13" t="s">
        <v>32</v>
      </c>
      <c r="AX766" s="13" t="s">
        <v>7</v>
      </c>
      <c r="AY766" s="162" t="s">
        <v>154</v>
      </c>
    </row>
    <row r="767" spans="2:51" s="13" customFormat="1">
      <c r="B767" s="161"/>
      <c r="D767" s="155" t="s">
        <v>164</v>
      </c>
      <c r="E767" s="162" t="s">
        <v>1</v>
      </c>
      <c r="F767" s="163" t="s">
        <v>872</v>
      </c>
      <c r="H767" s="164">
        <v>1.92</v>
      </c>
      <c r="I767" s="165"/>
      <c r="L767" s="161"/>
      <c r="M767" s="166"/>
      <c r="T767" s="167"/>
      <c r="AT767" s="162" t="s">
        <v>164</v>
      </c>
      <c r="AU767" s="162" t="s">
        <v>84</v>
      </c>
      <c r="AV767" s="13" t="s">
        <v>84</v>
      </c>
      <c r="AW767" s="13" t="s">
        <v>32</v>
      </c>
      <c r="AX767" s="13" t="s">
        <v>7</v>
      </c>
      <c r="AY767" s="162" t="s">
        <v>154</v>
      </c>
    </row>
    <row r="768" spans="2:51" s="13" customFormat="1">
      <c r="B768" s="161"/>
      <c r="D768" s="155" t="s">
        <v>164</v>
      </c>
      <c r="E768" s="162" t="s">
        <v>1</v>
      </c>
      <c r="F768" s="163" t="s">
        <v>873</v>
      </c>
      <c r="H768" s="164">
        <v>13.39</v>
      </c>
      <c r="I768" s="165"/>
      <c r="L768" s="161"/>
      <c r="M768" s="166"/>
      <c r="T768" s="167"/>
      <c r="AT768" s="162" t="s">
        <v>164</v>
      </c>
      <c r="AU768" s="162" t="s">
        <v>84</v>
      </c>
      <c r="AV768" s="13" t="s">
        <v>84</v>
      </c>
      <c r="AW768" s="13" t="s">
        <v>32</v>
      </c>
      <c r="AX768" s="13" t="s">
        <v>7</v>
      </c>
      <c r="AY768" s="162" t="s">
        <v>154</v>
      </c>
    </row>
    <row r="769" spans="2:65" s="15" customFormat="1">
      <c r="B769" s="186"/>
      <c r="D769" s="155" t="s">
        <v>164</v>
      </c>
      <c r="E769" s="187" t="s">
        <v>1</v>
      </c>
      <c r="F769" s="188" t="s">
        <v>626</v>
      </c>
      <c r="H769" s="189">
        <v>202.4</v>
      </c>
      <c r="I769" s="190"/>
      <c r="L769" s="186"/>
      <c r="M769" s="191"/>
      <c r="T769" s="192"/>
      <c r="AT769" s="187" t="s">
        <v>164</v>
      </c>
      <c r="AU769" s="187" t="s">
        <v>84</v>
      </c>
      <c r="AV769" s="15" t="s">
        <v>87</v>
      </c>
      <c r="AW769" s="15" t="s">
        <v>32</v>
      </c>
      <c r="AX769" s="15" t="s">
        <v>7</v>
      </c>
      <c r="AY769" s="187" t="s">
        <v>154</v>
      </c>
    </row>
    <row r="770" spans="2:65" s="13" customFormat="1">
      <c r="B770" s="161"/>
      <c r="D770" s="155" t="s">
        <v>164</v>
      </c>
      <c r="E770" s="162" t="s">
        <v>1</v>
      </c>
      <c r="F770" s="163" t="s">
        <v>874</v>
      </c>
      <c r="H770" s="164">
        <v>52.42</v>
      </c>
      <c r="I770" s="165"/>
      <c r="L770" s="161"/>
      <c r="M770" s="166"/>
      <c r="T770" s="167"/>
      <c r="AT770" s="162" t="s">
        <v>164</v>
      </c>
      <c r="AU770" s="162" t="s">
        <v>84</v>
      </c>
      <c r="AV770" s="13" t="s">
        <v>84</v>
      </c>
      <c r="AW770" s="13" t="s">
        <v>32</v>
      </c>
      <c r="AX770" s="13" t="s">
        <v>7</v>
      </c>
      <c r="AY770" s="162" t="s">
        <v>154</v>
      </c>
    </row>
    <row r="771" spans="2:65" s="13" customFormat="1">
      <c r="B771" s="161"/>
      <c r="D771" s="155" t="s">
        <v>164</v>
      </c>
      <c r="E771" s="162" t="s">
        <v>1</v>
      </c>
      <c r="F771" s="163" t="s">
        <v>875</v>
      </c>
      <c r="H771" s="164">
        <v>16.54</v>
      </c>
      <c r="I771" s="165"/>
      <c r="L771" s="161"/>
      <c r="M771" s="166"/>
      <c r="T771" s="167"/>
      <c r="AT771" s="162" t="s">
        <v>164</v>
      </c>
      <c r="AU771" s="162" t="s">
        <v>84</v>
      </c>
      <c r="AV771" s="13" t="s">
        <v>84</v>
      </c>
      <c r="AW771" s="13" t="s">
        <v>32</v>
      </c>
      <c r="AX771" s="13" t="s">
        <v>7</v>
      </c>
      <c r="AY771" s="162" t="s">
        <v>154</v>
      </c>
    </row>
    <row r="772" spans="2:65" s="13" customFormat="1">
      <c r="B772" s="161"/>
      <c r="D772" s="155" t="s">
        <v>164</v>
      </c>
      <c r="E772" s="162" t="s">
        <v>1</v>
      </c>
      <c r="F772" s="163" t="s">
        <v>876</v>
      </c>
      <c r="H772" s="164">
        <v>35.32</v>
      </c>
      <c r="I772" s="165"/>
      <c r="L772" s="161"/>
      <c r="M772" s="166"/>
      <c r="T772" s="167"/>
      <c r="AT772" s="162" t="s">
        <v>164</v>
      </c>
      <c r="AU772" s="162" t="s">
        <v>84</v>
      </c>
      <c r="AV772" s="13" t="s">
        <v>84</v>
      </c>
      <c r="AW772" s="13" t="s">
        <v>32</v>
      </c>
      <c r="AX772" s="13" t="s">
        <v>7</v>
      </c>
      <c r="AY772" s="162" t="s">
        <v>154</v>
      </c>
    </row>
    <row r="773" spans="2:65" s="13" customFormat="1">
      <c r="B773" s="161"/>
      <c r="D773" s="155" t="s">
        <v>164</v>
      </c>
      <c r="E773" s="162" t="s">
        <v>1</v>
      </c>
      <c r="F773" s="163" t="s">
        <v>877</v>
      </c>
      <c r="H773" s="164">
        <v>36.479999999999997</v>
      </c>
      <c r="I773" s="165"/>
      <c r="L773" s="161"/>
      <c r="M773" s="166"/>
      <c r="T773" s="167"/>
      <c r="AT773" s="162" t="s">
        <v>164</v>
      </c>
      <c r="AU773" s="162" t="s">
        <v>84</v>
      </c>
      <c r="AV773" s="13" t="s">
        <v>84</v>
      </c>
      <c r="AW773" s="13" t="s">
        <v>32</v>
      </c>
      <c r="AX773" s="13" t="s">
        <v>7</v>
      </c>
      <c r="AY773" s="162" t="s">
        <v>154</v>
      </c>
    </row>
    <row r="774" spans="2:65" s="13" customFormat="1">
      <c r="B774" s="161"/>
      <c r="D774" s="155" t="s">
        <v>164</v>
      </c>
      <c r="E774" s="162" t="s">
        <v>1</v>
      </c>
      <c r="F774" s="163" t="s">
        <v>878</v>
      </c>
      <c r="H774" s="164">
        <v>34.340000000000003</v>
      </c>
      <c r="I774" s="165"/>
      <c r="L774" s="161"/>
      <c r="M774" s="166"/>
      <c r="T774" s="167"/>
      <c r="AT774" s="162" t="s">
        <v>164</v>
      </c>
      <c r="AU774" s="162" t="s">
        <v>84</v>
      </c>
      <c r="AV774" s="13" t="s">
        <v>84</v>
      </c>
      <c r="AW774" s="13" t="s">
        <v>32</v>
      </c>
      <c r="AX774" s="13" t="s">
        <v>7</v>
      </c>
      <c r="AY774" s="162" t="s">
        <v>154</v>
      </c>
    </row>
    <row r="775" spans="2:65" s="13" customFormat="1">
      <c r="B775" s="161"/>
      <c r="D775" s="155" t="s">
        <v>164</v>
      </c>
      <c r="E775" s="162" t="s">
        <v>1</v>
      </c>
      <c r="F775" s="163" t="s">
        <v>879</v>
      </c>
      <c r="H775" s="164">
        <v>14.22</v>
      </c>
      <c r="I775" s="165"/>
      <c r="L775" s="161"/>
      <c r="M775" s="166"/>
      <c r="T775" s="167"/>
      <c r="AT775" s="162" t="s">
        <v>164</v>
      </c>
      <c r="AU775" s="162" t="s">
        <v>84</v>
      </c>
      <c r="AV775" s="13" t="s">
        <v>84</v>
      </c>
      <c r="AW775" s="13" t="s">
        <v>32</v>
      </c>
      <c r="AX775" s="13" t="s">
        <v>7</v>
      </c>
      <c r="AY775" s="162" t="s">
        <v>154</v>
      </c>
    </row>
    <row r="776" spans="2:65" s="13" customFormat="1">
      <c r="B776" s="161"/>
      <c r="D776" s="155" t="s">
        <v>164</v>
      </c>
      <c r="E776" s="162" t="s">
        <v>1</v>
      </c>
      <c r="F776" s="163" t="s">
        <v>880</v>
      </c>
      <c r="H776" s="164">
        <v>13.39</v>
      </c>
      <c r="I776" s="165"/>
      <c r="L776" s="161"/>
      <c r="M776" s="166"/>
      <c r="T776" s="167"/>
      <c r="AT776" s="162" t="s">
        <v>164</v>
      </c>
      <c r="AU776" s="162" t="s">
        <v>84</v>
      </c>
      <c r="AV776" s="13" t="s">
        <v>84</v>
      </c>
      <c r="AW776" s="13" t="s">
        <v>32</v>
      </c>
      <c r="AX776" s="13" t="s">
        <v>7</v>
      </c>
      <c r="AY776" s="162" t="s">
        <v>154</v>
      </c>
    </row>
    <row r="777" spans="2:65" s="15" customFormat="1">
      <c r="B777" s="186"/>
      <c r="D777" s="155" t="s">
        <v>164</v>
      </c>
      <c r="E777" s="187" t="s">
        <v>1</v>
      </c>
      <c r="F777" s="188" t="s">
        <v>626</v>
      </c>
      <c r="H777" s="189">
        <v>202.71</v>
      </c>
      <c r="I777" s="190"/>
      <c r="L777" s="186"/>
      <c r="M777" s="191"/>
      <c r="T777" s="192"/>
      <c r="AT777" s="187" t="s">
        <v>164</v>
      </c>
      <c r="AU777" s="187" t="s">
        <v>84</v>
      </c>
      <c r="AV777" s="15" t="s">
        <v>87</v>
      </c>
      <c r="AW777" s="15" t="s">
        <v>32</v>
      </c>
      <c r="AX777" s="15" t="s">
        <v>7</v>
      </c>
      <c r="AY777" s="187" t="s">
        <v>154</v>
      </c>
    </row>
    <row r="778" spans="2:65" s="14" customFormat="1">
      <c r="B778" s="168"/>
      <c r="D778" s="155" t="s">
        <v>164</v>
      </c>
      <c r="E778" s="169" t="s">
        <v>1</v>
      </c>
      <c r="F778" s="170" t="s">
        <v>183</v>
      </c>
      <c r="H778" s="171">
        <v>780.07</v>
      </c>
      <c r="I778" s="172"/>
      <c r="L778" s="168"/>
      <c r="M778" s="173"/>
      <c r="T778" s="174"/>
      <c r="AT778" s="169" t="s">
        <v>164</v>
      </c>
      <c r="AU778" s="169" t="s">
        <v>84</v>
      </c>
      <c r="AV778" s="14" t="s">
        <v>90</v>
      </c>
      <c r="AW778" s="14" t="s">
        <v>32</v>
      </c>
      <c r="AX778" s="14" t="s">
        <v>80</v>
      </c>
      <c r="AY778" s="169" t="s">
        <v>154</v>
      </c>
    </row>
    <row r="779" spans="2:65" s="1" customFormat="1" ht="24.2" customHeight="1">
      <c r="B779" s="139"/>
      <c r="C779" s="140" t="s">
        <v>881</v>
      </c>
      <c r="D779" s="140" t="s">
        <v>156</v>
      </c>
      <c r="E779" s="141" t="s">
        <v>882</v>
      </c>
      <c r="F779" s="142" t="s">
        <v>883</v>
      </c>
      <c r="G779" s="143" t="s">
        <v>159</v>
      </c>
      <c r="H779" s="144">
        <v>487.97399999999999</v>
      </c>
      <c r="I779" s="145"/>
      <c r="J779" s="146">
        <f>ROUND(I779*H779,2)</f>
        <v>0</v>
      </c>
      <c r="K779" s="147"/>
      <c r="L779" s="32"/>
      <c r="M779" s="148" t="s">
        <v>1</v>
      </c>
      <c r="N779" s="149" t="s">
        <v>42</v>
      </c>
      <c r="P779" s="150">
        <f>O779*H779</f>
        <v>0</v>
      </c>
      <c r="Q779" s="150">
        <v>0</v>
      </c>
      <c r="R779" s="150">
        <f>Q779*H779</f>
        <v>0</v>
      </c>
      <c r="S779" s="150">
        <v>0</v>
      </c>
      <c r="T779" s="151">
        <f>S779*H779</f>
        <v>0</v>
      </c>
      <c r="AR779" s="152" t="s">
        <v>90</v>
      </c>
      <c r="AT779" s="152" t="s">
        <v>156</v>
      </c>
      <c r="AU779" s="152" t="s">
        <v>84</v>
      </c>
      <c r="AY779" s="17" t="s">
        <v>154</v>
      </c>
      <c r="BE779" s="153">
        <f>IF(N779="základná",J779,0)</f>
        <v>0</v>
      </c>
      <c r="BF779" s="153">
        <f>IF(N779="znížená",J779,0)</f>
        <v>0</v>
      </c>
      <c r="BG779" s="153">
        <f>IF(N779="zákl. prenesená",J779,0)</f>
        <v>0</v>
      </c>
      <c r="BH779" s="153">
        <f>IF(N779="zníž. prenesená",J779,0)</f>
        <v>0</v>
      </c>
      <c r="BI779" s="153">
        <f>IF(N779="nulová",J779,0)</f>
        <v>0</v>
      </c>
      <c r="BJ779" s="17" t="s">
        <v>84</v>
      </c>
      <c r="BK779" s="153">
        <f>ROUND(I779*H779,2)</f>
        <v>0</v>
      </c>
      <c r="BL779" s="17" t="s">
        <v>90</v>
      </c>
      <c r="BM779" s="152" t="s">
        <v>884</v>
      </c>
    </row>
    <row r="780" spans="2:65" s="12" customFormat="1">
      <c r="B780" s="154"/>
      <c r="D780" s="155" t="s">
        <v>164</v>
      </c>
      <c r="E780" s="156" t="s">
        <v>1</v>
      </c>
      <c r="F780" s="157" t="s">
        <v>885</v>
      </c>
      <c r="H780" s="156" t="s">
        <v>1</v>
      </c>
      <c r="I780" s="158"/>
      <c r="L780" s="154"/>
      <c r="M780" s="159"/>
      <c r="T780" s="160"/>
      <c r="AT780" s="156" t="s">
        <v>164</v>
      </c>
      <c r="AU780" s="156" t="s">
        <v>84</v>
      </c>
      <c r="AV780" s="12" t="s">
        <v>80</v>
      </c>
      <c r="AW780" s="12" t="s">
        <v>32</v>
      </c>
      <c r="AX780" s="12" t="s">
        <v>7</v>
      </c>
      <c r="AY780" s="156" t="s">
        <v>154</v>
      </c>
    </row>
    <row r="781" spans="2:65" s="13" customFormat="1">
      <c r="B781" s="161"/>
      <c r="D781" s="155" t="s">
        <v>164</v>
      </c>
      <c r="E781" s="162" t="s">
        <v>1</v>
      </c>
      <c r="F781" s="163" t="s">
        <v>886</v>
      </c>
      <c r="H781" s="164">
        <v>64.05</v>
      </c>
      <c r="I781" s="165"/>
      <c r="L781" s="161"/>
      <c r="M781" s="166"/>
      <c r="T781" s="167"/>
      <c r="AT781" s="162" t="s">
        <v>164</v>
      </c>
      <c r="AU781" s="162" t="s">
        <v>84</v>
      </c>
      <c r="AV781" s="13" t="s">
        <v>84</v>
      </c>
      <c r="AW781" s="13" t="s">
        <v>32</v>
      </c>
      <c r="AX781" s="13" t="s">
        <v>7</v>
      </c>
      <c r="AY781" s="162" t="s">
        <v>154</v>
      </c>
    </row>
    <row r="782" spans="2:65" s="12" customFormat="1">
      <c r="B782" s="154"/>
      <c r="D782" s="155" t="s">
        <v>164</v>
      </c>
      <c r="E782" s="156" t="s">
        <v>1</v>
      </c>
      <c r="F782" s="157" t="s">
        <v>603</v>
      </c>
      <c r="H782" s="156" t="s">
        <v>1</v>
      </c>
      <c r="I782" s="158"/>
      <c r="L782" s="154"/>
      <c r="M782" s="159"/>
      <c r="T782" s="160"/>
      <c r="AT782" s="156" t="s">
        <v>164</v>
      </c>
      <c r="AU782" s="156" t="s">
        <v>84</v>
      </c>
      <c r="AV782" s="12" t="s">
        <v>80</v>
      </c>
      <c r="AW782" s="12" t="s">
        <v>32</v>
      </c>
      <c r="AX782" s="12" t="s">
        <v>7</v>
      </c>
      <c r="AY782" s="156" t="s">
        <v>154</v>
      </c>
    </row>
    <row r="783" spans="2:65" s="13" customFormat="1">
      <c r="B783" s="161"/>
      <c r="D783" s="155" t="s">
        <v>164</v>
      </c>
      <c r="E783" s="162" t="s">
        <v>1</v>
      </c>
      <c r="F783" s="163" t="s">
        <v>675</v>
      </c>
      <c r="H783" s="164">
        <v>656.02</v>
      </c>
      <c r="I783" s="165"/>
      <c r="L783" s="161"/>
      <c r="M783" s="166"/>
      <c r="T783" s="167"/>
      <c r="AT783" s="162" t="s">
        <v>164</v>
      </c>
      <c r="AU783" s="162" t="s">
        <v>84</v>
      </c>
      <c r="AV783" s="13" t="s">
        <v>84</v>
      </c>
      <c r="AW783" s="13" t="s">
        <v>32</v>
      </c>
      <c r="AX783" s="13" t="s">
        <v>7</v>
      </c>
      <c r="AY783" s="162" t="s">
        <v>154</v>
      </c>
    </row>
    <row r="784" spans="2:65" s="12" customFormat="1">
      <c r="B784" s="154"/>
      <c r="D784" s="155" t="s">
        <v>164</v>
      </c>
      <c r="E784" s="156" t="s">
        <v>1</v>
      </c>
      <c r="F784" s="157" t="s">
        <v>676</v>
      </c>
      <c r="H784" s="156" t="s">
        <v>1</v>
      </c>
      <c r="I784" s="158"/>
      <c r="L784" s="154"/>
      <c r="M784" s="159"/>
      <c r="T784" s="160"/>
      <c r="AT784" s="156" t="s">
        <v>164</v>
      </c>
      <c r="AU784" s="156" t="s">
        <v>84</v>
      </c>
      <c r="AV784" s="12" t="s">
        <v>80</v>
      </c>
      <c r="AW784" s="12" t="s">
        <v>32</v>
      </c>
      <c r="AX784" s="12" t="s">
        <v>7</v>
      </c>
      <c r="AY784" s="156" t="s">
        <v>154</v>
      </c>
    </row>
    <row r="785" spans="2:65" s="13" customFormat="1">
      <c r="B785" s="161"/>
      <c r="D785" s="155" t="s">
        <v>164</v>
      </c>
      <c r="E785" s="162" t="s">
        <v>1</v>
      </c>
      <c r="F785" s="163" t="s">
        <v>677</v>
      </c>
      <c r="H785" s="164">
        <v>-12.772</v>
      </c>
      <c r="I785" s="165"/>
      <c r="L785" s="161"/>
      <c r="M785" s="166"/>
      <c r="T785" s="167"/>
      <c r="AT785" s="162" t="s">
        <v>164</v>
      </c>
      <c r="AU785" s="162" t="s">
        <v>84</v>
      </c>
      <c r="AV785" s="13" t="s">
        <v>84</v>
      </c>
      <c r="AW785" s="13" t="s">
        <v>32</v>
      </c>
      <c r="AX785" s="13" t="s">
        <v>7</v>
      </c>
      <c r="AY785" s="162" t="s">
        <v>154</v>
      </c>
    </row>
    <row r="786" spans="2:65" s="13" customFormat="1">
      <c r="B786" s="161"/>
      <c r="D786" s="155" t="s">
        <v>164</v>
      </c>
      <c r="E786" s="162" t="s">
        <v>1</v>
      </c>
      <c r="F786" s="163" t="s">
        <v>678</v>
      </c>
      <c r="H786" s="164">
        <v>-48.085999999999999</v>
      </c>
      <c r="I786" s="165"/>
      <c r="L786" s="161"/>
      <c r="M786" s="166"/>
      <c r="T786" s="167"/>
      <c r="AT786" s="162" t="s">
        <v>164</v>
      </c>
      <c r="AU786" s="162" t="s">
        <v>84</v>
      </c>
      <c r="AV786" s="13" t="s">
        <v>84</v>
      </c>
      <c r="AW786" s="13" t="s">
        <v>32</v>
      </c>
      <c r="AX786" s="13" t="s">
        <v>7</v>
      </c>
      <c r="AY786" s="162" t="s">
        <v>154</v>
      </c>
    </row>
    <row r="787" spans="2:65" s="13" customFormat="1">
      <c r="B787" s="161"/>
      <c r="D787" s="155" t="s">
        <v>164</v>
      </c>
      <c r="E787" s="162" t="s">
        <v>1</v>
      </c>
      <c r="F787" s="163" t="s">
        <v>679</v>
      </c>
      <c r="H787" s="164">
        <v>-171.238</v>
      </c>
      <c r="I787" s="165"/>
      <c r="L787" s="161"/>
      <c r="M787" s="166"/>
      <c r="T787" s="167"/>
      <c r="AT787" s="162" t="s">
        <v>164</v>
      </c>
      <c r="AU787" s="162" t="s">
        <v>84</v>
      </c>
      <c r="AV787" s="13" t="s">
        <v>84</v>
      </c>
      <c r="AW787" s="13" t="s">
        <v>32</v>
      </c>
      <c r="AX787" s="13" t="s">
        <v>7</v>
      </c>
      <c r="AY787" s="162" t="s">
        <v>154</v>
      </c>
    </row>
    <row r="788" spans="2:65" s="14" customFormat="1">
      <c r="B788" s="168"/>
      <c r="D788" s="155" t="s">
        <v>164</v>
      </c>
      <c r="E788" s="169" t="s">
        <v>1</v>
      </c>
      <c r="F788" s="170" t="s">
        <v>183</v>
      </c>
      <c r="H788" s="171">
        <v>487.97399999999988</v>
      </c>
      <c r="I788" s="172"/>
      <c r="L788" s="168"/>
      <c r="M788" s="173"/>
      <c r="T788" s="174"/>
      <c r="AT788" s="169" t="s">
        <v>164</v>
      </c>
      <c r="AU788" s="169" t="s">
        <v>84</v>
      </c>
      <c r="AV788" s="14" t="s">
        <v>90</v>
      </c>
      <c r="AW788" s="14" t="s">
        <v>32</v>
      </c>
      <c r="AX788" s="14" t="s">
        <v>80</v>
      </c>
      <c r="AY788" s="169" t="s">
        <v>154</v>
      </c>
    </row>
    <row r="789" spans="2:65" s="1" customFormat="1" ht="37.9" customHeight="1">
      <c r="B789" s="139"/>
      <c r="C789" s="140" t="s">
        <v>887</v>
      </c>
      <c r="D789" s="140" t="s">
        <v>156</v>
      </c>
      <c r="E789" s="141" t="s">
        <v>888</v>
      </c>
      <c r="F789" s="142" t="s">
        <v>889</v>
      </c>
      <c r="G789" s="143" t="s">
        <v>355</v>
      </c>
      <c r="H789" s="144">
        <v>4</v>
      </c>
      <c r="I789" s="145"/>
      <c r="J789" s="146">
        <f>ROUND(I789*H789,2)</f>
        <v>0</v>
      </c>
      <c r="K789" s="147"/>
      <c r="L789" s="32"/>
      <c r="M789" s="148" t="s">
        <v>1</v>
      </c>
      <c r="N789" s="149" t="s">
        <v>42</v>
      </c>
      <c r="P789" s="150">
        <f>O789*H789</f>
        <v>0</v>
      </c>
      <c r="Q789" s="150">
        <v>1.4999999999999999E-4</v>
      </c>
      <c r="R789" s="150">
        <f>Q789*H789</f>
        <v>5.9999999999999995E-4</v>
      </c>
      <c r="S789" s="150">
        <v>0</v>
      </c>
      <c r="T789" s="151">
        <f>S789*H789</f>
        <v>0</v>
      </c>
      <c r="AR789" s="152" t="s">
        <v>90</v>
      </c>
      <c r="AT789" s="152" t="s">
        <v>156</v>
      </c>
      <c r="AU789" s="152" t="s">
        <v>84</v>
      </c>
      <c r="AY789" s="17" t="s">
        <v>154</v>
      </c>
      <c r="BE789" s="153">
        <f>IF(N789="základná",J789,0)</f>
        <v>0</v>
      </c>
      <c r="BF789" s="153">
        <f>IF(N789="znížená",J789,0)</f>
        <v>0</v>
      </c>
      <c r="BG789" s="153">
        <f>IF(N789="zákl. prenesená",J789,0)</f>
        <v>0</v>
      </c>
      <c r="BH789" s="153">
        <f>IF(N789="zníž. prenesená",J789,0)</f>
        <v>0</v>
      </c>
      <c r="BI789" s="153">
        <f>IF(N789="nulová",J789,0)</f>
        <v>0</v>
      </c>
      <c r="BJ789" s="17" t="s">
        <v>84</v>
      </c>
      <c r="BK789" s="153">
        <f>ROUND(I789*H789,2)</f>
        <v>0</v>
      </c>
      <c r="BL789" s="17" t="s">
        <v>90</v>
      </c>
      <c r="BM789" s="152" t="s">
        <v>890</v>
      </c>
    </row>
    <row r="790" spans="2:65" s="13" customFormat="1">
      <c r="B790" s="161"/>
      <c r="D790" s="155" t="s">
        <v>164</v>
      </c>
      <c r="E790" s="162" t="s">
        <v>1</v>
      </c>
      <c r="F790" s="163" t="s">
        <v>891</v>
      </c>
      <c r="H790" s="164">
        <v>4</v>
      </c>
      <c r="I790" s="165"/>
      <c r="L790" s="161"/>
      <c r="M790" s="166"/>
      <c r="T790" s="167"/>
      <c r="AT790" s="162" t="s">
        <v>164</v>
      </c>
      <c r="AU790" s="162" t="s">
        <v>84</v>
      </c>
      <c r="AV790" s="13" t="s">
        <v>84</v>
      </c>
      <c r="AW790" s="13" t="s">
        <v>32</v>
      </c>
      <c r="AX790" s="13" t="s">
        <v>80</v>
      </c>
      <c r="AY790" s="162" t="s">
        <v>154</v>
      </c>
    </row>
    <row r="791" spans="2:65" s="1" customFormat="1" ht="37.9" customHeight="1">
      <c r="B791" s="139"/>
      <c r="C791" s="140" t="s">
        <v>892</v>
      </c>
      <c r="D791" s="140" t="s">
        <v>156</v>
      </c>
      <c r="E791" s="141" t="s">
        <v>893</v>
      </c>
      <c r="F791" s="142" t="s">
        <v>894</v>
      </c>
      <c r="G791" s="143" t="s">
        <v>355</v>
      </c>
      <c r="H791" s="144">
        <v>28</v>
      </c>
      <c r="I791" s="145"/>
      <c r="J791" s="146">
        <f>ROUND(I791*H791,2)</f>
        <v>0</v>
      </c>
      <c r="K791" s="147"/>
      <c r="L791" s="32"/>
      <c r="M791" s="148" t="s">
        <v>1</v>
      </c>
      <c r="N791" s="149" t="s">
        <v>42</v>
      </c>
      <c r="P791" s="150">
        <f>O791*H791</f>
        <v>0</v>
      </c>
      <c r="Q791" s="150">
        <v>4.4000000000000002E-4</v>
      </c>
      <c r="R791" s="150">
        <f>Q791*H791</f>
        <v>1.2320000000000001E-2</v>
      </c>
      <c r="S791" s="150">
        <v>0</v>
      </c>
      <c r="T791" s="151">
        <f>S791*H791</f>
        <v>0</v>
      </c>
      <c r="AR791" s="152" t="s">
        <v>90</v>
      </c>
      <c r="AT791" s="152" t="s">
        <v>156</v>
      </c>
      <c r="AU791" s="152" t="s">
        <v>84</v>
      </c>
      <c r="AY791" s="17" t="s">
        <v>154</v>
      </c>
      <c r="BE791" s="153">
        <f>IF(N791="základná",J791,0)</f>
        <v>0</v>
      </c>
      <c r="BF791" s="153">
        <f>IF(N791="znížená",J791,0)</f>
        <v>0</v>
      </c>
      <c r="BG791" s="153">
        <f>IF(N791="zákl. prenesená",J791,0)</f>
        <v>0</v>
      </c>
      <c r="BH791" s="153">
        <f>IF(N791="zníž. prenesená",J791,0)</f>
        <v>0</v>
      </c>
      <c r="BI791" s="153">
        <f>IF(N791="nulová",J791,0)</f>
        <v>0</v>
      </c>
      <c r="BJ791" s="17" t="s">
        <v>84</v>
      </c>
      <c r="BK791" s="153">
        <f>ROUND(I791*H791,2)</f>
        <v>0</v>
      </c>
      <c r="BL791" s="17" t="s">
        <v>90</v>
      </c>
      <c r="BM791" s="152" t="s">
        <v>895</v>
      </c>
    </row>
    <row r="792" spans="2:65" s="12" customFormat="1">
      <c r="B792" s="154"/>
      <c r="D792" s="155" t="s">
        <v>164</v>
      </c>
      <c r="E792" s="156" t="s">
        <v>1</v>
      </c>
      <c r="F792" s="157" t="s">
        <v>896</v>
      </c>
      <c r="H792" s="156" t="s">
        <v>1</v>
      </c>
      <c r="I792" s="158"/>
      <c r="L792" s="154"/>
      <c r="M792" s="159"/>
      <c r="T792" s="160"/>
      <c r="AT792" s="156" t="s">
        <v>164</v>
      </c>
      <c r="AU792" s="156" t="s">
        <v>84</v>
      </c>
      <c r="AV792" s="12" t="s">
        <v>80</v>
      </c>
      <c r="AW792" s="12" t="s">
        <v>32</v>
      </c>
      <c r="AX792" s="12" t="s">
        <v>7</v>
      </c>
      <c r="AY792" s="156" t="s">
        <v>154</v>
      </c>
    </row>
    <row r="793" spans="2:65" s="13" customFormat="1">
      <c r="B793" s="161"/>
      <c r="D793" s="155" t="s">
        <v>164</v>
      </c>
      <c r="E793" s="162" t="s">
        <v>1</v>
      </c>
      <c r="F793" s="163" t="s">
        <v>332</v>
      </c>
      <c r="H793" s="164">
        <v>28</v>
      </c>
      <c r="I793" s="165"/>
      <c r="L793" s="161"/>
      <c r="M793" s="166"/>
      <c r="T793" s="167"/>
      <c r="AT793" s="162" t="s">
        <v>164</v>
      </c>
      <c r="AU793" s="162" t="s">
        <v>84</v>
      </c>
      <c r="AV793" s="13" t="s">
        <v>84</v>
      </c>
      <c r="AW793" s="13" t="s">
        <v>32</v>
      </c>
      <c r="AX793" s="13" t="s">
        <v>80</v>
      </c>
      <c r="AY793" s="162" t="s">
        <v>154</v>
      </c>
    </row>
    <row r="794" spans="2:65" s="1" customFormat="1" ht="16.5" customHeight="1">
      <c r="B794" s="139"/>
      <c r="C794" s="175" t="s">
        <v>897</v>
      </c>
      <c r="D794" s="175" t="s">
        <v>359</v>
      </c>
      <c r="E794" s="176" t="s">
        <v>898</v>
      </c>
      <c r="F794" s="177" t="s">
        <v>899</v>
      </c>
      <c r="G794" s="178" t="s">
        <v>789</v>
      </c>
      <c r="H794" s="179">
        <v>586.06799999999998</v>
      </c>
      <c r="I794" s="180"/>
      <c r="J794" s="181">
        <f>ROUND(I794*H794,2)</f>
        <v>0</v>
      </c>
      <c r="K794" s="182"/>
      <c r="L794" s="183"/>
      <c r="M794" s="184" t="s">
        <v>1</v>
      </c>
      <c r="N794" s="185" t="s">
        <v>42</v>
      </c>
      <c r="P794" s="150">
        <f>O794*H794</f>
        <v>0</v>
      </c>
      <c r="Q794" s="150">
        <v>1E-3</v>
      </c>
      <c r="R794" s="150">
        <f>Q794*H794</f>
        <v>0.58606800000000003</v>
      </c>
      <c r="S794" s="150">
        <v>0</v>
      </c>
      <c r="T794" s="151">
        <f>S794*H794</f>
        <v>0</v>
      </c>
      <c r="AR794" s="152" t="s">
        <v>199</v>
      </c>
      <c r="AT794" s="152" t="s">
        <v>359</v>
      </c>
      <c r="AU794" s="152" t="s">
        <v>84</v>
      </c>
      <c r="AY794" s="17" t="s">
        <v>154</v>
      </c>
      <c r="BE794" s="153">
        <f>IF(N794="základná",J794,0)</f>
        <v>0</v>
      </c>
      <c r="BF794" s="153">
        <f>IF(N794="znížená",J794,0)</f>
        <v>0</v>
      </c>
      <c r="BG794" s="153">
        <f>IF(N794="zákl. prenesená",J794,0)</f>
        <v>0</v>
      </c>
      <c r="BH794" s="153">
        <f>IF(N794="zníž. prenesená",J794,0)</f>
        <v>0</v>
      </c>
      <c r="BI794" s="153">
        <f>IF(N794="nulová",J794,0)</f>
        <v>0</v>
      </c>
      <c r="BJ794" s="17" t="s">
        <v>84</v>
      </c>
      <c r="BK794" s="153">
        <f>ROUND(I794*H794,2)</f>
        <v>0</v>
      </c>
      <c r="BL794" s="17" t="s">
        <v>90</v>
      </c>
      <c r="BM794" s="152" t="s">
        <v>900</v>
      </c>
    </row>
    <row r="795" spans="2:65" s="13" customFormat="1">
      <c r="B795" s="161"/>
      <c r="D795" s="155" t="s">
        <v>164</v>
      </c>
      <c r="E795" s="162" t="s">
        <v>1</v>
      </c>
      <c r="F795" s="163" t="s">
        <v>901</v>
      </c>
      <c r="H795" s="164">
        <v>23.38</v>
      </c>
      <c r="I795" s="165"/>
      <c r="L795" s="161"/>
      <c r="M795" s="166"/>
      <c r="T795" s="167"/>
      <c r="AT795" s="162" t="s">
        <v>164</v>
      </c>
      <c r="AU795" s="162" t="s">
        <v>84</v>
      </c>
      <c r="AV795" s="13" t="s">
        <v>84</v>
      </c>
      <c r="AW795" s="13" t="s">
        <v>32</v>
      </c>
      <c r="AX795" s="13" t="s">
        <v>7</v>
      </c>
      <c r="AY795" s="162" t="s">
        <v>154</v>
      </c>
    </row>
    <row r="796" spans="2:65" s="13" customFormat="1">
      <c r="B796" s="161"/>
      <c r="D796" s="155" t="s">
        <v>164</v>
      </c>
      <c r="E796" s="162" t="s">
        <v>1</v>
      </c>
      <c r="F796" s="163" t="s">
        <v>902</v>
      </c>
      <c r="H796" s="164">
        <v>562.68799999999999</v>
      </c>
      <c r="I796" s="165"/>
      <c r="L796" s="161"/>
      <c r="M796" s="166"/>
      <c r="T796" s="167"/>
      <c r="AT796" s="162" t="s">
        <v>164</v>
      </c>
      <c r="AU796" s="162" t="s">
        <v>84</v>
      </c>
      <c r="AV796" s="13" t="s">
        <v>84</v>
      </c>
      <c r="AW796" s="13" t="s">
        <v>32</v>
      </c>
      <c r="AX796" s="13" t="s">
        <v>7</v>
      </c>
      <c r="AY796" s="162" t="s">
        <v>154</v>
      </c>
    </row>
    <row r="797" spans="2:65" s="14" customFormat="1">
      <c r="B797" s="168"/>
      <c r="D797" s="155" t="s">
        <v>164</v>
      </c>
      <c r="E797" s="169" t="s">
        <v>1</v>
      </c>
      <c r="F797" s="170" t="s">
        <v>183</v>
      </c>
      <c r="H797" s="171">
        <v>586.06799999999998</v>
      </c>
      <c r="I797" s="172"/>
      <c r="L797" s="168"/>
      <c r="M797" s="173"/>
      <c r="T797" s="174"/>
      <c r="AT797" s="169" t="s">
        <v>164</v>
      </c>
      <c r="AU797" s="169" t="s">
        <v>84</v>
      </c>
      <c r="AV797" s="14" t="s">
        <v>90</v>
      </c>
      <c r="AW797" s="14" t="s">
        <v>32</v>
      </c>
      <c r="AX797" s="14" t="s">
        <v>80</v>
      </c>
      <c r="AY797" s="169" t="s">
        <v>154</v>
      </c>
    </row>
    <row r="798" spans="2:65" s="1" customFormat="1" ht="24.2" customHeight="1">
      <c r="B798" s="139"/>
      <c r="C798" s="140" t="s">
        <v>903</v>
      </c>
      <c r="D798" s="140" t="s">
        <v>156</v>
      </c>
      <c r="E798" s="141" t="s">
        <v>904</v>
      </c>
      <c r="F798" s="142" t="s">
        <v>905</v>
      </c>
      <c r="G798" s="143" t="s">
        <v>355</v>
      </c>
      <c r="H798" s="144">
        <v>1</v>
      </c>
      <c r="I798" s="145"/>
      <c r="J798" s="146">
        <f>ROUND(I798*H798,2)</f>
        <v>0</v>
      </c>
      <c r="K798" s="147"/>
      <c r="L798" s="32"/>
      <c r="M798" s="148" t="s">
        <v>1</v>
      </c>
      <c r="N798" s="149" t="s">
        <v>42</v>
      </c>
      <c r="P798" s="150">
        <f>O798*H798</f>
        <v>0</v>
      </c>
      <c r="Q798" s="150">
        <v>1.26E-4</v>
      </c>
      <c r="R798" s="150">
        <f>Q798*H798</f>
        <v>1.26E-4</v>
      </c>
      <c r="S798" s="150">
        <v>0</v>
      </c>
      <c r="T798" s="151">
        <f>S798*H798</f>
        <v>0</v>
      </c>
      <c r="AR798" s="152" t="s">
        <v>90</v>
      </c>
      <c r="AT798" s="152" t="s">
        <v>156</v>
      </c>
      <c r="AU798" s="152" t="s">
        <v>84</v>
      </c>
      <c r="AY798" s="17" t="s">
        <v>154</v>
      </c>
      <c r="BE798" s="153">
        <f>IF(N798="základná",J798,0)</f>
        <v>0</v>
      </c>
      <c r="BF798" s="153">
        <f>IF(N798="znížená",J798,0)</f>
        <v>0</v>
      </c>
      <c r="BG798" s="153">
        <f>IF(N798="zákl. prenesená",J798,0)</f>
        <v>0</v>
      </c>
      <c r="BH798" s="153">
        <f>IF(N798="zníž. prenesená",J798,0)</f>
        <v>0</v>
      </c>
      <c r="BI798" s="153">
        <f>IF(N798="nulová",J798,0)</f>
        <v>0</v>
      </c>
      <c r="BJ798" s="17" t="s">
        <v>84</v>
      </c>
      <c r="BK798" s="153">
        <f>ROUND(I798*H798,2)</f>
        <v>0</v>
      </c>
      <c r="BL798" s="17" t="s">
        <v>90</v>
      </c>
      <c r="BM798" s="152" t="s">
        <v>906</v>
      </c>
    </row>
    <row r="799" spans="2:65" s="1" customFormat="1" ht="37.9" customHeight="1">
      <c r="B799" s="139"/>
      <c r="C799" s="140" t="s">
        <v>907</v>
      </c>
      <c r="D799" s="140" t="s">
        <v>156</v>
      </c>
      <c r="E799" s="141" t="s">
        <v>908</v>
      </c>
      <c r="F799" s="142" t="s">
        <v>909</v>
      </c>
      <c r="G799" s="143" t="s">
        <v>355</v>
      </c>
      <c r="H799" s="144">
        <v>8</v>
      </c>
      <c r="I799" s="145"/>
      <c r="J799" s="146">
        <f>ROUND(I799*H799,2)</f>
        <v>0</v>
      </c>
      <c r="K799" s="147"/>
      <c r="L799" s="32"/>
      <c r="M799" s="148" t="s">
        <v>1</v>
      </c>
      <c r="N799" s="149" t="s">
        <v>42</v>
      </c>
      <c r="P799" s="150">
        <f>O799*H799</f>
        <v>0</v>
      </c>
      <c r="Q799" s="150">
        <v>2.0000000000000001E-4</v>
      </c>
      <c r="R799" s="150">
        <f>Q799*H799</f>
        <v>1.6000000000000001E-3</v>
      </c>
      <c r="S799" s="150">
        <v>0</v>
      </c>
      <c r="T799" s="151">
        <f>S799*H799</f>
        <v>0</v>
      </c>
      <c r="AR799" s="152" t="s">
        <v>90</v>
      </c>
      <c r="AT799" s="152" t="s">
        <v>156</v>
      </c>
      <c r="AU799" s="152" t="s">
        <v>84</v>
      </c>
      <c r="AY799" s="17" t="s">
        <v>154</v>
      </c>
      <c r="BE799" s="153">
        <f>IF(N799="základná",J799,0)</f>
        <v>0</v>
      </c>
      <c r="BF799" s="153">
        <f>IF(N799="znížená",J799,0)</f>
        <v>0</v>
      </c>
      <c r="BG799" s="153">
        <f>IF(N799="zákl. prenesená",J799,0)</f>
        <v>0</v>
      </c>
      <c r="BH799" s="153">
        <f>IF(N799="zníž. prenesená",J799,0)</f>
        <v>0</v>
      </c>
      <c r="BI799" s="153">
        <f>IF(N799="nulová",J799,0)</f>
        <v>0</v>
      </c>
      <c r="BJ799" s="17" t="s">
        <v>84</v>
      </c>
      <c r="BK799" s="153">
        <f>ROUND(I799*H799,2)</f>
        <v>0</v>
      </c>
      <c r="BL799" s="17" t="s">
        <v>90</v>
      </c>
      <c r="BM799" s="152" t="s">
        <v>910</v>
      </c>
    </row>
    <row r="800" spans="2:65" s="12" customFormat="1">
      <c r="B800" s="154"/>
      <c r="D800" s="155" t="s">
        <v>164</v>
      </c>
      <c r="E800" s="156" t="s">
        <v>1</v>
      </c>
      <c r="F800" s="157" t="s">
        <v>911</v>
      </c>
      <c r="H800" s="156" t="s">
        <v>1</v>
      </c>
      <c r="I800" s="158"/>
      <c r="L800" s="154"/>
      <c r="M800" s="159"/>
      <c r="T800" s="160"/>
      <c r="AT800" s="156" t="s">
        <v>164</v>
      </c>
      <c r="AU800" s="156" t="s">
        <v>84</v>
      </c>
      <c r="AV800" s="12" t="s">
        <v>80</v>
      </c>
      <c r="AW800" s="12" t="s">
        <v>32</v>
      </c>
      <c r="AX800" s="12" t="s">
        <v>7</v>
      </c>
      <c r="AY800" s="156" t="s">
        <v>154</v>
      </c>
    </row>
    <row r="801" spans="2:65" s="13" customFormat="1">
      <c r="B801" s="161"/>
      <c r="D801" s="155" t="s">
        <v>164</v>
      </c>
      <c r="E801" s="162" t="s">
        <v>1</v>
      </c>
      <c r="F801" s="163" t="s">
        <v>199</v>
      </c>
      <c r="H801" s="164">
        <v>8</v>
      </c>
      <c r="I801" s="165"/>
      <c r="L801" s="161"/>
      <c r="M801" s="166"/>
      <c r="T801" s="167"/>
      <c r="AT801" s="162" t="s">
        <v>164</v>
      </c>
      <c r="AU801" s="162" t="s">
        <v>84</v>
      </c>
      <c r="AV801" s="13" t="s">
        <v>84</v>
      </c>
      <c r="AW801" s="13" t="s">
        <v>32</v>
      </c>
      <c r="AX801" s="13" t="s">
        <v>80</v>
      </c>
      <c r="AY801" s="162" t="s">
        <v>154</v>
      </c>
    </row>
    <row r="802" spans="2:65" s="1" customFormat="1" ht="37.9" customHeight="1">
      <c r="B802" s="139"/>
      <c r="C802" s="140" t="s">
        <v>912</v>
      </c>
      <c r="D802" s="140" t="s">
        <v>156</v>
      </c>
      <c r="E802" s="141" t="s">
        <v>913</v>
      </c>
      <c r="F802" s="142" t="s">
        <v>914</v>
      </c>
      <c r="G802" s="143" t="s">
        <v>177</v>
      </c>
      <c r="H802" s="144">
        <v>0.497</v>
      </c>
      <c r="I802" s="145"/>
      <c r="J802" s="146">
        <f>ROUND(I802*H802,2)</f>
        <v>0</v>
      </c>
      <c r="K802" s="147"/>
      <c r="L802" s="32"/>
      <c r="M802" s="148" t="s">
        <v>1</v>
      </c>
      <c r="N802" s="149" t="s">
        <v>42</v>
      </c>
      <c r="P802" s="150">
        <f>O802*H802</f>
        <v>0</v>
      </c>
      <c r="Q802" s="150">
        <v>0</v>
      </c>
      <c r="R802" s="150">
        <f>Q802*H802</f>
        <v>0</v>
      </c>
      <c r="S802" s="150">
        <v>2.2000000000000002</v>
      </c>
      <c r="T802" s="151">
        <f>S802*H802</f>
        <v>1.0934000000000001</v>
      </c>
      <c r="AR802" s="152" t="s">
        <v>90</v>
      </c>
      <c r="AT802" s="152" t="s">
        <v>156</v>
      </c>
      <c r="AU802" s="152" t="s">
        <v>84</v>
      </c>
      <c r="AY802" s="17" t="s">
        <v>154</v>
      </c>
      <c r="BE802" s="153">
        <f>IF(N802="základná",J802,0)</f>
        <v>0</v>
      </c>
      <c r="BF802" s="153">
        <f>IF(N802="znížená",J802,0)</f>
        <v>0</v>
      </c>
      <c r="BG802" s="153">
        <f>IF(N802="zákl. prenesená",J802,0)</f>
        <v>0</v>
      </c>
      <c r="BH802" s="153">
        <f>IF(N802="zníž. prenesená",J802,0)</f>
        <v>0</v>
      </c>
      <c r="BI802" s="153">
        <f>IF(N802="nulová",J802,0)</f>
        <v>0</v>
      </c>
      <c r="BJ802" s="17" t="s">
        <v>84</v>
      </c>
      <c r="BK802" s="153">
        <f>ROUND(I802*H802,2)</f>
        <v>0</v>
      </c>
      <c r="BL802" s="17" t="s">
        <v>90</v>
      </c>
      <c r="BM802" s="152" t="s">
        <v>915</v>
      </c>
    </row>
    <row r="803" spans="2:65" s="12" customFormat="1">
      <c r="B803" s="154"/>
      <c r="D803" s="155" t="s">
        <v>164</v>
      </c>
      <c r="E803" s="156" t="s">
        <v>1</v>
      </c>
      <c r="F803" s="157" t="s">
        <v>916</v>
      </c>
      <c r="H803" s="156" t="s">
        <v>1</v>
      </c>
      <c r="I803" s="158"/>
      <c r="L803" s="154"/>
      <c r="M803" s="159"/>
      <c r="T803" s="160"/>
      <c r="AT803" s="156" t="s">
        <v>164</v>
      </c>
      <c r="AU803" s="156" t="s">
        <v>84</v>
      </c>
      <c r="AV803" s="12" t="s">
        <v>80</v>
      </c>
      <c r="AW803" s="12" t="s">
        <v>32</v>
      </c>
      <c r="AX803" s="12" t="s">
        <v>7</v>
      </c>
      <c r="AY803" s="156" t="s">
        <v>154</v>
      </c>
    </row>
    <row r="804" spans="2:65" s="13" customFormat="1">
      <c r="B804" s="161"/>
      <c r="D804" s="155" t="s">
        <v>164</v>
      </c>
      <c r="E804" s="162" t="s">
        <v>1</v>
      </c>
      <c r="F804" s="163" t="s">
        <v>917</v>
      </c>
      <c r="H804" s="164">
        <v>0.497</v>
      </c>
      <c r="I804" s="165"/>
      <c r="L804" s="161"/>
      <c r="M804" s="166"/>
      <c r="T804" s="167"/>
      <c r="AT804" s="162" t="s">
        <v>164</v>
      </c>
      <c r="AU804" s="162" t="s">
        <v>84</v>
      </c>
      <c r="AV804" s="13" t="s">
        <v>84</v>
      </c>
      <c r="AW804" s="13" t="s">
        <v>32</v>
      </c>
      <c r="AX804" s="13" t="s">
        <v>80</v>
      </c>
      <c r="AY804" s="162" t="s">
        <v>154</v>
      </c>
    </row>
    <row r="805" spans="2:65" s="1" customFormat="1" ht="33" customHeight="1">
      <c r="B805" s="139"/>
      <c r="C805" s="140" t="s">
        <v>918</v>
      </c>
      <c r="D805" s="140" t="s">
        <v>156</v>
      </c>
      <c r="E805" s="141" t="s">
        <v>919</v>
      </c>
      <c r="F805" s="142" t="s">
        <v>920</v>
      </c>
      <c r="G805" s="143" t="s">
        <v>177</v>
      </c>
      <c r="H805" s="144">
        <v>6.6070000000000002</v>
      </c>
      <c r="I805" s="145"/>
      <c r="J805" s="146">
        <f>ROUND(I805*H805,2)</f>
        <v>0</v>
      </c>
      <c r="K805" s="147"/>
      <c r="L805" s="32"/>
      <c r="M805" s="148" t="s">
        <v>1</v>
      </c>
      <c r="N805" s="149" t="s">
        <v>42</v>
      </c>
      <c r="P805" s="150">
        <f>O805*H805</f>
        <v>0</v>
      </c>
      <c r="Q805" s="150">
        <v>0</v>
      </c>
      <c r="R805" s="150">
        <f>Q805*H805</f>
        <v>0</v>
      </c>
      <c r="S805" s="150">
        <v>2.4</v>
      </c>
      <c r="T805" s="151">
        <f>S805*H805</f>
        <v>15.8568</v>
      </c>
      <c r="AR805" s="152" t="s">
        <v>90</v>
      </c>
      <c r="AT805" s="152" t="s">
        <v>156</v>
      </c>
      <c r="AU805" s="152" t="s">
        <v>84</v>
      </c>
      <c r="AY805" s="17" t="s">
        <v>154</v>
      </c>
      <c r="BE805" s="153">
        <f>IF(N805="základná",J805,0)</f>
        <v>0</v>
      </c>
      <c r="BF805" s="153">
        <f>IF(N805="znížená",J805,0)</f>
        <v>0</v>
      </c>
      <c r="BG805" s="153">
        <f>IF(N805="zákl. prenesená",J805,0)</f>
        <v>0</v>
      </c>
      <c r="BH805" s="153">
        <f>IF(N805="zníž. prenesená",J805,0)</f>
        <v>0</v>
      </c>
      <c r="BI805" s="153">
        <f>IF(N805="nulová",J805,0)</f>
        <v>0</v>
      </c>
      <c r="BJ805" s="17" t="s">
        <v>84</v>
      </c>
      <c r="BK805" s="153">
        <f>ROUND(I805*H805,2)</f>
        <v>0</v>
      </c>
      <c r="BL805" s="17" t="s">
        <v>90</v>
      </c>
      <c r="BM805" s="152" t="s">
        <v>921</v>
      </c>
    </row>
    <row r="806" spans="2:65" s="12" customFormat="1">
      <c r="B806" s="154"/>
      <c r="D806" s="155" t="s">
        <v>164</v>
      </c>
      <c r="E806" s="156" t="s">
        <v>1</v>
      </c>
      <c r="F806" s="157" t="s">
        <v>922</v>
      </c>
      <c r="H806" s="156" t="s">
        <v>1</v>
      </c>
      <c r="I806" s="158"/>
      <c r="L806" s="154"/>
      <c r="M806" s="159"/>
      <c r="T806" s="160"/>
      <c r="AT806" s="156" t="s">
        <v>164</v>
      </c>
      <c r="AU806" s="156" t="s">
        <v>84</v>
      </c>
      <c r="AV806" s="12" t="s">
        <v>80</v>
      </c>
      <c r="AW806" s="12" t="s">
        <v>32</v>
      </c>
      <c r="AX806" s="12" t="s">
        <v>7</v>
      </c>
      <c r="AY806" s="156" t="s">
        <v>154</v>
      </c>
    </row>
    <row r="807" spans="2:65" s="13" customFormat="1">
      <c r="B807" s="161"/>
      <c r="D807" s="155" t="s">
        <v>164</v>
      </c>
      <c r="E807" s="162" t="s">
        <v>1</v>
      </c>
      <c r="F807" s="163" t="s">
        <v>923</v>
      </c>
      <c r="H807" s="164">
        <v>5.891</v>
      </c>
      <c r="I807" s="165"/>
      <c r="L807" s="161"/>
      <c r="M807" s="166"/>
      <c r="T807" s="167"/>
      <c r="AT807" s="162" t="s">
        <v>164</v>
      </c>
      <c r="AU807" s="162" t="s">
        <v>84</v>
      </c>
      <c r="AV807" s="13" t="s">
        <v>84</v>
      </c>
      <c r="AW807" s="13" t="s">
        <v>32</v>
      </c>
      <c r="AX807" s="13" t="s">
        <v>7</v>
      </c>
      <c r="AY807" s="162" t="s">
        <v>154</v>
      </c>
    </row>
    <row r="808" spans="2:65" s="13" customFormat="1">
      <c r="B808" s="161"/>
      <c r="D808" s="155" t="s">
        <v>164</v>
      </c>
      <c r="E808" s="162" t="s">
        <v>1</v>
      </c>
      <c r="F808" s="163" t="s">
        <v>924</v>
      </c>
      <c r="H808" s="164">
        <v>0.121</v>
      </c>
      <c r="I808" s="165"/>
      <c r="L808" s="161"/>
      <c r="M808" s="166"/>
      <c r="T808" s="167"/>
      <c r="AT808" s="162" t="s">
        <v>164</v>
      </c>
      <c r="AU808" s="162" t="s">
        <v>84</v>
      </c>
      <c r="AV808" s="13" t="s">
        <v>84</v>
      </c>
      <c r="AW808" s="13" t="s">
        <v>32</v>
      </c>
      <c r="AX808" s="13" t="s">
        <v>7</v>
      </c>
      <c r="AY808" s="162" t="s">
        <v>154</v>
      </c>
    </row>
    <row r="809" spans="2:65" s="13" customFormat="1">
      <c r="B809" s="161"/>
      <c r="D809" s="155" t="s">
        <v>164</v>
      </c>
      <c r="E809" s="162" t="s">
        <v>1</v>
      </c>
      <c r="F809" s="163" t="s">
        <v>925</v>
      </c>
      <c r="H809" s="164">
        <v>0.59499999999999997</v>
      </c>
      <c r="I809" s="165"/>
      <c r="L809" s="161"/>
      <c r="M809" s="166"/>
      <c r="T809" s="167"/>
      <c r="AT809" s="162" t="s">
        <v>164</v>
      </c>
      <c r="AU809" s="162" t="s">
        <v>84</v>
      </c>
      <c r="AV809" s="13" t="s">
        <v>84</v>
      </c>
      <c r="AW809" s="13" t="s">
        <v>32</v>
      </c>
      <c r="AX809" s="13" t="s">
        <v>7</v>
      </c>
      <c r="AY809" s="162" t="s">
        <v>154</v>
      </c>
    </row>
    <row r="810" spans="2:65" s="14" customFormat="1">
      <c r="B810" s="168"/>
      <c r="D810" s="155" t="s">
        <v>164</v>
      </c>
      <c r="E810" s="169" t="s">
        <v>1</v>
      </c>
      <c r="F810" s="170" t="s">
        <v>183</v>
      </c>
      <c r="H810" s="171">
        <v>6.6070000000000002</v>
      </c>
      <c r="I810" s="172"/>
      <c r="L810" s="168"/>
      <c r="M810" s="173"/>
      <c r="T810" s="174"/>
      <c r="AT810" s="169" t="s">
        <v>164</v>
      </c>
      <c r="AU810" s="169" t="s">
        <v>84</v>
      </c>
      <c r="AV810" s="14" t="s">
        <v>90</v>
      </c>
      <c r="AW810" s="14" t="s">
        <v>32</v>
      </c>
      <c r="AX810" s="14" t="s">
        <v>80</v>
      </c>
      <c r="AY810" s="169" t="s">
        <v>154</v>
      </c>
    </row>
    <row r="811" spans="2:65" s="1" customFormat="1" ht="33" customHeight="1">
      <c r="B811" s="139"/>
      <c r="C811" s="140" t="s">
        <v>926</v>
      </c>
      <c r="D811" s="140" t="s">
        <v>156</v>
      </c>
      <c r="E811" s="141" t="s">
        <v>927</v>
      </c>
      <c r="F811" s="142" t="s">
        <v>928</v>
      </c>
      <c r="G811" s="143" t="s">
        <v>177</v>
      </c>
      <c r="H811" s="144">
        <v>22.789000000000001</v>
      </c>
      <c r="I811" s="145"/>
      <c r="J811" s="146">
        <f>ROUND(I811*H811,2)</f>
        <v>0</v>
      </c>
      <c r="K811" s="147"/>
      <c r="L811" s="32"/>
      <c r="M811" s="148" t="s">
        <v>1</v>
      </c>
      <c r="N811" s="149" t="s">
        <v>42</v>
      </c>
      <c r="P811" s="150">
        <f>O811*H811</f>
        <v>0</v>
      </c>
      <c r="Q811" s="150">
        <v>0</v>
      </c>
      <c r="R811" s="150">
        <f>Q811*H811</f>
        <v>0</v>
      </c>
      <c r="S811" s="150">
        <v>2.4</v>
      </c>
      <c r="T811" s="151">
        <f>S811*H811</f>
        <v>54.693600000000004</v>
      </c>
      <c r="AR811" s="152" t="s">
        <v>90</v>
      </c>
      <c r="AT811" s="152" t="s">
        <v>156</v>
      </c>
      <c r="AU811" s="152" t="s">
        <v>84</v>
      </c>
      <c r="AY811" s="17" t="s">
        <v>154</v>
      </c>
      <c r="BE811" s="153">
        <f>IF(N811="základná",J811,0)</f>
        <v>0</v>
      </c>
      <c r="BF811" s="153">
        <f>IF(N811="znížená",J811,0)</f>
        <v>0</v>
      </c>
      <c r="BG811" s="153">
        <f>IF(N811="zákl. prenesená",J811,0)</f>
        <v>0</v>
      </c>
      <c r="BH811" s="153">
        <f>IF(N811="zníž. prenesená",J811,0)</f>
        <v>0</v>
      </c>
      <c r="BI811" s="153">
        <f>IF(N811="nulová",J811,0)</f>
        <v>0</v>
      </c>
      <c r="BJ811" s="17" t="s">
        <v>84</v>
      </c>
      <c r="BK811" s="153">
        <f>ROUND(I811*H811,2)</f>
        <v>0</v>
      </c>
      <c r="BL811" s="17" t="s">
        <v>90</v>
      </c>
      <c r="BM811" s="152" t="s">
        <v>929</v>
      </c>
    </row>
    <row r="812" spans="2:65" s="12" customFormat="1">
      <c r="B812" s="154"/>
      <c r="D812" s="155" t="s">
        <v>164</v>
      </c>
      <c r="E812" s="156" t="s">
        <v>1</v>
      </c>
      <c r="F812" s="157" t="s">
        <v>930</v>
      </c>
      <c r="H812" s="156" t="s">
        <v>1</v>
      </c>
      <c r="I812" s="158"/>
      <c r="L812" s="154"/>
      <c r="M812" s="159"/>
      <c r="T812" s="160"/>
      <c r="AT812" s="156" t="s">
        <v>164</v>
      </c>
      <c r="AU812" s="156" t="s">
        <v>84</v>
      </c>
      <c r="AV812" s="12" t="s">
        <v>80</v>
      </c>
      <c r="AW812" s="12" t="s">
        <v>32</v>
      </c>
      <c r="AX812" s="12" t="s">
        <v>7</v>
      </c>
      <c r="AY812" s="156" t="s">
        <v>154</v>
      </c>
    </row>
    <row r="813" spans="2:65" s="13" customFormat="1">
      <c r="B813" s="161"/>
      <c r="D813" s="155" t="s">
        <v>164</v>
      </c>
      <c r="E813" s="162" t="s">
        <v>1</v>
      </c>
      <c r="F813" s="163" t="s">
        <v>931</v>
      </c>
      <c r="H813" s="164">
        <v>3.4319999999999999</v>
      </c>
      <c r="I813" s="165"/>
      <c r="L813" s="161"/>
      <c r="M813" s="166"/>
      <c r="T813" s="167"/>
      <c r="AT813" s="162" t="s">
        <v>164</v>
      </c>
      <c r="AU813" s="162" t="s">
        <v>84</v>
      </c>
      <c r="AV813" s="13" t="s">
        <v>84</v>
      </c>
      <c r="AW813" s="13" t="s">
        <v>32</v>
      </c>
      <c r="AX813" s="13" t="s">
        <v>7</v>
      </c>
      <c r="AY813" s="162" t="s">
        <v>154</v>
      </c>
    </row>
    <row r="814" spans="2:65" s="13" customFormat="1">
      <c r="B814" s="161"/>
      <c r="D814" s="155" t="s">
        <v>164</v>
      </c>
      <c r="E814" s="162" t="s">
        <v>1</v>
      </c>
      <c r="F814" s="163" t="s">
        <v>932</v>
      </c>
      <c r="H814" s="164">
        <v>12.544</v>
      </c>
      <c r="I814" s="165"/>
      <c r="L814" s="161"/>
      <c r="M814" s="166"/>
      <c r="T814" s="167"/>
      <c r="AT814" s="162" t="s">
        <v>164</v>
      </c>
      <c r="AU814" s="162" t="s">
        <v>84</v>
      </c>
      <c r="AV814" s="13" t="s">
        <v>84</v>
      </c>
      <c r="AW814" s="13" t="s">
        <v>32</v>
      </c>
      <c r="AX814" s="13" t="s">
        <v>7</v>
      </c>
      <c r="AY814" s="162" t="s">
        <v>154</v>
      </c>
    </row>
    <row r="815" spans="2:65" s="13" customFormat="1">
      <c r="B815" s="161"/>
      <c r="D815" s="155" t="s">
        <v>164</v>
      </c>
      <c r="E815" s="162" t="s">
        <v>1</v>
      </c>
      <c r="F815" s="163" t="s">
        <v>933</v>
      </c>
      <c r="H815" s="164">
        <v>0.873</v>
      </c>
      <c r="I815" s="165"/>
      <c r="L815" s="161"/>
      <c r="M815" s="166"/>
      <c r="T815" s="167"/>
      <c r="AT815" s="162" t="s">
        <v>164</v>
      </c>
      <c r="AU815" s="162" t="s">
        <v>84</v>
      </c>
      <c r="AV815" s="13" t="s">
        <v>84</v>
      </c>
      <c r="AW815" s="13" t="s">
        <v>32</v>
      </c>
      <c r="AX815" s="13" t="s">
        <v>7</v>
      </c>
      <c r="AY815" s="162" t="s">
        <v>154</v>
      </c>
    </row>
    <row r="816" spans="2:65" s="13" customFormat="1">
      <c r="B816" s="161"/>
      <c r="D816" s="155" t="s">
        <v>164</v>
      </c>
      <c r="E816" s="162" t="s">
        <v>1</v>
      </c>
      <c r="F816" s="163" t="s">
        <v>934</v>
      </c>
      <c r="H816" s="164">
        <v>5.94</v>
      </c>
      <c r="I816" s="165"/>
      <c r="L816" s="161"/>
      <c r="M816" s="166"/>
      <c r="T816" s="167"/>
      <c r="AT816" s="162" t="s">
        <v>164</v>
      </c>
      <c r="AU816" s="162" t="s">
        <v>84</v>
      </c>
      <c r="AV816" s="13" t="s">
        <v>84</v>
      </c>
      <c r="AW816" s="13" t="s">
        <v>32</v>
      </c>
      <c r="AX816" s="13" t="s">
        <v>7</v>
      </c>
      <c r="AY816" s="162" t="s">
        <v>154</v>
      </c>
    </row>
    <row r="817" spans="2:65" s="14" customFormat="1">
      <c r="B817" s="168"/>
      <c r="D817" s="155" t="s">
        <v>164</v>
      </c>
      <c r="E817" s="169" t="s">
        <v>1</v>
      </c>
      <c r="F817" s="170" t="s">
        <v>183</v>
      </c>
      <c r="H817" s="171">
        <v>22.789000000000001</v>
      </c>
      <c r="I817" s="172"/>
      <c r="L817" s="168"/>
      <c r="M817" s="173"/>
      <c r="T817" s="174"/>
      <c r="AT817" s="169" t="s">
        <v>164</v>
      </c>
      <c r="AU817" s="169" t="s">
        <v>84</v>
      </c>
      <c r="AV817" s="14" t="s">
        <v>90</v>
      </c>
      <c r="AW817" s="14" t="s">
        <v>32</v>
      </c>
      <c r="AX817" s="14" t="s">
        <v>80</v>
      </c>
      <c r="AY817" s="169" t="s">
        <v>154</v>
      </c>
    </row>
    <row r="818" spans="2:65" s="1" customFormat="1" ht="24.2" customHeight="1">
      <c r="B818" s="139"/>
      <c r="C818" s="140" t="s">
        <v>935</v>
      </c>
      <c r="D818" s="140" t="s">
        <v>156</v>
      </c>
      <c r="E818" s="141" t="s">
        <v>936</v>
      </c>
      <c r="F818" s="142" t="s">
        <v>937</v>
      </c>
      <c r="G818" s="143" t="s">
        <v>177</v>
      </c>
      <c r="H818" s="144">
        <v>0.55900000000000005</v>
      </c>
      <c r="I818" s="145"/>
      <c r="J818" s="146">
        <f>ROUND(I818*H818,2)</f>
        <v>0</v>
      </c>
      <c r="K818" s="147"/>
      <c r="L818" s="32"/>
      <c r="M818" s="148" t="s">
        <v>1</v>
      </c>
      <c r="N818" s="149" t="s">
        <v>42</v>
      </c>
      <c r="P818" s="150">
        <f>O818*H818</f>
        <v>0</v>
      </c>
      <c r="Q818" s="150">
        <v>0</v>
      </c>
      <c r="R818" s="150">
        <f>Q818*H818</f>
        <v>0</v>
      </c>
      <c r="S818" s="150">
        <v>2.4</v>
      </c>
      <c r="T818" s="151">
        <f>S818*H818</f>
        <v>1.3416000000000001</v>
      </c>
      <c r="AR818" s="152" t="s">
        <v>90</v>
      </c>
      <c r="AT818" s="152" t="s">
        <v>156</v>
      </c>
      <c r="AU818" s="152" t="s">
        <v>84</v>
      </c>
      <c r="AY818" s="17" t="s">
        <v>154</v>
      </c>
      <c r="BE818" s="153">
        <f>IF(N818="základná",J818,0)</f>
        <v>0</v>
      </c>
      <c r="BF818" s="153">
        <f>IF(N818="znížená",J818,0)</f>
        <v>0</v>
      </c>
      <c r="BG818" s="153">
        <f>IF(N818="zákl. prenesená",J818,0)</f>
        <v>0</v>
      </c>
      <c r="BH818" s="153">
        <f>IF(N818="zníž. prenesená",J818,0)</f>
        <v>0</v>
      </c>
      <c r="BI818" s="153">
        <f>IF(N818="nulová",J818,0)</f>
        <v>0</v>
      </c>
      <c r="BJ818" s="17" t="s">
        <v>84</v>
      </c>
      <c r="BK818" s="153">
        <f>ROUND(I818*H818,2)</f>
        <v>0</v>
      </c>
      <c r="BL818" s="17" t="s">
        <v>90</v>
      </c>
      <c r="BM818" s="152" t="s">
        <v>938</v>
      </c>
    </row>
    <row r="819" spans="2:65" s="12" customFormat="1">
      <c r="B819" s="154"/>
      <c r="D819" s="155" t="s">
        <v>164</v>
      </c>
      <c r="E819" s="156" t="s">
        <v>1</v>
      </c>
      <c r="F819" s="157" t="s">
        <v>939</v>
      </c>
      <c r="H819" s="156" t="s">
        <v>1</v>
      </c>
      <c r="I819" s="158"/>
      <c r="L819" s="154"/>
      <c r="M819" s="159"/>
      <c r="T819" s="160"/>
      <c r="AT819" s="156" t="s">
        <v>164</v>
      </c>
      <c r="AU819" s="156" t="s">
        <v>84</v>
      </c>
      <c r="AV819" s="12" t="s">
        <v>80</v>
      </c>
      <c r="AW819" s="12" t="s">
        <v>32</v>
      </c>
      <c r="AX819" s="12" t="s">
        <v>7</v>
      </c>
      <c r="AY819" s="156" t="s">
        <v>154</v>
      </c>
    </row>
    <row r="820" spans="2:65" s="13" customFormat="1">
      <c r="B820" s="161"/>
      <c r="D820" s="155" t="s">
        <v>164</v>
      </c>
      <c r="E820" s="162" t="s">
        <v>1</v>
      </c>
      <c r="F820" s="163" t="s">
        <v>940</v>
      </c>
      <c r="H820" s="164">
        <v>0.55900000000000005</v>
      </c>
      <c r="I820" s="165"/>
      <c r="L820" s="161"/>
      <c r="M820" s="166"/>
      <c r="T820" s="167"/>
      <c r="AT820" s="162" t="s">
        <v>164</v>
      </c>
      <c r="AU820" s="162" t="s">
        <v>84</v>
      </c>
      <c r="AV820" s="13" t="s">
        <v>84</v>
      </c>
      <c r="AW820" s="13" t="s">
        <v>32</v>
      </c>
      <c r="AX820" s="13" t="s">
        <v>80</v>
      </c>
      <c r="AY820" s="162" t="s">
        <v>154</v>
      </c>
    </row>
    <row r="821" spans="2:65" s="1" customFormat="1" ht="37.9" customHeight="1">
      <c r="B821" s="139"/>
      <c r="C821" s="140" t="s">
        <v>941</v>
      </c>
      <c r="D821" s="140" t="s">
        <v>156</v>
      </c>
      <c r="E821" s="141" t="s">
        <v>942</v>
      </c>
      <c r="F821" s="142" t="s">
        <v>943</v>
      </c>
      <c r="G821" s="143" t="s">
        <v>177</v>
      </c>
      <c r="H821" s="144">
        <v>0.41499999999999998</v>
      </c>
      <c r="I821" s="145"/>
      <c r="J821" s="146">
        <f>ROUND(I821*H821,2)</f>
        <v>0</v>
      </c>
      <c r="K821" s="147"/>
      <c r="L821" s="32"/>
      <c r="M821" s="148" t="s">
        <v>1</v>
      </c>
      <c r="N821" s="149" t="s">
        <v>42</v>
      </c>
      <c r="P821" s="150">
        <f>O821*H821</f>
        <v>0</v>
      </c>
      <c r="Q821" s="150">
        <v>0</v>
      </c>
      <c r="R821" s="150">
        <f>Q821*H821</f>
        <v>0</v>
      </c>
      <c r="S821" s="150">
        <v>2.2000000000000002</v>
      </c>
      <c r="T821" s="151">
        <f>S821*H821</f>
        <v>0.91300000000000003</v>
      </c>
      <c r="AR821" s="152" t="s">
        <v>90</v>
      </c>
      <c r="AT821" s="152" t="s">
        <v>156</v>
      </c>
      <c r="AU821" s="152" t="s">
        <v>84</v>
      </c>
      <c r="AY821" s="17" t="s">
        <v>154</v>
      </c>
      <c r="BE821" s="153">
        <f>IF(N821="základná",J821,0)</f>
        <v>0</v>
      </c>
      <c r="BF821" s="153">
        <f>IF(N821="znížená",J821,0)</f>
        <v>0</v>
      </c>
      <c r="BG821" s="153">
        <f>IF(N821="zákl. prenesená",J821,0)</f>
        <v>0</v>
      </c>
      <c r="BH821" s="153">
        <f>IF(N821="zníž. prenesená",J821,0)</f>
        <v>0</v>
      </c>
      <c r="BI821" s="153">
        <f>IF(N821="nulová",J821,0)</f>
        <v>0</v>
      </c>
      <c r="BJ821" s="17" t="s">
        <v>84</v>
      </c>
      <c r="BK821" s="153">
        <f>ROUND(I821*H821,2)</f>
        <v>0</v>
      </c>
      <c r="BL821" s="17" t="s">
        <v>90</v>
      </c>
      <c r="BM821" s="152" t="s">
        <v>944</v>
      </c>
    </row>
    <row r="822" spans="2:65" s="12" customFormat="1">
      <c r="B822" s="154"/>
      <c r="D822" s="155" t="s">
        <v>164</v>
      </c>
      <c r="E822" s="156" t="s">
        <v>1</v>
      </c>
      <c r="F822" s="157" t="s">
        <v>945</v>
      </c>
      <c r="H822" s="156" t="s">
        <v>1</v>
      </c>
      <c r="I822" s="158"/>
      <c r="L822" s="154"/>
      <c r="M822" s="159"/>
      <c r="T822" s="160"/>
      <c r="AT822" s="156" t="s">
        <v>164</v>
      </c>
      <c r="AU822" s="156" t="s">
        <v>84</v>
      </c>
      <c r="AV822" s="12" t="s">
        <v>80</v>
      </c>
      <c r="AW822" s="12" t="s">
        <v>32</v>
      </c>
      <c r="AX822" s="12" t="s">
        <v>7</v>
      </c>
      <c r="AY822" s="156" t="s">
        <v>154</v>
      </c>
    </row>
    <row r="823" spans="2:65" s="13" customFormat="1">
      <c r="B823" s="161"/>
      <c r="D823" s="155" t="s">
        <v>164</v>
      </c>
      <c r="E823" s="162" t="s">
        <v>1</v>
      </c>
      <c r="F823" s="163" t="s">
        <v>946</v>
      </c>
      <c r="H823" s="164">
        <v>0.41499999999999998</v>
      </c>
      <c r="I823" s="165"/>
      <c r="L823" s="161"/>
      <c r="M823" s="166"/>
      <c r="T823" s="167"/>
      <c r="AT823" s="162" t="s">
        <v>164</v>
      </c>
      <c r="AU823" s="162" t="s">
        <v>84</v>
      </c>
      <c r="AV823" s="13" t="s">
        <v>84</v>
      </c>
      <c r="AW823" s="13" t="s">
        <v>32</v>
      </c>
      <c r="AX823" s="13" t="s">
        <v>80</v>
      </c>
      <c r="AY823" s="162" t="s">
        <v>154</v>
      </c>
    </row>
    <row r="824" spans="2:65" s="1" customFormat="1" ht="33" customHeight="1">
      <c r="B824" s="139"/>
      <c r="C824" s="140" t="s">
        <v>947</v>
      </c>
      <c r="D824" s="140" t="s">
        <v>156</v>
      </c>
      <c r="E824" s="141" t="s">
        <v>948</v>
      </c>
      <c r="F824" s="142" t="s">
        <v>949</v>
      </c>
      <c r="G824" s="143" t="s">
        <v>177</v>
      </c>
      <c r="H824" s="144">
        <v>0.41499999999999998</v>
      </c>
      <c r="I824" s="145"/>
      <c r="J824" s="146">
        <f>ROUND(I824*H824,2)</f>
        <v>0</v>
      </c>
      <c r="K824" s="147"/>
      <c r="L824" s="32"/>
      <c r="M824" s="148" t="s">
        <v>1</v>
      </c>
      <c r="N824" s="149" t="s">
        <v>42</v>
      </c>
      <c r="P824" s="150">
        <f>O824*H824</f>
        <v>0</v>
      </c>
      <c r="Q824" s="150">
        <v>0</v>
      </c>
      <c r="R824" s="150">
        <f>Q824*H824</f>
        <v>0</v>
      </c>
      <c r="S824" s="150">
        <v>0</v>
      </c>
      <c r="T824" s="151">
        <f>S824*H824</f>
        <v>0</v>
      </c>
      <c r="AR824" s="152" t="s">
        <v>90</v>
      </c>
      <c r="AT824" s="152" t="s">
        <v>156</v>
      </c>
      <c r="AU824" s="152" t="s">
        <v>84</v>
      </c>
      <c r="AY824" s="17" t="s">
        <v>154</v>
      </c>
      <c r="BE824" s="153">
        <f>IF(N824="základná",J824,0)</f>
        <v>0</v>
      </c>
      <c r="BF824" s="153">
        <f>IF(N824="znížená",J824,0)</f>
        <v>0</v>
      </c>
      <c r="BG824" s="153">
        <f>IF(N824="zákl. prenesená",J824,0)</f>
        <v>0</v>
      </c>
      <c r="BH824" s="153">
        <f>IF(N824="zníž. prenesená",J824,0)</f>
        <v>0</v>
      </c>
      <c r="BI824" s="153">
        <f>IF(N824="nulová",J824,0)</f>
        <v>0</v>
      </c>
      <c r="BJ824" s="17" t="s">
        <v>84</v>
      </c>
      <c r="BK824" s="153">
        <f>ROUND(I824*H824,2)</f>
        <v>0</v>
      </c>
      <c r="BL824" s="17" t="s">
        <v>90</v>
      </c>
      <c r="BM824" s="152" t="s">
        <v>950</v>
      </c>
    </row>
    <row r="825" spans="2:65" s="1" customFormat="1" ht="37.9" customHeight="1">
      <c r="B825" s="139"/>
      <c r="C825" s="140" t="s">
        <v>951</v>
      </c>
      <c r="D825" s="140" t="s">
        <v>156</v>
      </c>
      <c r="E825" s="141" t="s">
        <v>952</v>
      </c>
      <c r="F825" s="142" t="s">
        <v>953</v>
      </c>
      <c r="G825" s="143" t="s">
        <v>159</v>
      </c>
      <c r="H825" s="144">
        <v>1.6579999999999999</v>
      </c>
      <c r="I825" s="145"/>
      <c r="J825" s="146">
        <f>ROUND(I825*H825,2)</f>
        <v>0</v>
      </c>
      <c r="K825" s="147"/>
      <c r="L825" s="32"/>
      <c r="M825" s="148" t="s">
        <v>1</v>
      </c>
      <c r="N825" s="149" t="s">
        <v>42</v>
      </c>
      <c r="P825" s="150">
        <f>O825*H825</f>
        <v>0</v>
      </c>
      <c r="Q825" s="150">
        <v>0</v>
      </c>
      <c r="R825" s="150">
        <f>Q825*H825</f>
        <v>0</v>
      </c>
      <c r="S825" s="150">
        <v>6.5000000000000002E-2</v>
      </c>
      <c r="T825" s="151">
        <f>S825*H825</f>
        <v>0.10777</v>
      </c>
      <c r="AR825" s="152" t="s">
        <v>90</v>
      </c>
      <c r="AT825" s="152" t="s">
        <v>156</v>
      </c>
      <c r="AU825" s="152" t="s">
        <v>84</v>
      </c>
      <c r="AY825" s="17" t="s">
        <v>154</v>
      </c>
      <c r="BE825" s="153">
        <f>IF(N825="základná",J825,0)</f>
        <v>0</v>
      </c>
      <c r="BF825" s="153">
        <f>IF(N825="znížená",J825,0)</f>
        <v>0</v>
      </c>
      <c r="BG825" s="153">
        <f>IF(N825="zákl. prenesená",J825,0)</f>
        <v>0</v>
      </c>
      <c r="BH825" s="153">
        <f>IF(N825="zníž. prenesená",J825,0)</f>
        <v>0</v>
      </c>
      <c r="BI825" s="153">
        <f>IF(N825="nulová",J825,0)</f>
        <v>0</v>
      </c>
      <c r="BJ825" s="17" t="s">
        <v>84</v>
      </c>
      <c r="BK825" s="153">
        <f>ROUND(I825*H825,2)</f>
        <v>0</v>
      </c>
      <c r="BL825" s="17" t="s">
        <v>90</v>
      </c>
      <c r="BM825" s="152" t="s">
        <v>954</v>
      </c>
    </row>
    <row r="826" spans="2:65" s="12" customFormat="1">
      <c r="B826" s="154"/>
      <c r="D826" s="155" t="s">
        <v>164</v>
      </c>
      <c r="E826" s="156" t="s">
        <v>1</v>
      </c>
      <c r="F826" s="157" t="s">
        <v>945</v>
      </c>
      <c r="H826" s="156" t="s">
        <v>1</v>
      </c>
      <c r="I826" s="158"/>
      <c r="L826" s="154"/>
      <c r="M826" s="159"/>
      <c r="T826" s="160"/>
      <c r="AT826" s="156" t="s">
        <v>164</v>
      </c>
      <c r="AU826" s="156" t="s">
        <v>84</v>
      </c>
      <c r="AV826" s="12" t="s">
        <v>80</v>
      </c>
      <c r="AW826" s="12" t="s">
        <v>32</v>
      </c>
      <c r="AX826" s="12" t="s">
        <v>7</v>
      </c>
      <c r="AY826" s="156" t="s">
        <v>154</v>
      </c>
    </row>
    <row r="827" spans="2:65" s="13" customFormat="1">
      <c r="B827" s="161"/>
      <c r="D827" s="155" t="s">
        <v>164</v>
      </c>
      <c r="E827" s="162" t="s">
        <v>1</v>
      </c>
      <c r="F827" s="163" t="s">
        <v>955</v>
      </c>
      <c r="H827" s="164">
        <v>1.6579999999999999</v>
      </c>
      <c r="I827" s="165"/>
      <c r="L827" s="161"/>
      <c r="M827" s="166"/>
      <c r="T827" s="167"/>
      <c r="AT827" s="162" t="s">
        <v>164</v>
      </c>
      <c r="AU827" s="162" t="s">
        <v>84</v>
      </c>
      <c r="AV827" s="13" t="s">
        <v>84</v>
      </c>
      <c r="AW827" s="13" t="s">
        <v>32</v>
      </c>
      <c r="AX827" s="13" t="s">
        <v>80</v>
      </c>
      <c r="AY827" s="162" t="s">
        <v>154</v>
      </c>
    </row>
    <row r="828" spans="2:65" s="1" customFormat="1" ht="24.2" customHeight="1">
      <c r="B828" s="139"/>
      <c r="C828" s="140" t="s">
        <v>956</v>
      </c>
      <c r="D828" s="140" t="s">
        <v>156</v>
      </c>
      <c r="E828" s="141" t="s">
        <v>957</v>
      </c>
      <c r="F828" s="142" t="s">
        <v>958</v>
      </c>
      <c r="G828" s="143" t="s">
        <v>355</v>
      </c>
      <c r="H828" s="144">
        <v>1</v>
      </c>
      <c r="I828" s="145"/>
      <c r="J828" s="146">
        <f>ROUND(I828*H828,2)</f>
        <v>0</v>
      </c>
      <c r="K828" s="147"/>
      <c r="L828" s="32"/>
      <c r="M828" s="148" t="s">
        <v>1</v>
      </c>
      <c r="N828" s="149" t="s">
        <v>42</v>
      </c>
      <c r="P828" s="150">
        <f>O828*H828</f>
        <v>0</v>
      </c>
      <c r="Q828" s="150">
        <v>0</v>
      </c>
      <c r="R828" s="150">
        <f>Q828*H828</f>
        <v>0</v>
      </c>
      <c r="S828" s="150">
        <v>2.4E-2</v>
      </c>
      <c r="T828" s="151">
        <f>S828*H828</f>
        <v>2.4E-2</v>
      </c>
      <c r="AR828" s="152" t="s">
        <v>90</v>
      </c>
      <c r="AT828" s="152" t="s">
        <v>156</v>
      </c>
      <c r="AU828" s="152" t="s">
        <v>84</v>
      </c>
      <c r="AY828" s="17" t="s">
        <v>154</v>
      </c>
      <c r="BE828" s="153">
        <f>IF(N828="základná",J828,0)</f>
        <v>0</v>
      </c>
      <c r="BF828" s="153">
        <f>IF(N828="znížená",J828,0)</f>
        <v>0</v>
      </c>
      <c r="BG828" s="153">
        <f>IF(N828="zákl. prenesená",J828,0)</f>
        <v>0</v>
      </c>
      <c r="BH828" s="153">
        <f>IF(N828="zníž. prenesená",J828,0)</f>
        <v>0</v>
      </c>
      <c r="BI828" s="153">
        <f>IF(N828="nulová",J828,0)</f>
        <v>0</v>
      </c>
      <c r="BJ828" s="17" t="s">
        <v>84</v>
      </c>
      <c r="BK828" s="153">
        <f>ROUND(I828*H828,2)</f>
        <v>0</v>
      </c>
      <c r="BL828" s="17" t="s">
        <v>90</v>
      </c>
      <c r="BM828" s="152" t="s">
        <v>959</v>
      </c>
    </row>
    <row r="829" spans="2:65" s="12" customFormat="1">
      <c r="B829" s="154"/>
      <c r="D829" s="155" t="s">
        <v>164</v>
      </c>
      <c r="E829" s="156" t="s">
        <v>1</v>
      </c>
      <c r="F829" s="157" t="s">
        <v>960</v>
      </c>
      <c r="H829" s="156" t="s">
        <v>1</v>
      </c>
      <c r="I829" s="158"/>
      <c r="L829" s="154"/>
      <c r="M829" s="159"/>
      <c r="T829" s="160"/>
      <c r="AT829" s="156" t="s">
        <v>164</v>
      </c>
      <c r="AU829" s="156" t="s">
        <v>84</v>
      </c>
      <c r="AV829" s="12" t="s">
        <v>80</v>
      </c>
      <c r="AW829" s="12" t="s">
        <v>32</v>
      </c>
      <c r="AX829" s="12" t="s">
        <v>7</v>
      </c>
      <c r="AY829" s="156" t="s">
        <v>154</v>
      </c>
    </row>
    <row r="830" spans="2:65" s="13" customFormat="1">
      <c r="B830" s="161"/>
      <c r="D830" s="155" t="s">
        <v>164</v>
      </c>
      <c r="E830" s="162" t="s">
        <v>1</v>
      </c>
      <c r="F830" s="163" t="s">
        <v>80</v>
      </c>
      <c r="H830" s="164">
        <v>1</v>
      </c>
      <c r="I830" s="165"/>
      <c r="L830" s="161"/>
      <c r="M830" s="166"/>
      <c r="T830" s="167"/>
      <c r="AT830" s="162" t="s">
        <v>164</v>
      </c>
      <c r="AU830" s="162" t="s">
        <v>84</v>
      </c>
      <c r="AV830" s="13" t="s">
        <v>84</v>
      </c>
      <c r="AW830" s="13" t="s">
        <v>32</v>
      </c>
      <c r="AX830" s="13" t="s">
        <v>80</v>
      </c>
      <c r="AY830" s="162" t="s">
        <v>154</v>
      </c>
    </row>
    <row r="831" spans="2:65" s="1" customFormat="1" ht="24.2" customHeight="1">
      <c r="B831" s="139"/>
      <c r="C831" s="140" t="s">
        <v>961</v>
      </c>
      <c r="D831" s="140" t="s">
        <v>156</v>
      </c>
      <c r="E831" s="141" t="s">
        <v>962</v>
      </c>
      <c r="F831" s="142" t="s">
        <v>963</v>
      </c>
      <c r="G831" s="143" t="s">
        <v>159</v>
      </c>
      <c r="H831" s="144">
        <v>1.1819999999999999</v>
      </c>
      <c r="I831" s="145"/>
      <c r="J831" s="146">
        <f>ROUND(I831*H831,2)</f>
        <v>0</v>
      </c>
      <c r="K831" s="147"/>
      <c r="L831" s="32"/>
      <c r="M831" s="148" t="s">
        <v>1</v>
      </c>
      <c r="N831" s="149" t="s">
        <v>42</v>
      </c>
      <c r="P831" s="150">
        <f>O831*H831</f>
        <v>0</v>
      </c>
      <c r="Q831" s="150">
        <v>0</v>
      </c>
      <c r="R831" s="150">
        <f>Q831*H831</f>
        <v>0</v>
      </c>
      <c r="S831" s="150">
        <v>7.5999999999999998E-2</v>
      </c>
      <c r="T831" s="151">
        <f>S831*H831</f>
        <v>8.9831999999999995E-2</v>
      </c>
      <c r="AR831" s="152" t="s">
        <v>90</v>
      </c>
      <c r="AT831" s="152" t="s">
        <v>156</v>
      </c>
      <c r="AU831" s="152" t="s">
        <v>84</v>
      </c>
      <c r="AY831" s="17" t="s">
        <v>154</v>
      </c>
      <c r="BE831" s="153">
        <f>IF(N831="základná",J831,0)</f>
        <v>0</v>
      </c>
      <c r="BF831" s="153">
        <f>IF(N831="znížená",J831,0)</f>
        <v>0</v>
      </c>
      <c r="BG831" s="153">
        <f>IF(N831="zákl. prenesená",J831,0)</f>
        <v>0</v>
      </c>
      <c r="BH831" s="153">
        <f>IF(N831="zníž. prenesená",J831,0)</f>
        <v>0</v>
      </c>
      <c r="BI831" s="153">
        <f>IF(N831="nulová",J831,0)</f>
        <v>0</v>
      </c>
      <c r="BJ831" s="17" t="s">
        <v>84</v>
      </c>
      <c r="BK831" s="153">
        <f>ROUND(I831*H831,2)</f>
        <v>0</v>
      </c>
      <c r="BL831" s="17" t="s">
        <v>90</v>
      </c>
      <c r="BM831" s="152" t="s">
        <v>964</v>
      </c>
    </row>
    <row r="832" spans="2:65" s="12" customFormat="1">
      <c r="B832" s="154"/>
      <c r="D832" s="155" t="s">
        <v>164</v>
      </c>
      <c r="E832" s="156" t="s">
        <v>1</v>
      </c>
      <c r="F832" s="157" t="s">
        <v>960</v>
      </c>
      <c r="H832" s="156" t="s">
        <v>1</v>
      </c>
      <c r="I832" s="158"/>
      <c r="L832" s="154"/>
      <c r="M832" s="159"/>
      <c r="T832" s="160"/>
      <c r="AT832" s="156" t="s">
        <v>164</v>
      </c>
      <c r="AU832" s="156" t="s">
        <v>84</v>
      </c>
      <c r="AV832" s="12" t="s">
        <v>80</v>
      </c>
      <c r="AW832" s="12" t="s">
        <v>32</v>
      </c>
      <c r="AX832" s="12" t="s">
        <v>7</v>
      </c>
      <c r="AY832" s="156" t="s">
        <v>154</v>
      </c>
    </row>
    <row r="833" spans="2:65" s="13" customFormat="1">
      <c r="B833" s="161"/>
      <c r="D833" s="155" t="s">
        <v>164</v>
      </c>
      <c r="E833" s="162" t="s">
        <v>1</v>
      </c>
      <c r="F833" s="163" t="s">
        <v>965</v>
      </c>
      <c r="H833" s="164">
        <v>1.1819999999999999</v>
      </c>
      <c r="I833" s="165"/>
      <c r="L833" s="161"/>
      <c r="M833" s="166"/>
      <c r="T833" s="167"/>
      <c r="AT833" s="162" t="s">
        <v>164</v>
      </c>
      <c r="AU833" s="162" t="s">
        <v>84</v>
      </c>
      <c r="AV833" s="13" t="s">
        <v>84</v>
      </c>
      <c r="AW833" s="13" t="s">
        <v>32</v>
      </c>
      <c r="AX833" s="13" t="s">
        <v>80</v>
      </c>
      <c r="AY833" s="162" t="s">
        <v>154</v>
      </c>
    </row>
    <row r="834" spans="2:65" s="1" customFormat="1" ht="21.75" customHeight="1">
      <c r="B834" s="139"/>
      <c r="C834" s="140" t="s">
        <v>966</v>
      </c>
      <c r="D834" s="140" t="s">
        <v>156</v>
      </c>
      <c r="E834" s="141" t="s">
        <v>967</v>
      </c>
      <c r="F834" s="142" t="s">
        <v>968</v>
      </c>
      <c r="G834" s="143" t="s">
        <v>633</v>
      </c>
      <c r="H834" s="144">
        <v>472.66</v>
      </c>
      <c r="I834" s="145"/>
      <c r="J834" s="146">
        <f>ROUND(I834*H834,2)</f>
        <v>0</v>
      </c>
      <c r="K834" s="147"/>
      <c r="L834" s="32"/>
      <c r="M834" s="148" t="s">
        <v>1</v>
      </c>
      <c r="N834" s="149" t="s">
        <v>42</v>
      </c>
      <c r="P834" s="150">
        <f>O834*H834</f>
        <v>0</v>
      </c>
      <c r="Q834" s="150">
        <v>0</v>
      </c>
      <c r="R834" s="150">
        <f>Q834*H834</f>
        <v>0</v>
      </c>
      <c r="S834" s="150">
        <v>7.0000000000000001E-3</v>
      </c>
      <c r="T834" s="151">
        <f>S834*H834</f>
        <v>3.3086200000000003</v>
      </c>
      <c r="AR834" s="152" t="s">
        <v>90</v>
      </c>
      <c r="AT834" s="152" t="s">
        <v>156</v>
      </c>
      <c r="AU834" s="152" t="s">
        <v>84</v>
      </c>
      <c r="AY834" s="17" t="s">
        <v>154</v>
      </c>
      <c r="BE834" s="153">
        <f>IF(N834="základná",J834,0)</f>
        <v>0</v>
      </c>
      <c r="BF834" s="153">
        <f>IF(N834="znížená",J834,0)</f>
        <v>0</v>
      </c>
      <c r="BG834" s="153">
        <f>IF(N834="zákl. prenesená",J834,0)</f>
        <v>0</v>
      </c>
      <c r="BH834" s="153">
        <f>IF(N834="zníž. prenesená",J834,0)</f>
        <v>0</v>
      </c>
      <c r="BI834" s="153">
        <f>IF(N834="nulová",J834,0)</f>
        <v>0</v>
      </c>
      <c r="BJ834" s="17" t="s">
        <v>84</v>
      </c>
      <c r="BK834" s="153">
        <f>ROUND(I834*H834,2)</f>
        <v>0</v>
      </c>
      <c r="BL834" s="17" t="s">
        <v>90</v>
      </c>
      <c r="BM834" s="152" t="s">
        <v>969</v>
      </c>
    </row>
    <row r="835" spans="2:65" s="12" customFormat="1">
      <c r="B835" s="154"/>
      <c r="D835" s="155" t="s">
        <v>164</v>
      </c>
      <c r="E835" s="156" t="s">
        <v>1</v>
      </c>
      <c r="F835" s="157" t="s">
        <v>970</v>
      </c>
      <c r="H835" s="156" t="s">
        <v>1</v>
      </c>
      <c r="I835" s="158"/>
      <c r="L835" s="154"/>
      <c r="M835" s="159"/>
      <c r="T835" s="160"/>
      <c r="AT835" s="156" t="s">
        <v>164</v>
      </c>
      <c r="AU835" s="156" t="s">
        <v>84</v>
      </c>
      <c r="AV835" s="12" t="s">
        <v>80</v>
      </c>
      <c r="AW835" s="12" t="s">
        <v>32</v>
      </c>
      <c r="AX835" s="12" t="s">
        <v>7</v>
      </c>
      <c r="AY835" s="156" t="s">
        <v>154</v>
      </c>
    </row>
    <row r="836" spans="2:65" s="13" customFormat="1">
      <c r="B836" s="161"/>
      <c r="D836" s="155" t="s">
        <v>164</v>
      </c>
      <c r="E836" s="162" t="s">
        <v>1</v>
      </c>
      <c r="F836" s="163" t="s">
        <v>971</v>
      </c>
      <c r="H836" s="164">
        <v>27.28</v>
      </c>
      <c r="I836" s="165"/>
      <c r="L836" s="161"/>
      <c r="M836" s="166"/>
      <c r="T836" s="167"/>
      <c r="AT836" s="162" t="s">
        <v>164</v>
      </c>
      <c r="AU836" s="162" t="s">
        <v>84</v>
      </c>
      <c r="AV836" s="13" t="s">
        <v>84</v>
      </c>
      <c r="AW836" s="13" t="s">
        <v>32</v>
      </c>
      <c r="AX836" s="13" t="s">
        <v>7</v>
      </c>
      <c r="AY836" s="162" t="s">
        <v>154</v>
      </c>
    </row>
    <row r="837" spans="2:65" s="13" customFormat="1">
      <c r="B837" s="161"/>
      <c r="D837" s="155" t="s">
        <v>164</v>
      </c>
      <c r="E837" s="162" t="s">
        <v>1</v>
      </c>
      <c r="F837" s="163" t="s">
        <v>972</v>
      </c>
      <c r="H837" s="164">
        <v>98.61</v>
      </c>
      <c r="I837" s="165"/>
      <c r="L837" s="161"/>
      <c r="M837" s="166"/>
      <c r="T837" s="167"/>
      <c r="AT837" s="162" t="s">
        <v>164</v>
      </c>
      <c r="AU837" s="162" t="s">
        <v>84</v>
      </c>
      <c r="AV837" s="13" t="s">
        <v>84</v>
      </c>
      <c r="AW837" s="13" t="s">
        <v>32</v>
      </c>
      <c r="AX837" s="13" t="s">
        <v>7</v>
      </c>
      <c r="AY837" s="162" t="s">
        <v>154</v>
      </c>
    </row>
    <row r="838" spans="2:65" s="13" customFormat="1">
      <c r="B838" s="161"/>
      <c r="D838" s="155" t="s">
        <v>164</v>
      </c>
      <c r="E838" s="162" t="s">
        <v>1</v>
      </c>
      <c r="F838" s="163" t="s">
        <v>973</v>
      </c>
      <c r="H838" s="164">
        <v>115.59</v>
      </c>
      <c r="I838" s="165"/>
      <c r="L838" s="161"/>
      <c r="M838" s="166"/>
      <c r="T838" s="167"/>
      <c r="AT838" s="162" t="s">
        <v>164</v>
      </c>
      <c r="AU838" s="162" t="s">
        <v>84</v>
      </c>
      <c r="AV838" s="13" t="s">
        <v>84</v>
      </c>
      <c r="AW838" s="13" t="s">
        <v>32</v>
      </c>
      <c r="AX838" s="13" t="s">
        <v>7</v>
      </c>
      <c r="AY838" s="162" t="s">
        <v>154</v>
      </c>
    </row>
    <row r="839" spans="2:65" s="13" customFormat="1">
      <c r="B839" s="161"/>
      <c r="D839" s="155" t="s">
        <v>164</v>
      </c>
      <c r="E839" s="162" t="s">
        <v>1</v>
      </c>
      <c r="F839" s="163" t="s">
        <v>974</v>
      </c>
      <c r="H839" s="164">
        <v>115.59</v>
      </c>
      <c r="I839" s="165"/>
      <c r="L839" s="161"/>
      <c r="M839" s="166"/>
      <c r="T839" s="167"/>
      <c r="AT839" s="162" t="s">
        <v>164</v>
      </c>
      <c r="AU839" s="162" t="s">
        <v>84</v>
      </c>
      <c r="AV839" s="13" t="s">
        <v>84</v>
      </c>
      <c r="AW839" s="13" t="s">
        <v>32</v>
      </c>
      <c r="AX839" s="13" t="s">
        <v>7</v>
      </c>
      <c r="AY839" s="162" t="s">
        <v>154</v>
      </c>
    </row>
    <row r="840" spans="2:65" s="13" customFormat="1">
      <c r="B840" s="161"/>
      <c r="D840" s="155" t="s">
        <v>164</v>
      </c>
      <c r="E840" s="162" t="s">
        <v>1</v>
      </c>
      <c r="F840" s="163" t="s">
        <v>975</v>
      </c>
      <c r="H840" s="164">
        <v>115.59</v>
      </c>
      <c r="I840" s="165"/>
      <c r="L840" s="161"/>
      <c r="M840" s="166"/>
      <c r="T840" s="167"/>
      <c r="AT840" s="162" t="s">
        <v>164</v>
      </c>
      <c r="AU840" s="162" t="s">
        <v>84</v>
      </c>
      <c r="AV840" s="13" t="s">
        <v>84</v>
      </c>
      <c r="AW840" s="13" t="s">
        <v>32</v>
      </c>
      <c r="AX840" s="13" t="s">
        <v>7</v>
      </c>
      <c r="AY840" s="162" t="s">
        <v>154</v>
      </c>
    </row>
    <row r="841" spans="2:65" s="14" customFormat="1">
      <c r="B841" s="168"/>
      <c r="D841" s="155" t="s">
        <v>164</v>
      </c>
      <c r="E841" s="169" t="s">
        <v>1</v>
      </c>
      <c r="F841" s="170" t="s">
        <v>183</v>
      </c>
      <c r="H841" s="171">
        <v>472.66</v>
      </c>
      <c r="I841" s="172"/>
      <c r="L841" s="168"/>
      <c r="M841" s="173"/>
      <c r="T841" s="174"/>
      <c r="AT841" s="169" t="s">
        <v>164</v>
      </c>
      <c r="AU841" s="169" t="s">
        <v>84</v>
      </c>
      <c r="AV841" s="14" t="s">
        <v>90</v>
      </c>
      <c r="AW841" s="14" t="s">
        <v>32</v>
      </c>
      <c r="AX841" s="14" t="s">
        <v>80</v>
      </c>
      <c r="AY841" s="169" t="s">
        <v>154</v>
      </c>
    </row>
    <row r="842" spans="2:65" s="1" customFormat="1" ht="24.2" customHeight="1">
      <c r="B842" s="139"/>
      <c r="C842" s="140" t="s">
        <v>976</v>
      </c>
      <c r="D842" s="140" t="s">
        <v>156</v>
      </c>
      <c r="E842" s="141" t="s">
        <v>977</v>
      </c>
      <c r="F842" s="142" t="s">
        <v>978</v>
      </c>
      <c r="G842" s="143" t="s">
        <v>177</v>
      </c>
      <c r="H842" s="144">
        <v>0.13400000000000001</v>
      </c>
      <c r="I842" s="145"/>
      <c r="J842" s="146">
        <f>ROUND(I842*H842,2)</f>
        <v>0</v>
      </c>
      <c r="K842" s="147"/>
      <c r="L842" s="32"/>
      <c r="M842" s="148" t="s">
        <v>1</v>
      </c>
      <c r="N842" s="149" t="s">
        <v>42</v>
      </c>
      <c r="P842" s="150">
        <f>O842*H842</f>
        <v>0</v>
      </c>
      <c r="Q842" s="150">
        <v>0</v>
      </c>
      <c r="R842" s="150">
        <f>Q842*H842</f>
        <v>0</v>
      </c>
      <c r="S842" s="150">
        <v>1.875</v>
      </c>
      <c r="T842" s="151">
        <f>S842*H842</f>
        <v>0.25125000000000003</v>
      </c>
      <c r="AR842" s="152" t="s">
        <v>90</v>
      </c>
      <c r="AT842" s="152" t="s">
        <v>156</v>
      </c>
      <c r="AU842" s="152" t="s">
        <v>84</v>
      </c>
      <c r="AY842" s="17" t="s">
        <v>154</v>
      </c>
      <c r="BE842" s="153">
        <f>IF(N842="základná",J842,0)</f>
        <v>0</v>
      </c>
      <c r="BF842" s="153">
        <f>IF(N842="znížená",J842,0)</f>
        <v>0</v>
      </c>
      <c r="BG842" s="153">
        <f>IF(N842="zákl. prenesená",J842,0)</f>
        <v>0</v>
      </c>
      <c r="BH842" s="153">
        <f>IF(N842="zníž. prenesená",J842,0)</f>
        <v>0</v>
      </c>
      <c r="BI842" s="153">
        <f>IF(N842="nulová",J842,0)</f>
        <v>0</v>
      </c>
      <c r="BJ842" s="17" t="s">
        <v>84</v>
      </c>
      <c r="BK842" s="153">
        <f>ROUND(I842*H842,2)</f>
        <v>0</v>
      </c>
      <c r="BL842" s="17" t="s">
        <v>90</v>
      </c>
      <c r="BM842" s="152" t="s">
        <v>979</v>
      </c>
    </row>
    <row r="843" spans="2:65" s="12" customFormat="1">
      <c r="B843" s="154"/>
      <c r="D843" s="155" t="s">
        <v>164</v>
      </c>
      <c r="E843" s="156" t="s">
        <v>1</v>
      </c>
      <c r="F843" s="157" t="s">
        <v>980</v>
      </c>
      <c r="H843" s="156" t="s">
        <v>1</v>
      </c>
      <c r="I843" s="158"/>
      <c r="L843" s="154"/>
      <c r="M843" s="159"/>
      <c r="T843" s="160"/>
      <c r="AT843" s="156" t="s">
        <v>164</v>
      </c>
      <c r="AU843" s="156" t="s">
        <v>84</v>
      </c>
      <c r="AV843" s="12" t="s">
        <v>80</v>
      </c>
      <c r="AW843" s="12" t="s">
        <v>32</v>
      </c>
      <c r="AX843" s="12" t="s">
        <v>7</v>
      </c>
      <c r="AY843" s="156" t="s">
        <v>154</v>
      </c>
    </row>
    <row r="844" spans="2:65" s="13" customFormat="1">
      <c r="B844" s="161"/>
      <c r="D844" s="155" t="s">
        <v>164</v>
      </c>
      <c r="E844" s="162" t="s">
        <v>1</v>
      </c>
      <c r="F844" s="163" t="s">
        <v>981</v>
      </c>
      <c r="H844" s="164">
        <v>0.13400000000000001</v>
      </c>
      <c r="I844" s="165"/>
      <c r="L844" s="161"/>
      <c r="M844" s="166"/>
      <c r="T844" s="167"/>
      <c r="AT844" s="162" t="s">
        <v>164</v>
      </c>
      <c r="AU844" s="162" t="s">
        <v>84</v>
      </c>
      <c r="AV844" s="13" t="s">
        <v>84</v>
      </c>
      <c r="AW844" s="13" t="s">
        <v>32</v>
      </c>
      <c r="AX844" s="13" t="s">
        <v>80</v>
      </c>
      <c r="AY844" s="162" t="s">
        <v>154</v>
      </c>
    </row>
    <row r="845" spans="2:65" s="1" customFormat="1" ht="24.2" customHeight="1">
      <c r="B845" s="139"/>
      <c r="C845" s="140" t="s">
        <v>982</v>
      </c>
      <c r="D845" s="140" t="s">
        <v>156</v>
      </c>
      <c r="E845" s="141" t="s">
        <v>983</v>
      </c>
      <c r="F845" s="142" t="s">
        <v>984</v>
      </c>
      <c r="G845" s="143" t="s">
        <v>177</v>
      </c>
      <c r="H845" s="144">
        <v>11.731</v>
      </c>
      <c r="I845" s="145"/>
      <c r="J845" s="146">
        <f>ROUND(I845*H845,2)</f>
        <v>0</v>
      </c>
      <c r="K845" s="147"/>
      <c r="L845" s="32"/>
      <c r="M845" s="148" t="s">
        <v>1</v>
      </c>
      <c r="N845" s="149" t="s">
        <v>42</v>
      </c>
      <c r="P845" s="150">
        <f>O845*H845</f>
        <v>0</v>
      </c>
      <c r="Q845" s="150">
        <v>0</v>
      </c>
      <c r="R845" s="150">
        <f>Q845*H845</f>
        <v>0</v>
      </c>
      <c r="S845" s="150">
        <v>1.875</v>
      </c>
      <c r="T845" s="151">
        <f>S845*H845</f>
        <v>21.995625</v>
      </c>
      <c r="AR845" s="152" t="s">
        <v>90</v>
      </c>
      <c r="AT845" s="152" t="s">
        <v>156</v>
      </c>
      <c r="AU845" s="152" t="s">
        <v>84</v>
      </c>
      <c r="AY845" s="17" t="s">
        <v>154</v>
      </c>
      <c r="BE845" s="153">
        <f>IF(N845="základná",J845,0)</f>
        <v>0</v>
      </c>
      <c r="BF845" s="153">
        <f>IF(N845="znížená",J845,0)</f>
        <v>0</v>
      </c>
      <c r="BG845" s="153">
        <f>IF(N845="zákl. prenesená",J845,0)</f>
        <v>0</v>
      </c>
      <c r="BH845" s="153">
        <f>IF(N845="zníž. prenesená",J845,0)</f>
        <v>0</v>
      </c>
      <c r="BI845" s="153">
        <f>IF(N845="nulová",J845,0)</f>
        <v>0</v>
      </c>
      <c r="BJ845" s="17" t="s">
        <v>84</v>
      </c>
      <c r="BK845" s="153">
        <f>ROUND(I845*H845,2)</f>
        <v>0</v>
      </c>
      <c r="BL845" s="17" t="s">
        <v>90</v>
      </c>
      <c r="BM845" s="152" t="s">
        <v>985</v>
      </c>
    </row>
    <row r="846" spans="2:65" s="12" customFormat="1">
      <c r="B846" s="154"/>
      <c r="D846" s="155" t="s">
        <v>164</v>
      </c>
      <c r="E846" s="156" t="s">
        <v>1</v>
      </c>
      <c r="F846" s="157" t="s">
        <v>980</v>
      </c>
      <c r="H846" s="156" t="s">
        <v>1</v>
      </c>
      <c r="I846" s="158"/>
      <c r="L846" s="154"/>
      <c r="M846" s="159"/>
      <c r="T846" s="160"/>
      <c r="AT846" s="156" t="s">
        <v>164</v>
      </c>
      <c r="AU846" s="156" t="s">
        <v>84</v>
      </c>
      <c r="AV846" s="12" t="s">
        <v>80</v>
      </c>
      <c r="AW846" s="12" t="s">
        <v>32</v>
      </c>
      <c r="AX846" s="12" t="s">
        <v>7</v>
      </c>
      <c r="AY846" s="156" t="s">
        <v>154</v>
      </c>
    </row>
    <row r="847" spans="2:65" s="13" customFormat="1">
      <c r="B847" s="161"/>
      <c r="D847" s="155" t="s">
        <v>164</v>
      </c>
      <c r="E847" s="162" t="s">
        <v>1</v>
      </c>
      <c r="F847" s="163" t="s">
        <v>986</v>
      </c>
      <c r="H847" s="164">
        <v>11.5</v>
      </c>
      <c r="I847" s="165"/>
      <c r="L847" s="161"/>
      <c r="M847" s="166"/>
      <c r="T847" s="167"/>
      <c r="AT847" s="162" t="s">
        <v>164</v>
      </c>
      <c r="AU847" s="162" t="s">
        <v>84</v>
      </c>
      <c r="AV847" s="13" t="s">
        <v>84</v>
      </c>
      <c r="AW847" s="13" t="s">
        <v>32</v>
      </c>
      <c r="AX847" s="13" t="s">
        <v>7</v>
      </c>
      <c r="AY847" s="162" t="s">
        <v>154</v>
      </c>
    </row>
    <row r="848" spans="2:65" s="12" customFormat="1">
      <c r="B848" s="154"/>
      <c r="D848" s="155" t="s">
        <v>164</v>
      </c>
      <c r="E848" s="156" t="s">
        <v>1</v>
      </c>
      <c r="F848" s="157" t="s">
        <v>960</v>
      </c>
      <c r="H848" s="156" t="s">
        <v>1</v>
      </c>
      <c r="I848" s="158"/>
      <c r="L848" s="154"/>
      <c r="M848" s="159"/>
      <c r="T848" s="160"/>
      <c r="AT848" s="156" t="s">
        <v>164</v>
      </c>
      <c r="AU848" s="156" t="s">
        <v>84</v>
      </c>
      <c r="AV848" s="12" t="s">
        <v>80</v>
      </c>
      <c r="AW848" s="12" t="s">
        <v>32</v>
      </c>
      <c r="AX848" s="12" t="s">
        <v>7</v>
      </c>
      <c r="AY848" s="156" t="s">
        <v>154</v>
      </c>
    </row>
    <row r="849" spans="2:65" s="13" customFormat="1">
      <c r="B849" s="161"/>
      <c r="D849" s="155" t="s">
        <v>164</v>
      </c>
      <c r="E849" s="162" t="s">
        <v>1</v>
      </c>
      <c r="F849" s="163" t="s">
        <v>987</v>
      </c>
      <c r="H849" s="164">
        <v>0.23100000000000001</v>
      </c>
      <c r="I849" s="165"/>
      <c r="L849" s="161"/>
      <c r="M849" s="166"/>
      <c r="T849" s="167"/>
      <c r="AT849" s="162" t="s">
        <v>164</v>
      </c>
      <c r="AU849" s="162" t="s">
        <v>84</v>
      </c>
      <c r="AV849" s="13" t="s">
        <v>84</v>
      </c>
      <c r="AW849" s="13" t="s">
        <v>32</v>
      </c>
      <c r="AX849" s="13" t="s">
        <v>7</v>
      </c>
      <c r="AY849" s="162" t="s">
        <v>154</v>
      </c>
    </row>
    <row r="850" spans="2:65" s="14" customFormat="1">
      <c r="B850" s="168"/>
      <c r="D850" s="155" t="s">
        <v>164</v>
      </c>
      <c r="E850" s="169" t="s">
        <v>1</v>
      </c>
      <c r="F850" s="170" t="s">
        <v>183</v>
      </c>
      <c r="H850" s="171">
        <v>11.731</v>
      </c>
      <c r="I850" s="172"/>
      <c r="L850" s="168"/>
      <c r="M850" s="173"/>
      <c r="T850" s="174"/>
      <c r="AT850" s="169" t="s">
        <v>164</v>
      </c>
      <c r="AU850" s="169" t="s">
        <v>84</v>
      </c>
      <c r="AV850" s="14" t="s">
        <v>90</v>
      </c>
      <c r="AW850" s="14" t="s">
        <v>32</v>
      </c>
      <c r="AX850" s="14" t="s">
        <v>80</v>
      </c>
      <c r="AY850" s="169" t="s">
        <v>154</v>
      </c>
    </row>
    <row r="851" spans="2:65" s="1" customFormat="1" ht="37.9" customHeight="1">
      <c r="B851" s="139"/>
      <c r="C851" s="140" t="s">
        <v>988</v>
      </c>
      <c r="D851" s="140" t="s">
        <v>156</v>
      </c>
      <c r="E851" s="141" t="s">
        <v>989</v>
      </c>
      <c r="F851" s="142" t="s">
        <v>990</v>
      </c>
      <c r="G851" s="143" t="s">
        <v>633</v>
      </c>
      <c r="H851" s="144">
        <v>2.5</v>
      </c>
      <c r="I851" s="145"/>
      <c r="J851" s="146">
        <f>ROUND(I851*H851,2)</f>
        <v>0</v>
      </c>
      <c r="K851" s="147"/>
      <c r="L851" s="32"/>
      <c r="M851" s="148" t="s">
        <v>1</v>
      </c>
      <c r="N851" s="149" t="s">
        <v>42</v>
      </c>
      <c r="P851" s="150">
        <f>O851*H851</f>
        <v>0</v>
      </c>
      <c r="Q851" s="150">
        <v>0</v>
      </c>
      <c r="R851" s="150">
        <f>Q851*H851</f>
        <v>0</v>
      </c>
      <c r="S851" s="150">
        <v>0.10100000000000001</v>
      </c>
      <c r="T851" s="151">
        <f>S851*H851</f>
        <v>0.2525</v>
      </c>
      <c r="AR851" s="152" t="s">
        <v>90</v>
      </c>
      <c r="AT851" s="152" t="s">
        <v>156</v>
      </c>
      <c r="AU851" s="152" t="s">
        <v>84</v>
      </c>
      <c r="AY851" s="17" t="s">
        <v>154</v>
      </c>
      <c r="BE851" s="153">
        <f>IF(N851="základná",J851,0)</f>
        <v>0</v>
      </c>
      <c r="BF851" s="153">
        <f>IF(N851="znížená",J851,0)</f>
        <v>0</v>
      </c>
      <c r="BG851" s="153">
        <f>IF(N851="zákl. prenesená",J851,0)</f>
        <v>0</v>
      </c>
      <c r="BH851" s="153">
        <f>IF(N851="zníž. prenesená",J851,0)</f>
        <v>0</v>
      </c>
      <c r="BI851" s="153">
        <f>IF(N851="nulová",J851,0)</f>
        <v>0</v>
      </c>
      <c r="BJ851" s="17" t="s">
        <v>84</v>
      </c>
      <c r="BK851" s="153">
        <f>ROUND(I851*H851,2)</f>
        <v>0</v>
      </c>
      <c r="BL851" s="17" t="s">
        <v>90</v>
      </c>
      <c r="BM851" s="152" t="s">
        <v>991</v>
      </c>
    </row>
    <row r="852" spans="2:65" s="12" customFormat="1">
      <c r="B852" s="154"/>
      <c r="D852" s="155" t="s">
        <v>164</v>
      </c>
      <c r="E852" s="156" t="s">
        <v>1</v>
      </c>
      <c r="F852" s="157" t="s">
        <v>992</v>
      </c>
      <c r="H852" s="156" t="s">
        <v>1</v>
      </c>
      <c r="I852" s="158"/>
      <c r="L852" s="154"/>
      <c r="M852" s="159"/>
      <c r="T852" s="160"/>
      <c r="AT852" s="156" t="s">
        <v>164</v>
      </c>
      <c r="AU852" s="156" t="s">
        <v>84</v>
      </c>
      <c r="AV852" s="12" t="s">
        <v>80</v>
      </c>
      <c r="AW852" s="12" t="s">
        <v>32</v>
      </c>
      <c r="AX852" s="12" t="s">
        <v>7</v>
      </c>
      <c r="AY852" s="156" t="s">
        <v>154</v>
      </c>
    </row>
    <row r="853" spans="2:65" s="13" customFormat="1">
      <c r="B853" s="161"/>
      <c r="D853" s="155" t="s">
        <v>164</v>
      </c>
      <c r="E853" s="162" t="s">
        <v>1</v>
      </c>
      <c r="F853" s="163" t="s">
        <v>993</v>
      </c>
      <c r="H853" s="164">
        <v>2.5</v>
      </c>
      <c r="I853" s="165"/>
      <c r="L853" s="161"/>
      <c r="M853" s="166"/>
      <c r="T853" s="167"/>
      <c r="AT853" s="162" t="s">
        <v>164</v>
      </c>
      <c r="AU853" s="162" t="s">
        <v>84</v>
      </c>
      <c r="AV853" s="13" t="s">
        <v>84</v>
      </c>
      <c r="AW853" s="13" t="s">
        <v>32</v>
      </c>
      <c r="AX853" s="13" t="s">
        <v>80</v>
      </c>
      <c r="AY853" s="162" t="s">
        <v>154</v>
      </c>
    </row>
    <row r="854" spans="2:65" s="1" customFormat="1" ht="16.5" customHeight="1">
      <c r="B854" s="139"/>
      <c r="C854" s="140" t="s">
        <v>994</v>
      </c>
      <c r="D854" s="140" t="s">
        <v>156</v>
      </c>
      <c r="E854" s="141" t="s">
        <v>995</v>
      </c>
      <c r="F854" s="142" t="s">
        <v>996</v>
      </c>
      <c r="G854" s="143" t="s">
        <v>633</v>
      </c>
      <c r="H854" s="144">
        <v>18.940000000000001</v>
      </c>
      <c r="I854" s="145"/>
      <c r="J854" s="146">
        <f>ROUND(I854*H854,2)</f>
        <v>0</v>
      </c>
      <c r="K854" s="147"/>
      <c r="L854" s="32"/>
      <c r="M854" s="148" t="s">
        <v>1</v>
      </c>
      <c r="N854" s="149" t="s">
        <v>42</v>
      </c>
      <c r="P854" s="150">
        <f>O854*H854</f>
        <v>0</v>
      </c>
      <c r="Q854" s="150">
        <v>0</v>
      </c>
      <c r="R854" s="150">
        <f>Q854*H854</f>
        <v>0</v>
      </c>
      <c r="S854" s="150">
        <v>3.6999999999999998E-2</v>
      </c>
      <c r="T854" s="151">
        <f>S854*H854</f>
        <v>0.70077999999999996</v>
      </c>
      <c r="AR854" s="152" t="s">
        <v>90</v>
      </c>
      <c r="AT854" s="152" t="s">
        <v>156</v>
      </c>
      <c r="AU854" s="152" t="s">
        <v>84</v>
      </c>
      <c r="AY854" s="17" t="s">
        <v>154</v>
      </c>
      <c r="BE854" s="153">
        <f>IF(N854="základná",J854,0)</f>
        <v>0</v>
      </c>
      <c r="BF854" s="153">
        <f>IF(N854="znížená",J854,0)</f>
        <v>0</v>
      </c>
      <c r="BG854" s="153">
        <f>IF(N854="zákl. prenesená",J854,0)</f>
        <v>0</v>
      </c>
      <c r="BH854" s="153">
        <f>IF(N854="zníž. prenesená",J854,0)</f>
        <v>0</v>
      </c>
      <c r="BI854" s="153">
        <f>IF(N854="nulová",J854,0)</f>
        <v>0</v>
      </c>
      <c r="BJ854" s="17" t="s">
        <v>84</v>
      </c>
      <c r="BK854" s="153">
        <f>ROUND(I854*H854,2)</f>
        <v>0</v>
      </c>
      <c r="BL854" s="17" t="s">
        <v>90</v>
      </c>
      <c r="BM854" s="152" t="s">
        <v>997</v>
      </c>
    </row>
    <row r="855" spans="2:65" s="12" customFormat="1">
      <c r="B855" s="154"/>
      <c r="D855" s="155" t="s">
        <v>164</v>
      </c>
      <c r="E855" s="156" t="s">
        <v>1</v>
      </c>
      <c r="F855" s="157" t="s">
        <v>998</v>
      </c>
      <c r="H855" s="156" t="s">
        <v>1</v>
      </c>
      <c r="I855" s="158"/>
      <c r="L855" s="154"/>
      <c r="M855" s="159"/>
      <c r="T855" s="160"/>
      <c r="AT855" s="156" t="s">
        <v>164</v>
      </c>
      <c r="AU855" s="156" t="s">
        <v>84</v>
      </c>
      <c r="AV855" s="12" t="s">
        <v>80</v>
      </c>
      <c r="AW855" s="12" t="s">
        <v>32</v>
      </c>
      <c r="AX855" s="12" t="s">
        <v>7</v>
      </c>
      <c r="AY855" s="156" t="s">
        <v>154</v>
      </c>
    </row>
    <row r="856" spans="2:65" s="13" customFormat="1">
      <c r="B856" s="161"/>
      <c r="D856" s="155" t="s">
        <v>164</v>
      </c>
      <c r="E856" s="162" t="s">
        <v>1</v>
      </c>
      <c r="F856" s="163" t="s">
        <v>999</v>
      </c>
      <c r="H856" s="164">
        <v>1.885</v>
      </c>
      <c r="I856" s="165"/>
      <c r="L856" s="161"/>
      <c r="M856" s="166"/>
      <c r="T856" s="167"/>
      <c r="AT856" s="162" t="s">
        <v>164</v>
      </c>
      <c r="AU856" s="162" t="s">
        <v>84</v>
      </c>
      <c r="AV856" s="13" t="s">
        <v>84</v>
      </c>
      <c r="AW856" s="13" t="s">
        <v>32</v>
      </c>
      <c r="AX856" s="13" t="s">
        <v>7</v>
      </c>
      <c r="AY856" s="162" t="s">
        <v>154</v>
      </c>
    </row>
    <row r="857" spans="2:65" s="13" customFormat="1">
      <c r="B857" s="161"/>
      <c r="D857" s="155" t="s">
        <v>164</v>
      </c>
      <c r="E857" s="162" t="s">
        <v>1</v>
      </c>
      <c r="F857" s="163" t="s">
        <v>1000</v>
      </c>
      <c r="H857" s="164">
        <v>5.6849999999999996</v>
      </c>
      <c r="I857" s="165"/>
      <c r="L857" s="161"/>
      <c r="M857" s="166"/>
      <c r="T857" s="167"/>
      <c r="AT857" s="162" t="s">
        <v>164</v>
      </c>
      <c r="AU857" s="162" t="s">
        <v>84</v>
      </c>
      <c r="AV857" s="13" t="s">
        <v>84</v>
      </c>
      <c r="AW857" s="13" t="s">
        <v>32</v>
      </c>
      <c r="AX857" s="13" t="s">
        <v>7</v>
      </c>
      <c r="AY857" s="162" t="s">
        <v>154</v>
      </c>
    </row>
    <row r="858" spans="2:65" s="13" customFormat="1">
      <c r="B858" s="161"/>
      <c r="D858" s="155" t="s">
        <v>164</v>
      </c>
      <c r="E858" s="162" t="s">
        <v>1</v>
      </c>
      <c r="F858" s="163" t="s">
        <v>1001</v>
      </c>
      <c r="H858" s="164">
        <v>5.6849999999999996</v>
      </c>
      <c r="I858" s="165"/>
      <c r="L858" s="161"/>
      <c r="M858" s="166"/>
      <c r="T858" s="167"/>
      <c r="AT858" s="162" t="s">
        <v>164</v>
      </c>
      <c r="AU858" s="162" t="s">
        <v>84</v>
      </c>
      <c r="AV858" s="13" t="s">
        <v>84</v>
      </c>
      <c r="AW858" s="13" t="s">
        <v>32</v>
      </c>
      <c r="AX858" s="13" t="s">
        <v>7</v>
      </c>
      <c r="AY858" s="162" t="s">
        <v>154</v>
      </c>
    </row>
    <row r="859" spans="2:65" s="13" customFormat="1">
      <c r="B859" s="161"/>
      <c r="D859" s="155" t="s">
        <v>164</v>
      </c>
      <c r="E859" s="162" t="s">
        <v>1</v>
      </c>
      <c r="F859" s="163" t="s">
        <v>1002</v>
      </c>
      <c r="H859" s="164">
        <v>5.6849999999999996</v>
      </c>
      <c r="I859" s="165"/>
      <c r="L859" s="161"/>
      <c r="M859" s="166"/>
      <c r="T859" s="167"/>
      <c r="AT859" s="162" t="s">
        <v>164</v>
      </c>
      <c r="AU859" s="162" t="s">
        <v>84</v>
      </c>
      <c r="AV859" s="13" t="s">
        <v>84</v>
      </c>
      <c r="AW859" s="13" t="s">
        <v>32</v>
      </c>
      <c r="AX859" s="13" t="s">
        <v>7</v>
      </c>
      <c r="AY859" s="162" t="s">
        <v>154</v>
      </c>
    </row>
    <row r="860" spans="2:65" s="14" customFormat="1">
      <c r="B860" s="168"/>
      <c r="D860" s="155" t="s">
        <v>164</v>
      </c>
      <c r="E860" s="169" t="s">
        <v>1</v>
      </c>
      <c r="F860" s="170" t="s">
        <v>183</v>
      </c>
      <c r="H860" s="171">
        <v>18.940000000000001</v>
      </c>
      <c r="I860" s="172"/>
      <c r="L860" s="168"/>
      <c r="M860" s="173"/>
      <c r="T860" s="174"/>
      <c r="AT860" s="169" t="s">
        <v>164</v>
      </c>
      <c r="AU860" s="169" t="s">
        <v>84</v>
      </c>
      <c r="AV860" s="14" t="s">
        <v>90</v>
      </c>
      <c r="AW860" s="14" t="s">
        <v>32</v>
      </c>
      <c r="AX860" s="14" t="s">
        <v>80</v>
      </c>
      <c r="AY860" s="169" t="s">
        <v>154</v>
      </c>
    </row>
    <row r="861" spans="2:65" s="1" customFormat="1" ht="24.2" customHeight="1">
      <c r="B861" s="139"/>
      <c r="C861" s="140" t="s">
        <v>1003</v>
      </c>
      <c r="D861" s="140" t="s">
        <v>156</v>
      </c>
      <c r="E861" s="141" t="s">
        <v>1004</v>
      </c>
      <c r="F861" s="142" t="s">
        <v>1005</v>
      </c>
      <c r="G861" s="143" t="s">
        <v>159</v>
      </c>
      <c r="H861" s="144">
        <v>423.92399999999998</v>
      </c>
      <c r="I861" s="145"/>
      <c r="J861" s="146">
        <f>ROUND(I861*H861,2)</f>
        <v>0</v>
      </c>
      <c r="K861" s="147"/>
      <c r="L861" s="32"/>
      <c r="M861" s="148" t="s">
        <v>1</v>
      </c>
      <c r="N861" s="149" t="s">
        <v>42</v>
      </c>
      <c r="P861" s="150">
        <f>O861*H861</f>
        <v>0</v>
      </c>
      <c r="Q861" s="150">
        <v>0</v>
      </c>
      <c r="R861" s="150">
        <f>Q861*H861</f>
        <v>0</v>
      </c>
      <c r="S861" s="150">
        <v>0.01</v>
      </c>
      <c r="T861" s="151">
        <f>S861*H861</f>
        <v>4.2392399999999997</v>
      </c>
      <c r="AR861" s="152" t="s">
        <v>90</v>
      </c>
      <c r="AT861" s="152" t="s">
        <v>156</v>
      </c>
      <c r="AU861" s="152" t="s">
        <v>84</v>
      </c>
      <c r="AY861" s="17" t="s">
        <v>154</v>
      </c>
      <c r="BE861" s="153">
        <f>IF(N861="základná",J861,0)</f>
        <v>0</v>
      </c>
      <c r="BF861" s="153">
        <f>IF(N861="znížená",J861,0)</f>
        <v>0</v>
      </c>
      <c r="BG861" s="153">
        <f>IF(N861="zákl. prenesená",J861,0)</f>
        <v>0</v>
      </c>
      <c r="BH861" s="153">
        <f>IF(N861="zníž. prenesená",J861,0)</f>
        <v>0</v>
      </c>
      <c r="BI861" s="153">
        <f>IF(N861="nulová",J861,0)</f>
        <v>0</v>
      </c>
      <c r="BJ861" s="17" t="s">
        <v>84</v>
      </c>
      <c r="BK861" s="153">
        <f>ROUND(I861*H861,2)</f>
        <v>0</v>
      </c>
      <c r="BL861" s="17" t="s">
        <v>90</v>
      </c>
      <c r="BM861" s="152" t="s">
        <v>1006</v>
      </c>
    </row>
    <row r="862" spans="2:65" s="12" customFormat="1">
      <c r="B862" s="154"/>
      <c r="D862" s="155" t="s">
        <v>164</v>
      </c>
      <c r="E862" s="156" t="s">
        <v>1</v>
      </c>
      <c r="F862" s="157" t="s">
        <v>603</v>
      </c>
      <c r="H862" s="156" t="s">
        <v>1</v>
      </c>
      <c r="I862" s="158"/>
      <c r="L862" s="154"/>
      <c r="M862" s="159"/>
      <c r="T862" s="160"/>
      <c r="AT862" s="156" t="s">
        <v>164</v>
      </c>
      <c r="AU862" s="156" t="s">
        <v>84</v>
      </c>
      <c r="AV862" s="12" t="s">
        <v>80</v>
      </c>
      <c r="AW862" s="12" t="s">
        <v>32</v>
      </c>
      <c r="AX862" s="12" t="s">
        <v>7</v>
      </c>
      <c r="AY862" s="156" t="s">
        <v>154</v>
      </c>
    </row>
    <row r="863" spans="2:65" s="13" customFormat="1">
      <c r="B863" s="161"/>
      <c r="D863" s="155" t="s">
        <v>164</v>
      </c>
      <c r="E863" s="162" t="s">
        <v>1</v>
      </c>
      <c r="F863" s="163" t="s">
        <v>675</v>
      </c>
      <c r="H863" s="164">
        <v>656.02</v>
      </c>
      <c r="I863" s="165"/>
      <c r="L863" s="161"/>
      <c r="M863" s="166"/>
      <c r="T863" s="167"/>
      <c r="AT863" s="162" t="s">
        <v>164</v>
      </c>
      <c r="AU863" s="162" t="s">
        <v>84</v>
      </c>
      <c r="AV863" s="13" t="s">
        <v>84</v>
      </c>
      <c r="AW863" s="13" t="s">
        <v>32</v>
      </c>
      <c r="AX863" s="13" t="s">
        <v>7</v>
      </c>
      <c r="AY863" s="162" t="s">
        <v>154</v>
      </c>
    </row>
    <row r="864" spans="2:65" s="12" customFormat="1">
      <c r="B864" s="154"/>
      <c r="D864" s="155" t="s">
        <v>164</v>
      </c>
      <c r="E864" s="156" t="s">
        <v>1</v>
      </c>
      <c r="F864" s="157" t="s">
        <v>676</v>
      </c>
      <c r="H864" s="156" t="s">
        <v>1</v>
      </c>
      <c r="I864" s="158"/>
      <c r="L864" s="154"/>
      <c r="M864" s="159"/>
      <c r="T864" s="160"/>
      <c r="AT864" s="156" t="s">
        <v>164</v>
      </c>
      <c r="AU864" s="156" t="s">
        <v>84</v>
      </c>
      <c r="AV864" s="12" t="s">
        <v>80</v>
      </c>
      <c r="AW864" s="12" t="s">
        <v>32</v>
      </c>
      <c r="AX864" s="12" t="s">
        <v>7</v>
      </c>
      <c r="AY864" s="156" t="s">
        <v>154</v>
      </c>
    </row>
    <row r="865" spans="2:65" s="13" customFormat="1">
      <c r="B865" s="161"/>
      <c r="D865" s="155" t="s">
        <v>164</v>
      </c>
      <c r="E865" s="162" t="s">
        <v>1</v>
      </c>
      <c r="F865" s="163" t="s">
        <v>677</v>
      </c>
      <c r="H865" s="164">
        <v>-12.772</v>
      </c>
      <c r="I865" s="165"/>
      <c r="L865" s="161"/>
      <c r="M865" s="166"/>
      <c r="T865" s="167"/>
      <c r="AT865" s="162" t="s">
        <v>164</v>
      </c>
      <c r="AU865" s="162" t="s">
        <v>84</v>
      </c>
      <c r="AV865" s="13" t="s">
        <v>84</v>
      </c>
      <c r="AW865" s="13" t="s">
        <v>32</v>
      </c>
      <c r="AX865" s="13" t="s">
        <v>7</v>
      </c>
      <c r="AY865" s="162" t="s">
        <v>154</v>
      </c>
    </row>
    <row r="866" spans="2:65" s="13" customFormat="1">
      <c r="B866" s="161"/>
      <c r="D866" s="155" t="s">
        <v>164</v>
      </c>
      <c r="E866" s="162" t="s">
        <v>1</v>
      </c>
      <c r="F866" s="163" t="s">
        <v>678</v>
      </c>
      <c r="H866" s="164">
        <v>-48.085999999999999</v>
      </c>
      <c r="I866" s="165"/>
      <c r="L866" s="161"/>
      <c r="M866" s="166"/>
      <c r="T866" s="167"/>
      <c r="AT866" s="162" t="s">
        <v>164</v>
      </c>
      <c r="AU866" s="162" t="s">
        <v>84</v>
      </c>
      <c r="AV866" s="13" t="s">
        <v>84</v>
      </c>
      <c r="AW866" s="13" t="s">
        <v>32</v>
      </c>
      <c r="AX866" s="13" t="s">
        <v>7</v>
      </c>
      <c r="AY866" s="162" t="s">
        <v>154</v>
      </c>
    </row>
    <row r="867" spans="2:65" s="13" customFormat="1">
      <c r="B867" s="161"/>
      <c r="D867" s="155" t="s">
        <v>164</v>
      </c>
      <c r="E867" s="162" t="s">
        <v>1</v>
      </c>
      <c r="F867" s="163" t="s">
        <v>679</v>
      </c>
      <c r="H867" s="164">
        <v>-171.238</v>
      </c>
      <c r="I867" s="165"/>
      <c r="L867" s="161"/>
      <c r="M867" s="166"/>
      <c r="T867" s="167"/>
      <c r="AT867" s="162" t="s">
        <v>164</v>
      </c>
      <c r="AU867" s="162" t="s">
        <v>84</v>
      </c>
      <c r="AV867" s="13" t="s">
        <v>84</v>
      </c>
      <c r="AW867" s="13" t="s">
        <v>32</v>
      </c>
      <c r="AX867" s="13" t="s">
        <v>7</v>
      </c>
      <c r="AY867" s="162" t="s">
        <v>154</v>
      </c>
    </row>
    <row r="868" spans="2:65" s="14" customFormat="1">
      <c r="B868" s="168"/>
      <c r="D868" s="155" t="s">
        <v>164</v>
      </c>
      <c r="E868" s="169" t="s">
        <v>1</v>
      </c>
      <c r="F868" s="170" t="s">
        <v>183</v>
      </c>
      <c r="H868" s="171">
        <v>423.92399999999992</v>
      </c>
      <c r="I868" s="172"/>
      <c r="L868" s="168"/>
      <c r="M868" s="173"/>
      <c r="T868" s="174"/>
      <c r="AT868" s="169" t="s">
        <v>164</v>
      </c>
      <c r="AU868" s="169" t="s">
        <v>84</v>
      </c>
      <c r="AV868" s="14" t="s">
        <v>90</v>
      </c>
      <c r="AW868" s="14" t="s">
        <v>32</v>
      </c>
      <c r="AX868" s="14" t="s">
        <v>80</v>
      </c>
      <c r="AY868" s="169" t="s">
        <v>154</v>
      </c>
    </row>
    <row r="869" spans="2:65" s="1" customFormat="1" ht="24.2" customHeight="1">
      <c r="B869" s="139"/>
      <c r="C869" s="140" t="s">
        <v>1007</v>
      </c>
      <c r="D869" s="140" t="s">
        <v>156</v>
      </c>
      <c r="E869" s="141" t="s">
        <v>1008</v>
      </c>
      <c r="F869" s="142" t="s">
        <v>1009</v>
      </c>
      <c r="G869" s="143" t="s">
        <v>241</v>
      </c>
      <c r="H869" s="144">
        <v>385.91500000000002</v>
      </c>
      <c r="I869" s="145"/>
      <c r="J869" s="146">
        <f>ROUND(I869*H869,2)</f>
        <v>0</v>
      </c>
      <c r="K869" s="147"/>
      <c r="L869" s="32"/>
      <c r="M869" s="148" t="s">
        <v>1</v>
      </c>
      <c r="N869" s="149" t="s">
        <v>42</v>
      </c>
      <c r="P869" s="150">
        <f>O869*H869</f>
        <v>0</v>
      </c>
      <c r="Q869" s="150">
        <v>0</v>
      </c>
      <c r="R869" s="150">
        <f>Q869*H869</f>
        <v>0</v>
      </c>
      <c r="S869" s="150">
        <v>0</v>
      </c>
      <c r="T869" s="151">
        <f>S869*H869</f>
        <v>0</v>
      </c>
      <c r="AR869" s="152" t="s">
        <v>90</v>
      </c>
      <c r="AT869" s="152" t="s">
        <v>156</v>
      </c>
      <c r="AU869" s="152" t="s">
        <v>84</v>
      </c>
      <c r="AY869" s="17" t="s">
        <v>154</v>
      </c>
      <c r="BE869" s="153">
        <f>IF(N869="základná",J869,0)</f>
        <v>0</v>
      </c>
      <c r="BF869" s="153">
        <f>IF(N869="znížená",J869,0)</f>
        <v>0</v>
      </c>
      <c r="BG869" s="153">
        <f>IF(N869="zákl. prenesená",J869,0)</f>
        <v>0</v>
      </c>
      <c r="BH869" s="153">
        <f>IF(N869="zníž. prenesená",J869,0)</f>
        <v>0</v>
      </c>
      <c r="BI869" s="153">
        <f>IF(N869="nulová",J869,0)</f>
        <v>0</v>
      </c>
      <c r="BJ869" s="17" t="s">
        <v>84</v>
      </c>
      <c r="BK869" s="153">
        <f>ROUND(I869*H869,2)</f>
        <v>0</v>
      </c>
      <c r="BL869" s="17" t="s">
        <v>90</v>
      </c>
      <c r="BM869" s="152" t="s">
        <v>1010</v>
      </c>
    </row>
    <row r="870" spans="2:65" s="1" customFormat="1" ht="24.2" customHeight="1">
      <c r="B870" s="139"/>
      <c r="C870" s="140" t="s">
        <v>1011</v>
      </c>
      <c r="D870" s="140" t="s">
        <v>156</v>
      </c>
      <c r="E870" s="141" t="s">
        <v>1012</v>
      </c>
      <c r="F870" s="142" t="s">
        <v>1013</v>
      </c>
      <c r="G870" s="143" t="s">
        <v>241</v>
      </c>
      <c r="H870" s="144">
        <v>1157.7449999999999</v>
      </c>
      <c r="I870" s="145"/>
      <c r="J870" s="146">
        <f>ROUND(I870*H870,2)</f>
        <v>0</v>
      </c>
      <c r="K870" s="147"/>
      <c r="L870" s="32"/>
      <c r="M870" s="148" t="s">
        <v>1</v>
      </c>
      <c r="N870" s="149" t="s">
        <v>42</v>
      </c>
      <c r="P870" s="150">
        <f>O870*H870</f>
        <v>0</v>
      </c>
      <c r="Q870" s="150">
        <v>0</v>
      </c>
      <c r="R870" s="150">
        <f>Q870*H870</f>
        <v>0</v>
      </c>
      <c r="S870" s="150">
        <v>0</v>
      </c>
      <c r="T870" s="151">
        <f>S870*H870</f>
        <v>0</v>
      </c>
      <c r="AR870" s="152" t="s">
        <v>90</v>
      </c>
      <c r="AT870" s="152" t="s">
        <v>156</v>
      </c>
      <c r="AU870" s="152" t="s">
        <v>84</v>
      </c>
      <c r="AY870" s="17" t="s">
        <v>154</v>
      </c>
      <c r="BE870" s="153">
        <f>IF(N870="základná",J870,0)</f>
        <v>0</v>
      </c>
      <c r="BF870" s="153">
        <f>IF(N870="znížená",J870,0)</f>
        <v>0</v>
      </c>
      <c r="BG870" s="153">
        <f>IF(N870="zákl. prenesená",J870,0)</f>
        <v>0</v>
      </c>
      <c r="BH870" s="153">
        <f>IF(N870="zníž. prenesená",J870,0)</f>
        <v>0</v>
      </c>
      <c r="BI870" s="153">
        <f>IF(N870="nulová",J870,0)</f>
        <v>0</v>
      </c>
      <c r="BJ870" s="17" t="s">
        <v>84</v>
      </c>
      <c r="BK870" s="153">
        <f>ROUND(I870*H870,2)</f>
        <v>0</v>
      </c>
      <c r="BL870" s="17" t="s">
        <v>90</v>
      </c>
      <c r="BM870" s="152" t="s">
        <v>1014</v>
      </c>
    </row>
    <row r="871" spans="2:65" s="13" customFormat="1">
      <c r="B871" s="161"/>
      <c r="D871" s="155" t="s">
        <v>164</v>
      </c>
      <c r="E871" s="162" t="s">
        <v>1</v>
      </c>
      <c r="F871" s="163" t="s">
        <v>1015</v>
      </c>
      <c r="H871" s="164">
        <v>1157.7449999999999</v>
      </c>
      <c r="I871" s="165"/>
      <c r="L871" s="161"/>
      <c r="M871" s="166"/>
      <c r="T871" s="167"/>
      <c r="AT871" s="162" t="s">
        <v>164</v>
      </c>
      <c r="AU871" s="162" t="s">
        <v>84</v>
      </c>
      <c r="AV871" s="13" t="s">
        <v>84</v>
      </c>
      <c r="AW871" s="13" t="s">
        <v>32</v>
      </c>
      <c r="AX871" s="13" t="s">
        <v>80</v>
      </c>
      <c r="AY871" s="162" t="s">
        <v>154</v>
      </c>
    </row>
    <row r="872" spans="2:65" s="1" customFormat="1" ht="21.75" customHeight="1">
      <c r="B872" s="139"/>
      <c r="C872" s="140" t="s">
        <v>1016</v>
      </c>
      <c r="D872" s="140" t="s">
        <v>156</v>
      </c>
      <c r="E872" s="141" t="s">
        <v>1017</v>
      </c>
      <c r="F872" s="142" t="s">
        <v>1018</v>
      </c>
      <c r="G872" s="143" t="s">
        <v>241</v>
      </c>
      <c r="H872" s="144">
        <v>385.91500000000002</v>
      </c>
      <c r="I872" s="145"/>
      <c r="J872" s="146">
        <f>ROUND(I872*H872,2)</f>
        <v>0</v>
      </c>
      <c r="K872" s="147"/>
      <c r="L872" s="32"/>
      <c r="M872" s="148" t="s">
        <v>1</v>
      </c>
      <c r="N872" s="149" t="s">
        <v>42</v>
      </c>
      <c r="P872" s="150">
        <f>O872*H872</f>
        <v>0</v>
      </c>
      <c r="Q872" s="150">
        <v>0</v>
      </c>
      <c r="R872" s="150">
        <f>Q872*H872</f>
        <v>0</v>
      </c>
      <c r="S872" s="150">
        <v>0</v>
      </c>
      <c r="T872" s="151">
        <f>S872*H872</f>
        <v>0</v>
      </c>
      <c r="AR872" s="152" t="s">
        <v>90</v>
      </c>
      <c r="AT872" s="152" t="s">
        <v>156</v>
      </c>
      <c r="AU872" s="152" t="s">
        <v>84</v>
      </c>
      <c r="AY872" s="17" t="s">
        <v>154</v>
      </c>
      <c r="BE872" s="153">
        <f>IF(N872="základná",J872,0)</f>
        <v>0</v>
      </c>
      <c r="BF872" s="153">
        <f>IF(N872="znížená",J872,0)</f>
        <v>0</v>
      </c>
      <c r="BG872" s="153">
        <f>IF(N872="zákl. prenesená",J872,0)</f>
        <v>0</v>
      </c>
      <c r="BH872" s="153">
        <f>IF(N872="zníž. prenesená",J872,0)</f>
        <v>0</v>
      </c>
      <c r="BI872" s="153">
        <f>IF(N872="nulová",J872,0)</f>
        <v>0</v>
      </c>
      <c r="BJ872" s="17" t="s">
        <v>84</v>
      </c>
      <c r="BK872" s="153">
        <f>ROUND(I872*H872,2)</f>
        <v>0</v>
      </c>
      <c r="BL872" s="17" t="s">
        <v>90</v>
      </c>
      <c r="BM872" s="152" t="s">
        <v>1019</v>
      </c>
    </row>
    <row r="873" spans="2:65" s="1" customFormat="1" ht="24.2" customHeight="1">
      <c r="B873" s="139"/>
      <c r="C873" s="140" t="s">
        <v>1020</v>
      </c>
      <c r="D873" s="140" t="s">
        <v>156</v>
      </c>
      <c r="E873" s="141" t="s">
        <v>1021</v>
      </c>
      <c r="F873" s="142" t="s">
        <v>1022</v>
      </c>
      <c r="G873" s="143" t="s">
        <v>241</v>
      </c>
      <c r="H873" s="144">
        <v>3473.2350000000001</v>
      </c>
      <c r="I873" s="145"/>
      <c r="J873" s="146">
        <f>ROUND(I873*H873,2)</f>
        <v>0</v>
      </c>
      <c r="K873" s="147"/>
      <c r="L873" s="32"/>
      <c r="M873" s="148" t="s">
        <v>1</v>
      </c>
      <c r="N873" s="149" t="s">
        <v>42</v>
      </c>
      <c r="P873" s="150">
        <f>O873*H873</f>
        <v>0</v>
      </c>
      <c r="Q873" s="150">
        <v>0</v>
      </c>
      <c r="R873" s="150">
        <f>Q873*H873</f>
        <v>0</v>
      </c>
      <c r="S873" s="150">
        <v>0</v>
      </c>
      <c r="T873" s="151">
        <f>S873*H873</f>
        <v>0</v>
      </c>
      <c r="AR873" s="152" t="s">
        <v>90</v>
      </c>
      <c r="AT873" s="152" t="s">
        <v>156</v>
      </c>
      <c r="AU873" s="152" t="s">
        <v>84</v>
      </c>
      <c r="AY873" s="17" t="s">
        <v>154</v>
      </c>
      <c r="BE873" s="153">
        <f>IF(N873="základná",J873,0)</f>
        <v>0</v>
      </c>
      <c r="BF873" s="153">
        <f>IF(N873="znížená",J873,0)</f>
        <v>0</v>
      </c>
      <c r="BG873" s="153">
        <f>IF(N873="zákl. prenesená",J873,0)</f>
        <v>0</v>
      </c>
      <c r="BH873" s="153">
        <f>IF(N873="zníž. prenesená",J873,0)</f>
        <v>0</v>
      </c>
      <c r="BI873" s="153">
        <f>IF(N873="nulová",J873,0)</f>
        <v>0</v>
      </c>
      <c r="BJ873" s="17" t="s">
        <v>84</v>
      </c>
      <c r="BK873" s="153">
        <f>ROUND(I873*H873,2)</f>
        <v>0</v>
      </c>
      <c r="BL873" s="17" t="s">
        <v>90</v>
      </c>
      <c r="BM873" s="152" t="s">
        <v>1023</v>
      </c>
    </row>
    <row r="874" spans="2:65" s="13" customFormat="1">
      <c r="B874" s="161"/>
      <c r="D874" s="155" t="s">
        <v>164</v>
      </c>
      <c r="E874" s="162" t="s">
        <v>1</v>
      </c>
      <c r="F874" s="163" t="s">
        <v>1024</v>
      </c>
      <c r="H874" s="164">
        <v>3473.2350000000001</v>
      </c>
      <c r="I874" s="165"/>
      <c r="L874" s="161"/>
      <c r="M874" s="166"/>
      <c r="T874" s="167"/>
      <c r="AT874" s="162" t="s">
        <v>164</v>
      </c>
      <c r="AU874" s="162" t="s">
        <v>84</v>
      </c>
      <c r="AV874" s="13" t="s">
        <v>84</v>
      </c>
      <c r="AW874" s="13" t="s">
        <v>32</v>
      </c>
      <c r="AX874" s="13" t="s">
        <v>80</v>
      </c>
      <c r="AY874" s="162" t="s">
        <v>154</v>
      </c>
    </row>
    <row r="875" spans="2:65" s="1" customFormat="1" ht="24.2" customHeight="1">
      <c r="B875" s="139"/>
      <c r="C875" s="140" t="s">
        <v>1025</v>
      </c>
      <c r="D875" s="140" t="s">
        <v>156</v>
      </c>
      <c r="E875" s="141" t="s">
        <v>1026</v>
      </c>
      <c r="F875" s="142" t="s">
        <v>1027</v>
      </c>
      <c r="G875" s="143" t="s">
        <v>241</v>
      </c>
      <c r="H875" s="144">
        <v>385.91500000000002</v>
      </c>
      <c r="I875" s="145"/>
      <c r="J875" s="146">
        <f>ROUND(I875*H875,2)</f>
        <v>0</v>
      </c>
      <c r="K875" s="147"/>
      <c r="L875" s="32"/>
      <c r="M875" s="148" t="s">
        <v>1</v>
      </c>
      <c r="N875" s="149" t="s">
        <v>42</v>
      </c>
      <c r="P875" s="150">
        <f>O875*H875</f>
        <v>0</v>
      </c>
      <c r="Q875" s="150">
        <v>0</v>
      </c>
      <c r="R875" s="150">
        <f>Q875*H875</f>
        <v>0</v>
      </c>
      <c r="S875" s="150">
        <v>0</v>
      </c>
      <c r="T875" s="151">
        <f>S875*H875</f>
        <v>0</v>
      </c>
      <c r="AR875" s="152" t="s">
        <v>90</v>
      </c>
      <c r="AT875" s="152" t="s">
        <v>156</v>
      </c>
      <c r="AU875" s="152" t="s">
        <v>84</v>
      </c>
      <c r="AY875" s="17" t="s">
        <v>154</v>
      </c>
      <c r="BE875" s="153">
        <f>IF(N875="základná",J875,0)</f>
        <v>0</v>
      </c>
      <c r="BF875" s="153">
        <f>IF(N875="znížená",J875,0)</f>
        <v>0</v>
      </c>
      <c r="BG875" s="153">
        <f>IF(N875="zákl. prenesená",J875,0)</f>
        <v>0</v>
      </c>
      <c r="BH875" s="153">
        <f>IF(N875="zníž. prenesená",J875,0)</f>
        <v>0</v>
      </c>
      <c r="BI875" s="153">
        <f>IF(N875="nulová",J875,0)</f>
        <v>0</v>
      </c>
      <c r="BJ875" s="17" t="s">
        <v>84</v>
      </c>
      <c r="BK875" s="153">
        <f>ROUND(I875*H875,2)</f>
        <v>0</v>
      </c>
      <c r="BL875" s="17" t="s">
        <v>90</v>
      </c>
      <c r="BM875" s="152" t="s">
        <v>1028</v>
      </c>
    </row>
    <row r="876" spans="2:65" s="1" customFormat="1" ht="24.2" customHeight="1">
      <c r="B876" s="139"/>
      <c r="C876" s="140" t="s">
        <v>1029</v>
      </c>
      <c r="D876" s="140" t="s">
        <v>156</v>
      </c>
      <c r="E876" s="141" t="s">
        <v>1030</v>
      </c>
      <c r="F876" s="142" t="s">
        <v>1031</v>
      </c>
      <c r="G876" s="143" t="s">
        <v>241</v>
      </c>
      <c r="H876" s="144">
        <v>385.91500000000002</v>
      </c>
      <c r="I876" s="145"/>
      <c r="J876" s="146">
        <f>ROUND(I876*H876,2)</f>
        <v>0</v>
      </c>
      <c r="K876" s="147"/>
      <c r="L876" s="32"/>
      <c r="M876" s="148" t="s">
        <v>1</v>
      </c>
      <c r="N876" s="149" t="s">
        <v>42</v>
      </c>
      <c r="P876" s="150">
        <f>O876*H876</f>
        <v>0</v>
      </c>
      <c r="Q876" s="150">
        <v>0</v>
      </c>
      <c r="R876" s="150">
        <f>Q876*H876</f>
        <v>0</v>
      </c>
      <c r="S876" s="150">
        <v>0</v>
      </c>
      <c r="T876" s="151">
        <f>S876*H876</f>
        <v>0</v>
      </c>
      <c r="AR876" s="152" t="s">
        <v>90</v>
      </c>
      <c r="AT876" s="152" t="s">
        <v>156</v>
      </c>
      <c r="AU876" s="152" t="s">
        <v>84</v>
      </c>
      <c r="AY876" s="17" t="s">
        <v>154</v>
      </c>
      <c r="BE876" s="153">
        <f>IF(N876="základná",J876,0)</f>
        <v>0</v>
      </c>
      <c r="BF876" s="153">
        <f>IF(N876="znížená",J876,0)</f>
        <v>0</v>
      </c>
      <c r="BG876" s="153">
        <f>IF(N876="zákl. prenesená",J876,0)</f>
        <v>0</v>
      </c>
      <c r="BH876" s="153">
        <f>IF(N876="zníž. prenesená",J876,0)</f>
        <v>0</v>
      </c>
      <c r="BI876" s="153">
        <f>IF(N876="nulová",J876,0)</f>
        <v>0</v>
      </c>
      <c r="BJ876" s="17" t="s">
        <v>84</v>
      </c>
      <c r="BK876" s="153">
        <f>ROUND(I876*H876,2)</f>
        <v>0</v>
      </c>
      <c r="BL876" s="17" t="s">
        <v>90</v>
      </c>
      <c r="BM876" s="152" t="s">
        <v>1032</v>
      </c>
    </row>
    <row r="877" spans="2:65" s="11" customFormat="1" ht="22.9" customHeight="1">
      <c r="B877" s="127"/>
      <c r="D877" s="128" t="s">
        <v>75</v>
      </c>
      <c r="E877" s="137" t="s">
        <v>795</v>
      </c>
      <c r="F877" s="137" t="s">
        <v>1033</v>
      </c>
      <c r="I877" s="130"/>
      <c r="J877" s="138">
        <f>BK877</f>
        <v>0</v>
      </c>
      <c r="L877" s="127"/>
      <c r="M877" s="132"/>
      <c r="P877" s="133">
        <f>P878</f>
        <v>0</v>
      </c>
      <c r="R877" s="133">
        <f>R878</f>
        <v>0</v>
      </c>
      <c r="T877" s="134">
        <f>T878</f>
        <v>0</v>
      </c>
      <c r="AR877" s="128" t="s">
        <v>80</v>
      </c>
      <c r="AT877" s="135" t="s">
        <v>75</v>
      </c>
      <c r="AU877" s="135" t="s">
        <v>80</v>
      </c>
      <c r="AY877" s="128" t="s">
        <v>154</v>
      </c>
      <c r="BK877" s="136">
        <f>BK878</f>
        <v>0</v>
      </c>
    </row>
    <row r="878" spans="2:65" s="1" customFormat="1" ht="24.2" customHeight="1">
      <c r="B878" s="139"/>
      <c r="C878" s="140" t="s">
        <v>1034</v>
      </c>
      <c r="D878" s="140" t="s">
        <v>156</v>
      </c>
      <c r="E878" s="141" t="s">
        <v>1035</v>
      </c>
      <c r="F878" s="142" t="s">
        <v>1036</v>
      </c>
      <c r="G878" s="143" t="s">
        <v>241</v>
      </c>
      <c r="H878" s="144">
        <v>1195.693</v>
      </c>
      <c r="I878" s="145"/>
      <c r="J878" s="146">
        <f>ROUND(I878*H878,2)</f>
        <v>0</v>
      </c>
      <c r="K878" s="147"/>
      <c r="L878" s="32"/>
      <c r="M878" s="148" t="s">
        <v>1</v>
      </c>
      <c r="N878" s="149" t="s">
        <v>42</v>
      </c>
      <c r="P878" s="150">
        <f>O878*H878</f>
        <v>0</v>
      </c>
      <c r="Q878" s="150">
        <v>0</v>
      </c>
      <c r="R878" s="150">
        <f>Q878*H878</f>
        <v>0</v>
      </c>
      <c r="S878" s="150">
        <v>0</v>
      </c>
      <c r="T878" s="151">
        <f>S878*H878</f>
        <v>0</v>
      </c>
      <c r="AR878" s="152" t="s">
        <v>90</v>
      </c>
      <c r="AT878" s="152" t="s">
        <v>156</v>
      </c>
      <c r="AU878" s="152" t="s">
        <v>84</v>
      </c>
      <c r="AY878" s="17" t="s">
        <v>154</v>
      </c>
      <c r="BE878" s="153">
        <f>IF(N878="základná",J878,0)</f>
        <v>0</v>
      </c>
      <c r="BF878" s="153">
        <f>IF(N878="znížená",J878,0)</f>
        <v>0</v>
      </c>
      <c r="BG878" s="153">
        <f>IF(N878="zákl. prenesená",J878,0)</f>
        <v>0</v>
      </c>
      <c r="BH878" s="153">
        <f>IF(N878="zníž. prenesená",J878,0)</f>
        <v>0</v>
      </c>
      <c r="BI878" s="153">
        <f>IF(N878="nulová",J878,0)</f>
        <v>0</v>
      </c>
      <c r="BJ878" s="17" t="s">
        <v>84</v>
      </c>
      <c r="BK878" s="153">
        <f>ROUND(I878*H878,2)</f>
        <v>0</v>
      </c>
      <c r="BL878" s="17" t="s">
        <v>90</v>
      </c>
      <c r="BM878" s="152" t="s">
        <v>1037</v>
      </c>
    </row>
    <row r="879" spans="2:65" s="11" customFormat="1" ht="25.9" customHeight="1">
      <c r="B879" s="127"/>
      <c r="D879" s="128" t="s">
        <v>75</v>
      </c>
      <c r="E879" s="129" t="s">
        <v>1038</v>
      </c>
      <c r="F879" s="129" t="s">
        <v>1039</v>
      </c>
      <c r="I879" s="130"/>
      <c r="J879" s="131">
        <f>BK879</f>
        <v>0</v>
      </c>
      <c r="L879" s="127"/>
      <c r="M879" s="132"/>
      <c r="P879" s="133">
        <f>P880+P929+P982+P1070+P1081+P1085+P1094+P1102+P1111+P1120+P1139+P1237+P1266+P1342+P1547+P1557+P1629+P1659+P1709</f>
        <v>0</v>
      </c>
      <c r="R879" s="133">
        <f>R880+R929+R982+R1070+R1081+R1085+R1094+R1102+R1111+R1120+R1139+R1237+R1266+R1342+R1547+R1557+R1629+R1659+R1709</f>
        <v>174.06637782288001</v>
      </c>
      <c r="T879" s="134">
        <f>T880+T929+T982+T1070+T1081+T1085+T1094+T1102+T1111+T1120+T1139+T1237+T1266+T1342+T1547+T1557+T1629+T1659+T1709</f>
        <v>4.5520611999999998</v>
      </c>
      <c r="AR879" s="128" t="s">
        <v>84</v>
      </c>
      <c r="AT879" s="135" t="s">
        <v>75</v>
      </c>
      <c r="AU879" s="135" t="s">
        <v>7</v>
      </c>
      <c r="AY879" s="128" t="s">
        <v>154</v>
      </c>
      <c r="BK879" s="136">
        <f>BK880+BK929+BK982+BK1070+BK1081+BK1085+BK1094+BK1102+BK1111+BK1120+BK1139+BK1237+BK1266+BK1342+BK1547+BK1557+BK1629+BK1659+BK1709</f>
        <v>0</v>
      </c>
    </row>
    <row r="880" spans="2:65" s="11" customFormat="1" ht="22.9" customHeight="1">
      <c r="B880" s="127"/>
      <c r="D880" s="128" t="s">
        <v>75</v>
      </c>
      <c r="E880" s="137" t="s">
        <v>1040</v>
      </c>
      <c r="F880" s="137" t="s">
        <v>1041</v>
      </c>
      <c r="I880" s="130"/>
      <c r="J880" s="138">
        <f>BK880</f>
        <v>0</v>
      </c>
      <c r="L880" s="127"/>
      <c r="M880" s="132"/>
      <c r="P880" s="133">
        <f>SUM(P881:P928)</f>
        <v>0</v>
      </c>
      <c r="R880" s="133">
        <f>SUM(R881:R928)</f>
        <v>3.5954668700000001</v>
      </c>
      <c r="T880" s="134">
        <f>SUM(T881:T928)</f>
        <v>0</v>
      </c>
      <c r="AR880" s="128" t="s">
        <v>84</v>
      </c>
      <c r="AT880" s="135" t="s">
        <v>75</v>
      </c>
      <c r="AU880" s="135" t="s">
        <v>80</v>
      </c>
      <c r="AY880" s="128" t="s">
        <v>154</v>
      </c>
      <c r="BK880" s="136">
        <f>SUM(BK881:BK928)</f>
        <v>0</v>
      </c>
    </row>
    <row r="881" spans="2:65" s="1" customFormat="1" ht="24.2" customHeight="1">
      <c r="B881" s="139"/>
      <c r="C881" s="140" t="s">
        <v>1042</v>
      </c>
      <c r="D881" s="140" t="s">
        <v>156</v>
      </c>
      <c r="E881" s="141" t="s">
        <v>1043</v>
      </c>
      <c r="F881" s="142" t="s">
        <v>1044</v>
      </c>
      <c r="G881" s="143" t="s">
        <v>159</v>
      </c>
      <c r="H881" s="144">
        <v>200.76599999999999</v>
      </c>
      <c r="I881" s="145"/>
      <c r="J881" s="146">
        <f>ROUND(I881*H881,2)</f>
        <v>0</v>
      </c>
      <c r="K881" s="147"/>
      <c r="L881" s="32"/>
      <c r="M881" s="148" t="s">
        <v>1</v>
      </c>
      <c r="N881" s="149" t="s">
        <v>42</v>
      </c>
      <c r="P881" s="150">
        <f>O881*H881</f>
        <v>0</v>
      </c>
      <c r="Q881" s="150">
        <v>0</v>
      </c>
      <c r="R881" s="150">
        <f>Q881*H881</f>
        <v>0</v>
      </c>
      <c r="S881" s="150">
        <v>0</v>
      </c>
      <c r="T881" s="151">
        <f>S881*H881</f>
        <v>0</v>
      </c>
      <c r="AR881" s="152" t="s">
        <v>244</v>
      </c>
      <c r="AT881" s="152" t="s">
        <v>156</v>
      </c>
      <c r="AU881" s="152" t="s">
        <v>84</v>
      </c>
      <c r="AY881" s="17" t="s">
        <v>154</v>
      </c>
      <c r="BE881" s="153">
        <f>IF(N881="základná",J881,0)</f>
        <v>0</v>
      </c>
      <c r="BF881" s="153">
        <f>IF(N881="znížená",J881,0)</f>
        <v>0</v>
      </c>
      <c r="BG881" s="153">
        <f>IF(N881="zákl. prenesená",J881,0)</f>
        <v>0</v>
      </c>
      <c r="BH881" s="153">
        <f>IF(N881="zníž. prenesená",J881,0)</f>
        <v>0</v>
      </c>
      <c r="BI881" s="153">
        <f>IF(N881="nulová",J881,0)</f>
        <v>0</v>
      </c>
      <c r="BJ881" s="17" t="s">
        <v>84</v>
      </c>
      <c r="BK881" s="153">
        <f>ROUND(I881*H881,2)</f>
        <v>0</v>
      </c>
      <c r="BL881" s="17" t="s">
        <v>244</v>
      </c>
      <c r="BM881" s="152" t="s">
        <v>1045</v>
      </c>
    </row>
    <row r="882" spans="2:65" s="12" customFormat="1">
      <c r="B882" s="154"/>
      <c r="D882" s="155" t="s">
        <v>164</v>
      </c>
      <c r="E882" s="156" t="s">
        <v>1</v>
      </c>
      <c r="F882" s="157" t="s">
        <v>1046</v>
      </c>
      <c r="H882" s="156" t="s">
        <v>1</v>
      </c>
      <c r="I882" s="158"/>
      <c r="L882" s="154"/>
      <c r="M882" s="159"/>
      <c r="T882" s="160"/>
      <c r="AT882" s="156" t="s">
        <v>164</v>
      </c>
      <c r="AU882" s="156" t="s">
        <v>84</v>
      </c>
      <c r="AV882" s="12" t="s">
        <v>80</v>
      </c>
      <c r="AW882" s="12" t="s">
        <v>32</v>
      </c>
      <c r="AX882" s="12" t="s">
        <v>7</v>
      </c>
      <c r="AY882" s="156" t="s">
        <v>154</v>
      </c>
    </row>
    <row r="883" spans="2:65" s="13" customFormat="1">
      <c r="B883" s="161"/>
      <c r="D883" s="155" t="s">
        <v>164</v>
      </c>
      <c r="E883" s="162" t="s">
        <v>1</v>
      </c>
      <c r="F883" s="163" t="s">
        <v>1047</v>
      </c>
      <c r="H883" s="164">
        <v>200.76599999999999</v>
      </c>
      <c r="I883" s="165"/>
      <c r="L883" s="161"/>
      <c r="M883" s="166"/>
      <c r="T883" s="167"/>
      <c r="AT883" s="162" t="s">
        <v>164</v>
      </c>
      <c r="AU883" s="162" t="s">
        <v>84</v>
      </c>
      <c r="AV883" s="13" t="s">
        <v>84</v>
      </c>
      <c r="AW883" s="13" t="s">
        <v>32</v>
      </c>
      <c r="AX883" s="13" t="s">
        <v>80</v>
      </c>
      <c r="AY883" s="162" t="s">
        <v>154</v>
      </c>
    </row>
    <row r="884" spans="2:65" s="1" customFormat="1" ht="24.2" customHeight="1">
      <c r="B884" s="139"/>
      <c r="C884" s="140" t="s">
        <v>1048</v>
      </c>
      <c r="D884" s="140" t="s">
        <v>156</v>
      </c>
      <c r="E884" s="141" t="s">
        <v>1049</v>
      </c>
      <c r="F884" s="142" t="s">
        <v>1050</v>
      </c>
      <c r="G884" s="143" t="s">
        <v>159</v>
      </c>
      <c r="H884" s="144">
        <v>114.005</v>
      </c>
      <c r="I884" s="145"/>
      <c r="J884" s="146">
        <f>ROUND(I884*H884,2)</f>
        <v>0</v>
      </c>
      <c r="K884" s="147"/>
      <c r="L884" s="32"/>
      <c r="M884" s="148" t="s">
        <v>1</v>
      </c>
      <c r="N884" s="149" t="s">
        <v>42</v>
      </c>
      <c r="P884" s="150">
        <f>O884*H884</f>
        <v>0</v>
      </c>
      <c r="Q884" s="150">
        <v>0</v>
      </c>
      <c r="R884" s="150">
        <f>Q884*H884</f>
        <v>0</v>
      </c>
      <c r="S884" s="150">
        <v>0</v>
      </c>
      <c r="T884" s="151">
        <f>S884*H884</f>
        <v>0</v>
      </c>
      <c r="AR884" s="152" t="s">
        <v>244</v>
      </c>
      <c r="AT884" s="152" t="s">
        <v>156</v>
      </c>
      <c r="AU884" s="152" t="s">
        <v>84</v>
      </c>
      <c r="AY884" s="17" t="s">
        <v>154</v>
      </c>
      <c r="BE884" s="153">
        <f>IF(N884="základná",J884,0)</f>
        <v>0</v>
      </c>
      <c r="BF884" s="153">
        <f>IF(N884="znížená",J884,0)</f>
        <v>0</v>
      </c>
      <c r="BG884" s="153">
        <f>IF(N884="zákl. prenesená",J884,0)</f>
        <v>0</v>
      </c>
      <c r="BH884" s="153">
        <f>IF(N884="zníž. prenesená",J884,0)</f>
        <v>0</v>
      </c>
      <c r="BI884" s="153">
        <f>IF(N884="nulová",J884,0)</f>
        <v>0</v>
      </c>
      <c r="BJ884" s="17" t="s">
        <v>84</v>
      </c>
      <c r="BK884" s="153">
        <f>ROUND(I884*H884,2)</f>
        <v>0</v>
      </c>
      <c r="BL884" s="17" t="s">
        <v>244</v>
      </c>
      <c r="BM884" s="152" t="s">
        <v>1051</v>
      </c>
    </row>
    <row r="885" spans="2:65" s="12" customFormat="1">
      <c r="B885" s="154"/>
      <c r="D885" s="155" t="s">
        <v>164</v>
      </c>
      <c r="E885" s="156" t="s">
        <v>1</v>
      </c>
      <c r="F885" s="157" t="s">
        <v>1052</v>
      </c>
      <c r="H885" s="156" t="s">
        <v>1</v>
      </c>
      <c r="I885" s="158"/>
      <c r="L885" s="154"/>
      <c r="M885" s="159"/>
      <c r="T885" s="160"/>
      <c r="AT885" s="156" t="s">
        <v>164</v>
      </c>
      <c r="AU885" s="156" t="s">
        <v>84</v>
      </c>
      <c r="AV885" s="12" t="s">
        <v>80</v>
      </c>
      <c r="AW885" s="12" t="s">
        <v>32</v>
      </c>
      <c r="AX885" s="12" t="s">
        <v>7</v>
      </c>
      <c r="AY885" s="156" t="s">
        <v>154</v>
      </c>
    </row>
    <row r="886" spans="2:65" s="13" customFormat="1">
      <c r="B886" s="161"/>
      <c r="D886" s="155" t="s">
        <v>164</v>
      </c>
      <c r="E886" s="162" t="s">
        <v>1</v>
      </c>
      <c r="F886" s="163" t="s">
        <v>1053</v>
      </c>
      <c r="H886" s="164">
        <v>39.594999999999999</v>
      </c>
      <c r="I886" s="165"/>
      <c r="L886" s="161"/>
      <c r="M886" s="166"/>
      <c r="T886" s="167"/>
      <c r="AT886" s="162" t="s">
        <v>164</v>
      </c>
      <c r="AU886" s="162" t="s">
        <v>84</v>
      </c>
      <c r="AV886" s="13" t="s">
        <v>84</v>
      </c>
      <c r="AW886" s="13" t="s">
        <v>32</v>
      </c>
      <c r="AX886" s="13" t="s">
        <v>7</v>
      </c>
      <c r="AY886" s="162" t="s">
        <v>154</v>
      </c>
    </row>
    <row r="887" spans="2:65" s="12" customFormat="1">
      <c r="B887" s="154"/>
      <c r="D887" s="155" t="s">
        <v>164</v>
      </c>
      <c r="E887" s="156" t="s">
        <v>1</v>
      </c>
      <c r="F887" s="157" t="s">
        <v>1054</v>
      </c>
      <c r="H887" s="156" t="s">
        <v>1</v>
      </c>
      <c r="I887" s="158"/>
      <c r="L887" s="154"/>
      <c r="M887" s="159"/>
      <c r="T887" s="160"/>
      <c r="AT887" s="156" t="s">
        <v>164</v>
      </c>
      <c r="AU887" s="156" t="s">
        <v>84</v>
      </c>
      <c r="AV887" s="12" t="s">
        <v>80</v>
      </c>
      <c r="AW887" s="12" t="s">
        <v>32</v>
      </c>
      <c r="AX887" s="12" t="s">
        <v>7</v>
      </c>
      <c r="AY887" s="156" t="s">
        <v>154</v>
      </c>
    </row>
    <row r="888" spans="2:65" s="13" customFormat="1">
      <c r="B888" s="161"/>
      <c r="D888" s="155" t="s">
        <v>164</v>
      </c>
      <c r="E888" s="162" t="s">
        <v>1</v>
      </c>
      <c r="F888" s="163" t="s">
        <v>1055</v>
      </c>
      <c r="H888" s="164">
        <v>74.41</v>
      </c>
      <c r="I888" s="165"/>
      <c r="L888" s="161"/>
      <c r="M888" s="166"/>
      <c r="T888" s="167"/>
      <c r="AT888" s="162" t="s">
        <v>164</v>
      </c>
      <c r="AU888" s="162" t="s">
        <v>84</v>
      </c>
      <c r="AV888" s="13" t="s">
        <v>84</v>
      </c>
      <c r="AW888" s="13" t="s">
        <v>32</v>
      </c>
      <c r="AX888" s="13" t="s">
        <v>7</v>
      </c>
      <c r="AY888" s="162" t="s">
        <v>154</v>
      </c>
    </row>
    <row r="889" spans="2:65" s="14" customFormat="1">
      <c r="B889" s="168"/>
      <c r="D889" s="155" t="s">
        <v>164</v>
      </c>
      <c r="E889" s="169" t="s">
        <v>1</v>
      </c>
      <c r="F889" s="170" t="s">
        <v>183</v>
      </c>
      <c r="H889" s="171">
        <v>114.005</v>
      </c>
      <c r="I889" s="172"/>
      <c r="L889" s="168"/>
      <c r="M889" s="173"/>
      <c r="T889" s="174"/>
      <c r="AT889" s="169" t="s">
        <v>164</v>
      </c>
      <c r="AU889" s="169" t="s">
        <v>84</v>
      </c>
      <c r="AV889" s="14" t="s">
        <v>90</v>
      </c>
      <c r="AW889" s="14" t="s">
        <v>32</v>
      </c>
      <c r="AX889" s="14" t="s">
        <v>80</v>
      </c>
      <c r="AY889" s="169" t="s">
        <v>154</v>
      </c>
    </row>
    <row r="890" spans="2:65" s="1" customFormat="1" ht="16.5" customHeight="1">
      <c r="B890" s="139"/>
      <c r="C890" s="175" t="s">
        <v>1056</v>
      </c>
      <c r="D890" s="175" t="s">
        <v>359</v>
      </c>
      <c r="E890" s="176" t="s">
        <v>1057</v>
      </c>
      <c r="F890" s="177" t="s">
        <v>1058</v>
      </c>
      <c r="G890" s="178" t="s">
        <v>789</v>
      </c>
      <c r="H890" s="179">
        <v>100.13200000000001</v>
      </c>
      <c r="I890" s="180"/>
      <c r="J890" s="181">
        <f>ROUND(I890*H890,2)</f>
        <v>0</v>
      </c>
      <c r="K890" s="182"/>
      <c r="L890" s="183"/>
      <c r="M890" s="184" t="s">
        <v>1</v>
      </c>
      <c r="N890" s="185" t="s">
        <v>42</v>
      </c>
      <c r="P890" s="150">
        <f>O890*H890</f>
        <v>0</v>
      </c>
      <c r="Q890" s="150">
        <v>1E-3</v>
      </c>
      <c r="R890" s="150">
        <f>Q890*H890</f>
        <v>0.10013200000000001</v>
      </c>
      <c r="S890" s="150">
        <v>0</v>
      </c>
      <c r="T890" s="151">
        <f>S890*H890</f>
        <v>0</v>
      </c>
      <c r="AR890" s="152" t="s">
        <v>352</v>
      </c>
      <c r="AT890" s="152" t="s">
        <v>359</v>
      </c>
      <c r="AU890" s="152" t="s">
        <v>84</v>
      </c>
      <c r="AY890" s="17" t="s">
        <v>154</v>
      </c>
      <c r="BE890" s="153">
        <f>IF(N890="základná",J890,0)</f>
        <v>0</v>
      </c>
      <c r="BF890" s="153">
        <f>IF(N890="znížená",J890,0)</f>
        <v>0</v>
      </c>
      <c r="BG890" s="153">
        <f>IF(N890="zákl. prenesená",J890,0)</f>
        <v>0</v>
      </c>
      <c r="BH890" s="153">
        <f>IF(N890="zníž. prenesená",J890,0)</f>
        <v>0</v>
      </c>
      <c r="BI890" s="153">
        <f>IF(N890="nulová",J890,0)</f>
        <v>0</v>
      </c>
      <c r="BJ890" s="17" t="s">
        <v>84</v>
      </c>
      <c r="BK890" s="153">
        <f>ROUND(I890*H890,2)</f>
        <v>0</v>
      </c>
      <c r="BL890" s="17" t="s">
        <v>244</v>
      </c>
      <c r="BM890" s="152" t="s">
        <v>1059</v>
      </c>
    </row>
    <row r="891" spans="2:65" s="13" customFormat="1">
      <c r="B891" s="161"/>
      <c r="D891" s="155" t="s">
        <v>164</v>
      </c>
      <c r="E891" s="162" t="s">
        <v>1</v>
      </c>
      <c r="F891" s="163" t="s">
        <v>1060</v>
      </c>
      <c r="H891" s="164">
        <v>60.23</v>
      </c>
      <c r="I891" s="165"/>
      <c r="L891" s="161"/>
      <c r="M891" s="166"/>
      <c r="T891" s="167"/>
      <c r="AT891" s="162" t="s">
        <v>164</v>
      </c>
      <c r="AU891" s="162" t="s">
        <v>84</v>
      </c>
      <c r="AV891" s="13" t="s">
        <v>84</v>
      </c>
      <c r="AW891" s="13" t="s">
        <v>32</v>
      </c>
      <c r="AX891" s="13" t="s">
        <v>7</v>
      </c>
      <c r="AY891" s="162" t="s">
        <v>154</v>
      </c>
    </row>
    <row r="892" spans="2:65" s="13" customFormat="1">
      <c r="B892" s="161"/>
      <c r="D892" s="155" t="s">
        <v>164</v>
      </c>
      <c r="E892" s="162" t="s">
        <v>1</v>
      </c>
      <c r="F892" s="163" t="s">
        <v>1061</v>
      </c>
      <c r="H892" s="164">
        <v>39.902000000000001</v>
      </c>
      <c r="I892" s="165"/>
      <c r="L892" s="161"/>
      <c r="M892" s="166"/>
      <c r="T892" s="167"/>
      <c r="AT892" s="162" t="s">
        <v>164</v>
      </c>
      <c r="AU892" s="162" t="s">
        <v>84</v>
      </c>
      <c r="AV892" s="13" t="s">
        <v>84</v>
      </c>
      <c r="AW892" s="13" t="s">
        <v>32</v>
      </c>
      <c r="AX892" s="13" t="s">
        <v>7</v>
      </c>
      <c r="AY892" s="162" t="s">
        <v>154</v>
      </c>
    </row>
    <row r="893" spans="2:65" s="14" customFormat="1">
      <c r="B893" s="168"/>
      <c r="D893" s="155" t="s">
        <v>164</v>
      </c>
      <c r="E893" s="169" t="s">
        <v>1</v>
      </c>
      <c r="F893" s="170" t="s">
        <v>183</v>
      </c>
      <c r="H893" s="171">
        <v>100.13200000000001</v>
      </c>
      <c r="I893" s="172"/>
      <c r="L893" s="168"/>
      <c r="M893" s="173"/>
      <c r="T893" s="174"/>
      <c r="AT893" s="169" t="s">
        <v>164</v>
      </c>
      <c r="AU893" s="169" t="s">
        <v>84</v>
      </c>
      <c r="AV893" s="14" t="s">
        <v>90</v>
      </c>
      <c r="AW893" s="14" t="s">
        <v>32</v>
      </c>
      <c r="AX893" s="14" t="s">
        <v>80</v>
      </c>
      <c r="AY893" s="169" t="s">
        <v>154</v>
      </c>
    </row>
    <row r="894" spans="2:65" s="1" customFormat="1" ht="24.2" customHeight="1">
      <c r="B894" s="139"/>
      <c r="C894" s="140" t="s">
        <v>1062</v>
      </c>
      <c r="D894" s="140" t="s">
        <v>156</v>
      </c>
      <c r="E894" s="141" t="s">
        <v>1063</v>
      </c>
      <c r="F894" s="142" t="s">
        <v>1064</v>
      </c>
      <c r="G894" s="143" t="s">
        <v>159</v>
      </c>
      <c r="H894" s="144">
        <v>25.259</v>
      </c>
      <c r="I894" s="145"/>
      <c r="J894" s="146">
        <f>ROUND(I894*H894,2)</f>
        <v>0</v>
      </c>
      <c r="K894" s="147"/>
      <c r="L894" s="32"/>
      <c r="M894" s="148" t="s">
        <v>1</v>
      </c>
      <c r="N894" s="149" t="s">
        <v>42</v>
      </c>
      <c r="P894" s="150">
        <f>O894*H894</f>
        <v>0</v>
      </c>
      <c r="Q894" s="150">
        <v>7.5000000000000002E-4</v>
      </c>
      <c r="R894" s="150">
        <f>Q894*H894</f>
        <v>1.8944249999999999E-2</v>
      </c>
      <c r="S894" s="150">
        <v>0</v>
      </c>
      <c r="T894" s="151">
        <f>S894*H894</f>
        <v>0</v>
      </c>
      <c r="AR894" s="152" t="s">
        <v>244</v>
      </c>
      <c r="AT894" s="152" t="s">
        <v>156</v>
      </c>
      <c r="AU894" s="152" t="s">
        <v>84</v>
      </c>
      <c r="AY894" s="17" t="s">
        <v>154</v>
      </c>
      <c r="BE894" s="153">
        <f>IF(N894="základná",J894,0)</f>
        <v>0</v>
      </c>
      <c r="BF894" s="153">
        <f>IF(N894="znížená",J894,0)</f>
        <v>0</v>
      </c>
      <c r="BG894" s="153">
        <f>IF(N894="zákl. prenesená",J894,0)</f>
        <v>0</v>
      </c>
      <c r="BH894" s="153">
        <f>IF(N894="zníž. prenesená",J894,0)</f>
        <v>0</v>
      </c>
      <c r="BI894" s="153">
        <f>IF(N894="nulová",J894,0)</f>
        <v>0</v>
      </c>
      <c r="BJ894" s="17" t="s">
        <v>84</v>
      </c>
      <c r="BK894" s="153">
        <f>ROUND(I894*H894,2)</f>
        <v>0</v>
      </c>
      <c r="BL894" s="17" t="s">
        <v>244</v>
      </c>
      <c r="BM894" s="152" t="s">
        <v>1065</v>
      </c>
    </row>
    <row r="895" spans="2:65" s="12" customFormat="1">
      <c r="B895" s="154"/>
      <c r="D895" s="155" t="s">
        <v>164</v>
      </c>
      <c r="E895" s="156" t="s">
        <v>1</v>
      </c>
      <c r="F895" s="157" t="s">
        <v>1066</v>
      </c>
      <c r="H895" s="156" t="s">
        <v>1</v>
      </c>
      <c r="I895" s="158"/>
      <c r="L895" s="154"/>
      <c r="M895" s="159"/>
      <c r="T895" s="160"/>
      <c r="AT895" s="156" t="s">
        <v>164</v>
      </c>
      <c r="AU895" s="156" t="s">
        <v>84</v>
      </c>
      <c r="AV895" s="12" t="s">
        <v>80</v>
      </c>
      <c r="AW895" s="12" t="s">
        <v>32</v>
      </c>
      <c r="AX895" s="12" t="s">
        <v>7</v>
      </c>
      <c r="AY895" s="156" t="s">
        <v>154</v>
      </c>
    </row>
    <row r="896" spans="2:65" s="13" customFormat="1">
      <c r="B896" s="161"/>
      <c r="D896" s="155" t="s">
        <v>164</v>
      </c>
      <c r="E896" s="162" t="s">
        <v>1</v>
      </c>
      <c r="F896" s="163" t="s">
        <v>1067</v>
      </c>
      <c r="H896" s="164">
        <v>25.259</v>
      </c>
      <c r="I896" s="165"/>
      <c r="L896" s="161"/>
      <c r="M896" s="166"/>
      <c r="T896" s="167"/>
      <c r="AT896" s="162" t="s">
        <v>164</v>
      </c>
      <c r="AU896" s="162" t="s">
        <v>84</v>
      </c>
      <c r="AV896" s="13" t="s">
        <v>84</v>
      </c>
      <c r="AW896" s="13" t="s">
        <v>32</v>
      </c>
      <c r="AX896" s="13" t="s">
        <v>80</v>
      </c>
      <c r="AY896" s="162" t="s">
        <v>154</v>
      </c>
    </row>
    <row r="897" spans="2:65" s="1" customFormat="1" ht="37.9" customHeight="1">
      <c r="B897" s="139"/>
      <c r="C897" s="175" t="s">
        <v>1068</v>
      </c>
      <c r="D897" s="175" t="s">
        <v>359</v>
      </c>
      <c r="E897" s="176" t="s">
        <v>1069</v>
      </c>
      <c r="F897" s="177" t="s">
        <v>1070</v>
      </c>
      <c r="G897" s="178" t="s">
        <v>159</v>
      </c>
      <c r="H897" s="179">
        <v>30.311</v>
      </c>
      <c r="I897" s="180"/>
      <c r="J897" s="181">
        <f>ROUND(I897*H897,2)</f>
        <v>0</v>
      </c>
      <c r="K897" s="182"/>
      <c r="L897" s="183"/>
      <c r="M897" s="184" t="s">
        <v>1</v>
      </c>
      <c r="N897" s="185" t="s">
        <v>42</v>
      </c>
      <c r="P897" s="150">
        <f>O897*H897</f>
        <v>0</v>
      </c>
      <c r="Q897" s="150">
        <v>6.9999999999999999E-4</v>
      </c>
      <c r="R897" s="150">
        <f>Q897*H897</f>
        <v>2.1217699999999999E-2</v>
      </c>
      <c r="S897" s="150">
        <v>0</v>
      </c>
      <c r="T897" s="151">
        <f>S897*H897</f>
        <v>0</v>
      </c>
      <c r="AR897" s="152" t="s">
        <v>352</v>
      </c>
      <c r="AT897" s="152" t="s">
        <v>359</v>
      </c>
      <c r="AU897" s="152" t="s">
        <v>84</v>
      </c>
      <c r="AY897" s="17" t="s">
        <v>154</v>
      </c>
      <c r="BE897" s="153">
        <f>IF(N897="základná",J897,0)</f>
        <v>0</v>
      </c>
      <c r="BF897" s="153">
        <f>IF(N897="znížená",J897,0)</f>
        <v>0</v>
      </c>
      <c r="BG897" s="153">
        <f>IF(N897="zákl. prenesená",J897,0)</f>
        <v>0</v>
      </c>
      <c r="BH897" s="153">
        <f>IF(N897="zníž. prenesená",J897,0)</f>
        <v>0</v>
      </c>
      <c r="BI897" s="153">
        <f>IF(N897="nulová",J897,0)</f>
        <v>0</v>
      </c>
      <c r="BJ897" s="17" t="s">
        <v>84</v>
      </c>
      <c r="BK897" s="153">
        <f>ROUND(I897*H897,2)</f>
        <v>0</v>
      </c>
      <c r="BL897" s="17" t="s">
        <v>244</v>
      </c>
      <c r="BM897" s="152" t="s">
        <v>1071</v>
      </c>
    </row>
    <row r="898" spans="2:65" s="13" customFormat="1">
      <c r="B898" s="161"/>
      <c r="D898" s="155" t="s">
        <v>164</v>
      </c>
      <c r="E898" s="162" t="s">
        <v>1</v>
      </c>
      <c r="F898" s="163" t="s">
        <v>1072</v>
      </c>
      <c r="H898" s="164">
        <v>30.311</v>
      </c>
      <c r="I898" s="165"/>
      <c r="L898" s="161"/>
      <c r="M898" s="166"/>
      <c r="T898" s="167"/>
      <c r="AT898" s="162" t="s">
        <v>164</v>
      </c>
      <c r="AU898" s="162" t="s">
        <v>84</v>
      </c>
      <c r="AV898" s="13" t="s">
        <v>84</v>
      </c>
      <c r="AW898" s="13" t="s">
        <v>32</v>
      </c>
      <c r="AX898" s="13" t="s">
        <v>80</v>
      </c>
      <c r="AY898" s="162" t="s">
        <v>154</v>
      </c>
    </row>
    <row r="899" spans="2:65" s="1" customFormat="1" ht="24.2" customHeight="1">
      <c r="B899" s="139"/>
      <c r="C899" s="140" t="s">
        <v>1073</v>
      </c>
      <c r="D899" s="140" t="s">
        <v>156</v>
      </c>
      <c r="E899" s="141" t="s">
        <v>1074</v>
      </c>
      <c r="F899" s="142" t="s">
        <v>1075</v>
      </c>
      <c r="G899" s="143" t="s">
        <v>159</v>
      </c>
      <c r="H899" s="144">
        <v>401.53199999999998</v>
      </c>
      <c r="I899" s="145"/>
      <c r="J899" s="146">
        <f>ROUND(I899*H899,2)</f>
        <v>0</v>
      </c>
      <c r="K899" s="147"/>
      <c r="L899" s="32"/>
      <c r="M899" s="148" t="s">
        <v>1</v>
      </c>
      <c r="N899" s="149" t="s">
        <v>42</v>
      </c>
      <c r="P899" s="150">
        <f>O899*H899</f>
        <v>0</v>
      </c>
      <c r="Q899" s="150">
        <v>5.4000000000000001E-4</v>
      </c>
      <c r="R899" s="150">
        <f>Q899*H899</f>
        <v>0.21682727999999998</v>
      </c>
      <c r="S899" s="150">
        <v>0</v>
      </c>
      <c r="T899" s="151">
        <f>S899*H899</f>
        <v>0</v>
      </c>
      <c r="AR899" s="152" t="s">
        <v>244</v>
      </c>
      <c r="AT899" s="152" t="s">
        <v>156</v>
      </c>
      <c r="AU899" s="152" t="s">
        <v>84</v>
      </c>
      <c r="AY899" s="17" t="s">
        <v>154</v>
      </c>
      <c r="BE899" s="153">
        <f>IF(N899="základná",J899,0)</f>
        <v>0</v>
      </c>
      <c r="BF899" s="153">
        <f>IF(N899="znížená",J899,0)</f>
        <v>0</v>
      </c>
      <c r="BG899" s="153">
        <f>IF(N899="zákl. prenesená",J899,0)</f>
        <v>0</v>
      </c>
      <c r="BH899" s="153">
        <f>IF(N899="zníž. prenesená",J899,0)</f>
        <v>0</v>
      </c>
      <c r="BI899" s="153">
        <f>IF(N899="nulová",J899,0)</f>
        <v>0</v>
      </c>
      <c r="BJ899" s="17" t="s">
        <v>84</v>
      </c>
      <c r="BK899" s="153">
        <f>ROUND(I899*H899,2)</f>
        <v>0</v>
      </c>
      <c r="BL899" s="17" t="s">
        <v>244</v>
      </c>
      <c r="BM899" s="152" t="s">
        <v>1076</v>
      </c>
    </row>
    <row r="900" spans="2:65" s="13" customFormat="1">
      <c r="B900" s="161"/>
      <c r="D900" s="155" t="s">
        <v>164</v>
      </c>
      <c r="E900" s="162" t="s">
        <v>1</v>
      </c>
      <c r="F900" s="163" t="s">
        <v>1077</v>
      </c>
      <c r="H900" s="164">
        <v>401.53199999999998</v>
      </c>
      <c r="I900" s="165"/>
      <c r="L900" s="161"/>
      <c r="M900" s="166"/>
      <c r="T900" s="167"/>
      <c r="AT900" s="162" t="s">
        <v>164</v>
      </c>
      <c r="AU900" s="162" t="s">
        <v>84</v>
      </c>
      <c r="AV900" s="13" t="s">
        <v>84</v>
      </c>
      <c r="AW900" s="13" t="s">
        <v>32</v>
      </c>
      <c r="AX900" s="13" t="s">
        <v>80</v>
      </c>
      <c r="AY900" s="162" t="s">
        <v>154</v>
      </c>
    </row>
    <row r="901" spans="2:65" s="1" customFormat="1" ht="24.2" customHeight="1">
      <c r="B901" s="139"/>
      <c r="C901" s="140" t="s">
        <v>1078</v>
      </c>
      <c r="D901" s="140" t="s">
        <v>156</v>
      </c>
      <c r="E901" s="141" t="s">
        <v>1079</v>
      </c>
      <c r="F901" s="142" t="s">
        <v>1080</v>
      </c>
      <c r="G901" s="143" t="s">
        <v>159</v>
      </c>
      <c r="H901" s="144">
        <v>228.01</v>
      </c>
      <c r="I901" s="145"/>
      <c r="J901" s="146">
        <f>ROUND(I901*H901,2)</f>
        <v>0</v>
      </c>
      <c r="K901" s="147"/>
      <c r="L901" s="32"/>
      <c r="M901" s="148" t="s">
        <v>1</v>
      </c>
      <c r="N901" s="149" t="s">
        <v>42</v>
      </c>
      <c r="P901" s="150">
        <f>O901*H901</f>
        <v>0</v>
      </c>
      <c r="Q901" s="150">
        <v>5.4000000000000001E-4</v>
      </c>
      <c r="R901" s="150">
        <f>Q901*H901</f>
        <v>0.1231254</v>
      </c>
      <c r="S901" s="150">
        <v>0</v>
      </c>
      <c r="T901" s="151">
        <f>S901*H901</f>
        <v>0</v>
      </c>
      <c r="AR901" s="152" t="s">
        <v>244</v>
      </c>
      <c r="AT901" s="152" t="s">
        <v>156</v>
      </c>
      <c r="AU901" s="152" t="s">
        <v>84</v>
      </c>
      <c r="AY901" s="17" t="s">
        <v>154</v>
      </c>
      <c r="BE901" s="153">
        <f>IF(N901="základná",J901,0)</f>
        <v>0</v>
      </c>
      <c r="BF901" s="153">
        <f>IF(N901="znížená",J901,0)</f>
        <v>0</v>
      </c>
      <c r="BG901" s="153">
        <f>IF(N901="zákl. prenesená",J901,0)</f>
        <v>0</v>
      </c>
      <c r="BH901" s="153">
        <f>IF(N901="zníž. prenesená",J901,0)</f>
        <v>0</v>
      </c>
      <c r="BI901" s="153">
        <f>IF(N901="nulová",J901,0)</f>
        <v>0</v>
      </c>
      <c r="BJ901" s="17" t="s">
        <v>84</v>
      </c>
      <c r="BK901" s="153">
        <f>ROUND(I901*H901,2)</f>
        <v>0</v>
      </c>
      <c r="BL901" s="17" t="s">
        <v>244</v>
      </c>
      <c r="BM901" s="152" t="s">
        <v>1081</v>
      </c>
    </row>
    <row r="902" spans="2:65" s="13" customFormat="1">
      <c r="B902" s="161"/>
      <c r="D902" s="155" t="s">
        <v>164</v>
      </c>
      <c r="E902" s="162" t="s">
        <v>1</v>
      </c>
      <c r="F902" s="163" t="s">
        <v>1082</v>
      </c>
      <c r="H902" s="164">
        <v>228.01</v>
      </c>
      <c r="I902" s="165"/>
      <c r="L902" s="161"/>
      <c r="M902" s="166"/>
      <c r="T902" s="167"/>
      <c r="AT902" s="162" t="s">
        <v>164</v>
      </c>
      <c r="AU902" s="162" t="s">
        <v>84</v>
      </c>
      <c r="AV902" s="13" t="s">
        <v>84</v>
      </c>
      <c r="AW902" s="13" t="s">
        <v>32</v>
      </c>
      <c r="AX902" s="13" t="s">
        <v>80</v>
      </c>
      <c r="AY902" s="162" t="s">
        <v>154</v>
      </c>
    </row>
    <row r="903" spans="2:65" s="1" customFormat="1" ht="24.2" customHeight="1">
      <c r="B903" s="139"/>
      <c r="C903" s="175" t="s">
        <v>1083</v>
      </c>
      <c r="D903" s="175" t="s">
        <v>359</v>
      </c>
      <c r="E903" s="176" t="s">
        <v>1084</v>
      </c>
      <c r="F903" s="177" t="s">
        <v>1085</v>
      </c>
      <c r="G903" s="178" t="s">
        <v>159</v>
      </c>
      <c r="H903" s="179">
        <v>718.28200000000004</v>
      </c>
      <c r="I903" s="180"/>
      <c r="J903" s="181">
        <f>ROUND(I903*H903,2)</f>
        <v>0</v>
      </c>
      <c r="K903" s="182"/>
      <c r="L903" s="183"/>
      <c r="M903" s="184" t="s">
        <v>1</v>
      </c>
      <c r="N903" s="185" t="s">
        <v>42</v>
      </c>
      <c r="P903" s="150">
        <f>O903*H903</f>
        <v>0</v>
      </c>
      <c r="Q903" s="150">
        <v>4.2500000000000003E-3</v>
      </c>
      <c r="R903" s="150">
        <f>Q903*H903</f>
        <v>3.0526985000000004</v>
      </c>
      <c r="S903" s="150">
        <v>0</v>
      </c>
      <c r="T903" s="151">
        <f>S903*H903</f>
        <v>0</v>
      </c>
      <c r="AR903" s="152" t="s">
        <v>352</v>
      </c>
      <c r="AT903" s="152" t="s">
        <v>359</v>
      </c>
      <c r="AU903" s="152" t="s">
        <v>84</v>
      </c>
      <c r="AY903" s="17" t="s">
        <v>154</v>
      </c>
      <c r="BE903" s="153">
        <f>IF(N903="základná",J903,0)</f>
        <v>0</v>
      </c>
      <c r="BF903" s="153">
        <f>IF(N903="znížená",J903,0)</f>
        <v>0</v>
      </c>
      <c r="BG903" s="153">
        <f>IF(N903="zákl. prenesená",J903,0)</f>
        <v>0</v>
      </c>
      <c r="BH903" s="153">
        <f>IF(N903="zníž. prenesená",J903,0)</f>
        <v>0</v>
      </c>
      <c r="BI903" s="153">
        <f>IF(N903="nulová",J903,0)</f>
        <v>0</v>
      </c>
      <c r="BJ903" s="17" t="s">
        <v>84</v>
      </c>
      <c r="BK903" s="153">
        <f>ROUND(I903*H903,2)</f>
        <v>0</v>
      </c>
      <c r="BL903" s="17" t="s">
        <v>244</v>
      </c>
      <c r="BM903" s="152" t="s">
        <v>1086</v>
      </c>
    </row>
    <row r="904" spans="2:65" s="13" customFormat="1">
      <c r="B904" s="161"/>
      <c r="D904" s="155" t="s">
        <v>164</v>
      </c>
      <c r="E904" s="162" t="s">
        <v>1</v>
      </c>
      <c r="F904" s="163" t="s">
        <v>1087</v>
      </c>
      <c r="H904" s="164">
        <v>461.762</v>
      </c>
      <c r="I904" s="165"/>
      <c r="L904" s="161"/>
      <c r="M904" s="166"/>
      <c r="T904" s="167"/>
      <c r="AT904" s="162" t="s">
        <v>164</v>
      </c>
      <c r="AU904" s="162" t="s">
        <v>84</v>
      </c>
      <c r="AV904" s="13" t="s">
        <v>84</v>
      </c>
      <c r="AW904" s="13" t="s">
        <v>32</v>
      </c>
      <c r="AX904" s="13" t="s">
        <v>7</v>
      </c>
      <c r="AY904" s="162" t="s">
        <v>154</v>
      </c>
    </row>
    <row r="905" spans="2:65" s="13" customFormat="1">
      <c r="B905" s="161"/>
      <c r="D905" s="155" t="s">
        <v>164</v>
      </c>
      <c r="E905" s="162" t="s">
        <v>1</v>
      </c>
      <c r="F905" s="163" t="s">
        <v>1088</v>
      </c>
      <c r="H905" s="164">
        <v>136.80600000000001</v>
      </c>
      <c r="I905" s="165"/>
      <c r="L905" s="161"/>
      <c r="M905" s="166"/>
      <c r="T905" s="167"/>
      <c r="AT905" s="162" t="s">
        <v>164</v>
      </c>
      <c r="AU905" s="162" t="s">
        <v>84</v>
      </c>
      <c r="AV905" s="13" t="s">
        <v>84</v>
      </c>
      <c r="AW905" s="13" t="s">
        <v>32</v>
      </c>
      <c r="AX905" s="13" t="s">
        <v>7</v>
      </c>
      <c r="AY905" s="162" t="s">
        <v>154</v>
      </c>
    </row>
    <row r="906" spans="2:65" s="14" customFormat="1">
      <c r="B906" s="168"/>
      <c r="D906" s="155" t="s">
        <v>164</v>
      </c>
      <c r="E906" s="169" t="s">
        <v>1</v>
      </c>
      <c r="F906" s="170" t="s">
        <v>183</v>
      </c>
      <c r="H906" s="171">
        <v>598.56799999999998</v>
      </c>
      <c r="I906" s="172"/>
      <c r="L906" s="168"/>
      <c r="M906" s="173"/>
      <c r="T906" s="174"/>
      <c r="AT906" s="169" t="s">
        <v>164</v>
      </c>
      <c r="AU906" s="169" t="s">
        <v>84</v>
      </c>
      <c r="AV906" s="14" t="s">
        <v>90</v>
      </c>
      <c r="AW906" s="14" t="s">
        <v>32</v>
      </c>
      <c r="AX906" s="14" t="s">
        <v>80</v>
      </c>
      <c r="AY906" s="169" t="s">
        <v>154</v>
      </c>
    </row>
    <row r="907" spans="2:65" s="13" customFormat="1">
      <c r="B907" s="161"/>
      <c r="D907" s="155" t="s">
        <v>164</v>
      </c>
      <c r="F907" s="163" t="s">
        <v>1089</v>
      </c>
      <c r="H907" s="164">
        <v>718.28200000000004</v>
      </c>
      <c r="I907" s="165"/>
      <c r="L907" s="161"/>
      <c r="M907" s="166"/>
      <c r="T907" s="167"/>
      <c r="AT907" s="162" t="s">
        <v>164</v>
      </c>
      <c r="AU907" s="162" t="s">
        <v>84</v>
      </c>
      <c r="AV907" s="13" t="s">
        <v>84</v>
      </c>
      <c r="AW907" s="13" t="s">
        <v>3</v>
      </c>
      <c r="AX907" s="13" t="s">
        <v>80</v>
      </c>
      <c r="AY907" s="162" t="s">
        <v>154</v>
      </c>
    </row>
    <row r="908" spans="2:65" s="1" customFormat="1" ht="37.9" customHeight="1">
      <c r="B908" s="139"/>
      <c r="C908" s="140" t="s">
        <v>1090</v>
      </c>
      <c r="D908" s="140" t="s">
        <v>156</v>
      </c>
      <c r="E908" s="141" t="s">
        <v>1091</v>
      </c>
      <c r="F908" s="142" t="s">
        <v>1092</v>
      </c>
      <c r="G908" s="143" t="s">
        <v>159</v>
      </c>
      <c r="H908" s="144">
        <v>3.573</v>
      </c>
      <c r="I908" s="145"/>
      <c r="J908" s="146">
        <f>ROUND(I908*H908,2)</f>
        <v>0</v>
      </c>
      <c r="K908" s="147"/>
      <c r="L908" s="32"/>
      <c r="M908" s="148" t="s">
        <v>1</v>
      </c>
      <c r="N908" s="149" t="s">
        <v>42</v>
      </c>
      <c r="P908" s="150">
        <f>O908*H908</f>
        <v>0</v>
      </c>
      <c r="Q908" s="150">
        <v>3.0000000000000001E-5</v>
      </c>
      <c r="R908" s="150">
        <f>Q908*H908</f>
        <v>1.0719E-4</v>
      </c>
      <c r="S908" s="150">
        <v>0</v>
      </c>
      <c r="T908" s="151">
        <f>S908*H908</f>
        <v>0</v>
      </c>
      <c r="AR908" s="152" t="s">
        <v>244</v>
      </c>
      <c r="AT908" s="152" t="s">
        <v>156</v>
      </c>
      <c r="AU908" s="152" t="s">
        <v>84</v>
      </c>
      <c r="AY908" s="17" t="s">
        <v>154</v>
      </c>
      <c r="BE908" s="153">
        <f>IF(N908="základná",J908,0)</f>
        <v>0</v>
      </c>
      <c r="BF908" s="153">
        <f>IF(N908="znížená",J908,0)</f>
        <v>0</v>
      </c>
      <c r="BG908" s="153">
        <f>IF(N908="zákl. prenesená",J908,0)</f>
        <v>0</v>
      </c>
      <c r="BH908" s="153">
        <f>IF(N908="zníž. prenesená",J908,0)</f>
        <v>0</v>
      </c>
      <c r="BI908" s="153">
        <f>IF(N908="nulová",J908,0)</f>
        <v>0</v>
      </c>
      <c r="BJ908" s="17" t="s">
        <v>84</v>
      </c>
      <c r="BK908" s="153">
        <f>ROUND(I908*H908,2)</f>
        <v>0</v>
      </c>
      <c r="BL908" s="17" t="s">
        <v>244</v>
      </c>
      <c r="BM908" s="152" t="s">
        <v>1093</v>
      </c>
    </row>
    <row r="909" spans="2:65" s="12" customFormat="1">
      <c r="B909" s="154"/>
      <c r="D909" s="155" t="s">
        <v>164</v>
      </c>
      <c r="E909" s="156" t="s">
        <v>1</v>
      </c>
      <c r="F909" s="157" t="s">
        <v>268</v>
      </c>
      <c r="H909" s="156" t="s">
        <v>1</v>
      </c>
      <c r="I909" s="158"/>
      <c r="L909" s="154"/>
      <c r="M909" s="159"/>
      <c r="T909" s="160"/>
      <c r="AT909" s="156" t="s">
        <v>164</v>
      </c>
      <c r="AU909" s="156" t="s">
        <v>84</v>
      </c>
      <c r="AV909" s="12" t="s">
        <v>80</v>
      </c>
      <c r="AW909" s="12" t="s">
        <v>32</v>
      </c>
      <c r="AX909" s="12" t="s">
        <v>7</v>
      </c>
      <c r="AY909" s="156" t="s">
        <v>154</v>
      </c>
    </row>
    <row r="910" spans="2:65" s="13" customFormat="1">
      <c r="B910" s="161"/>
      <c r="D910" s="155" t="s">
        <v>164</v>
      </c>
      <c r="E910" s="162" t="s">
        <v>1</v>
      </c>
      <c r="F910" s="163" t="s">
        <v>1094</v>
      </c>
      <c r="H910" s="164">
        <v>3.573</v>
      </c>
      <c r="I910" s="165"/>
      <c r="L910" s="161"/>
      <c r="M910" s="166"/>
      <c r="T910" s="167"/>
      <c r="AT910" s="162" t="s">
        <v>164</v>
      </c>
      <c r="AU910" s="162" t="s">
        <v>84</v>
      </c>
      <c r="AV910" s="13" t="s">
        <v>84</v>
      </c>
      <c r="AW910" s="13" t="s">
        <v>32</v>
      </c>
      <c r="AX910" s="13" t="s">
        <v>80</v>
      </c>
      <c r="AY910" s="162" t="s">
        <v>154</v>
      </c>
    </row>
    <row r="911" spans="2:65" s="1" customFormat="1" ht="33" customHeight="1">
      <c r="B911" s="139"/>
      <c r="C911" s="140" t="s">
        <v>1095</v>
      </c>
      <c r="D911" s="140" t="s">
        <v>156</v>
      </c>
      <c r="E911" s="141" t="s">
        <v>1096</v>
      </c>
      <c r="F911" s="142" t="s">
        <v>1097</v>
      </c>
      <c r="G911" s="143" t="s">
        <v>159</v>
      </c>
      <c r="H911" s="144">
        <v>8.5649999999999995</v>
      </c>
      <c r="I911" s="145"/>
      <c r="J911" s="146">
        <f>ROUND(I911*H911,2)</f>
        <v>0</v>
      </c>
      <c r="K911" s="147"/>
      <c r="L911" s="32"/>
      <c r="M911" s="148" t="s">
        <v>1</v>
      </c>
      <c r="N911" s="149" t="s">
        <v>42</v>
      </c>
      <c r="P911" s="150">
        <f>O911*H911</f>
        <v>0</v>
      </c>
      <c r="Q911" s="150">
        <v>3.0000000000000001E-5</v>
      </c>
      <c r="R911" s="150">
        <f>Q911*H911</f>
        <v>2.5694999999999998E-4</v>
      </c>
      <c r="S911" s="150">
        <v>0</v>
      </c>
      <c r="T911" s="151">
        <f>S911*H911</f>
        <v>0</v>
      </c>
      <c r="AR911" s="152" t="s">
        <v>244</v>
      </c>
      <c r="AT911" s="152" t="s">
        <v>156</v>
      </c>
      <c r="AU911" s="152" t="s">
        <v>84</v>
      </c>
      <c r="AY911" s="17" t="s">
        <v>154</v>
      </c>
      <c r="BE911" s="153">
        <f>IF(N911="základná",J911,0)</f>
        <v>0</v>
      </c>
      <c r="BF911" s="153">
        <f>IF(N911="znížená",J911,0)</f>
        <v>0</v>
      </c>
      <c r="BG911" s="153">
        <f>IF(N911="zákl. prenesená",J911,0)</f>
        <v>0</v>
      </c>
      <c r="BH911" s="153">
        <f>IF(N911="zníž. prenesená",J911,0)</f>
        <v>0</v>
      </c>
      <c r="BI911" s="153">
        <f>IF(N911="nulová",J911,0)</f>
        <v>0</v>
      </c>
      <c r="BJ911" s="17" t="s">
        <v>84</v>
      </c>
      <c r="BK911" s="153">
        <f>ROUND(I911*H911,2)</f>
        <v>0</v>
      </c>
      <c r="BL911" s="17" t="s">
        <v>244</v>
      </c>
      <c r="BM911" s="152" t="s">
        <v>1098</v>
      </c>
    </row>
    <row r="912" spans="2:65" s="13" customFormat="1">
      <c r="B912" s="161"/>
      <c r="D912" s="155" t="s">
        <v>164</v>
      </c>
      <c r="E912" s="162" t="s">
        <v>1</v>
      </c>
      <c r="F912" s="163" t="s">
        <v>1099</v>
      </c>
      <c r="H912" s="164">
        <v>8.5649999999999995</v>
      </c>
      <c r="I912" s="165"/>
      <c r="L912" s="161"/>
      <c r="M912" s="166"/>
      <c r="T912" s="167"/>
      <c r="AT912" s="162" t="s">
        <v>164</v>
      </c>
      <c r="AU912" s="162" t="s">
        <v>84</v>
      </c>
      <c r="AV912" s="13" t="s">
        <v>84</v>
      </c>
      <c r="AW912" s="13" t="s">
        <v>32</v>
      </c>
      <c r="AX912" s="13" t="s">
        <v>80</v>
      </c>
      <c r="AY912" s="162" t="s">
        <v>154</v>
      </c>
    </row>
    <row r="913" spans="2:65" s="1" customFormat="1" ht="37.9" customHeight="1">
      <c r="B913" s="139"/>
      <c r="C913" s="175" t="s">
        <v>1100</v>
      </c>
      <c r="D913" s="175" t="s">
        <v>359</v>
      </c>
      <c r="E913" s="176" t="s">
        <v>1101</v>
      </c>
      <c r="F913" s="177" t="s">
        <v>1102</v>
      </c>
      <c r="G913" s="178" t="s">
        <v>159</v>
      </c>
      <c r="H913" s="179">
        <v>17.263999999999999</v>
      </c>
      <c r="I913" s="180"/>
      <c r="J913" s="181">
        <f>ROUND(I913*H913,2)</f>
        <v>0</v>
      </c>
      <c r="K913" s="182"/>
      <c r="L913" s="183"/>
      <c r="M913" s="184" t="s">
        <v>1</v>
      </c>
      <c r="N913" s="185" t="s">
        <v>42</v>
      </c>
      <c r="P913" s="150">
        <f>O913*H913</f>
        <v>0</v>
      </c>
      <c r="Q913" s="150">
        <v>2E-3</v>
      </c>
      <c r="R913" s="150">
        <f>Q913*H913</f>
        <v>3.4527999999999996E-2</v>
      </c>
      <c r="S913" s="150">
        <v>0</v>
      </c>
      <c r="T913" s="151">
        <f>S913*H913</f>
        <v>0</v>
      </c>
      <c r="AR913" s="152" t="s">
        <v>352</v>
      </c>
      <c r="AT913" s="152" t="s">
        <v>359</v>
      </c>
      <c r="AU913" s="152" t="s">
        <v>84</v>
      </c>
      <c r="AY913" s="17" t="s">
        <v>154</v>
      </c>
      <c r="BE913" s="153">
        <f>IF(N913="základná",J913,0)</f>
        <v>0</v>
      </c>
      <c r="BF913" s="153">
        <f>IF(N913="znížená",J913,0)</f>
        <v>0</v>
      </c>
      <c r="BG913" s="153">
        <f>IF(N913="zákl. prenesená",J913,0)</f>
        <v>0</v>
      </c>
      <c r="BH913" s="153">
        <f>IF(N913="zníž. prenesená",J913,0)</f>
        <v>0</v>
      </c>
      <c r="BI913" s="153">
        <f>IF(N913="nulová",J913,0)</f>
        <v>0</v>
      </c>
      <c r="BJ913" s="17" t="s">
        <v>84</v>
      </c>
      <c r="BK913" s="153">
        <f>ROUND(I913*H913,2)</f>
        <v>0</v>
      </c>
      <c r="BL913" s="17" t="s">
        <v>244</v>
      </c>
      <c r="BM913" s="152" t="s">
        <v>1103</v>
      </c>
    </row>
    <row r="914" spans="2:65" s="13" customFormat="1">
      <c r="B914" s="161"/>
      <c r="D914" s="155" t="s">
        <v>164</v>
      </c>
      <c r="E914" s="162" t="s">
        <v>1</v>
      </c>
      <c r="F914" s="163" t="s">
        <v>1104</v>
      </c>
      <c r="H914" s="164">
        <v>4.109</v>
      </c>
      <c r="I914" s="165"/>
      <c r="L914" s="161"/>
      <c r="M914" s="166"/>
      <c r="T914" s="167"/>
      <c r="AT914" s="162" t="s">
        <v>164</v>
      </c>
      <c r="AU914" s="162" t="s">
        <v>84</v>
      </c>
      <c r="AV914" s="13" t="s">
        <v>84</v>
      </c>
      <c r="AW914" s="13" t="s">
        <v>32</v>
      </c>
      <c r="AX914" s="13" t="s">
        <v>7</v>
      </c>
      <c r="AY914" s="162" t="s">
        <v>154</v>
      </c>
    </row>
    <row r="915" spans="2:65" s="13" customFormat="1">
      <c r="B915" s="161"/>
      <c r="D915" s="155" t="s">
        <v>164</v>
      </c>
      <c r="E915" s="162" t="s">
        <v>1</v>
      </c>
      <c r="F915" s="163" t="s">
        <v>1105</v>
      </c>
      <c r="H915" s="164">
        <v>10.278</v>
      </c>
      <c r="I915" s="165"/>
      <c r="L915" s="161"/>
      <c r="M915" s="166"/>
      <c r="T915" s="167"/>
      <c r="AT915" s="162" t="s">
        <v>164</v>
      </c>
      <c r="AU915" s="162" t="s">
        <v>84</v>
      </c>
      <c r="AV915" s="13" t="s">
        <v>84</v>
      </c>
      <c r="AW915" s="13" t="s">
        <v>32</v>
      </c>
      <c r="AX915" s="13" t="s">
        <v>7</v>
      </c>
      <c r="AY915" s="162" t="s">
        <v>154</v>
      </c>
    </row>
    <row r="916" spans="2:65" s="14" customFormat="1">
      <c r="B916" s="168"/>
      <c r="D916" s="155" t="s">
        <v>164</v>
      </c>
      <c r="E916" s="169" t="s">
        <v>1</v>
      </c>
      <c r="F916" s="170" t="s">
        <v>183</v>
      </c>
      <c r="H916" s="171">
        <v>14.387</v>
      </c>
      <c r="I916" s="172"/>
      <c r="L916" s="168"/>
      <c r="M916" s="173"/>
      <c r="T916" s="174"/>
      <c r="AT916" s="169" t="s">
        <v>164</v>
      </c>
      <c r="AU916" s="169" t="s">
        <v>84</v>
      </c>
      <c r="AV916" s="14" t="s">
        <v>90</v>
      </c>
      <c r="AW916" s="14" t="s">
        <v>32</v>
      </c>
      <c r="AX916" s="14" t="s">
        <v>80</v>
      </c>
      <c r="AY916" s="169" t="s">
        <v>154</v>
      </c>
    </row>
    <row r="917" spans="2:65" s="13" customFormat="1">
      <c r="B917" s="161"/>
      <c r="D917" s="155" t="s">
        <v>164</v>
      </c>
      <c r="F917" s="163" t="s">
        <v>1106</v>
      </c>
      <c r="H917" s="164">
        <v>17.263999999999999</v>
      </c>
      <c r="I917" s="165"/>
      <c r="L917" s="161"/>
      <c r="M917" s="166"/>
      <c r="T917" s="167"/>
      <c r="AT917" s="162" t="s">
        <v>164</v>
      </c>
      <c r="AU917" s="162" t="s">
        <v>84</v>
      </c>
      <c r="AV917" s="13" t="s">
        <v>84</v>
      </c>
      <c r="AW917" s="13" t="s">
        <v>3</v>
      </c>
      <c r="AX917" s="13" t="s">
        <v>80</v>
      </c>
      <c r="AY917" s="162" t="s">
        <v>154</v>
      </c>
    </row>
    <row r="918" spans="2:65" s="1" customFormat="1" ht="37.9" customHeight="1">
      <c r="B918" s="139"/>
      <c r="C918" s="140" t="s">
        <v>1107</v>
      </c>
      <c r="D918" s="140" t="s">
        <v>156</v>
      </c>
      <c r="E918" s="141" t="s">
        <v>1108</v>
      </c>
      <c r="F918" s="142" t="s">
        <v>1109</v>
      </c>
      <c r="G918" s="143" t="s">
        <v>159</v>
      </c>
      <c r="H918" s="144">
        <v>7.1459999999999999</v>
      </c>
      <c r="I918" s="145"/>
      <c r="J918" s="146">
        <f>ROUND(I918*H918,2)</f>
        <v>0</v>
      </c>
      <c r="K918" s="147"/>
      <c r="L918" s="32"/>
      <c r="M918" s="148" t="s">
        <v>1</v>
      </c>
      <c r="N918" s="149" t="s">
        <v>42</v>
      </c>
      <c r="P918" s="150">
        <f>O918*H918</f>
        <v>0</v>
      </c>
      <c r="Q918" s="150">
        <v>0</v>
      </c>
      <c r="R918" s="150">
        <f>Q918*H918</f>
        <v>0</v>
      </c>
      <c r="S918" s="150">
        <v>0</v>
      </c>
      <c r="T918" s="151">
        <f>S918*H918</f>
        <v>0</v>
      </c>
      <c r="AR918" s="152" t="s">
        <v>244</v>
      </c>
      <c r="AT918" s="152" t="s">
        <v>156</v>
      </c>
      <c r="AU918" s="152" t="s">
        <v>84</v>
      </c>
      <c r="AY918" s="17" t="s">
        <v>154</v>
      </c>
      <c r="BE918" s="153">
        <f>IF(N918="základná",J918,0)</f>
        <v>0</v>
      </c>
      <c r="BF918" s="153">
        <f>IF(N918="znížená",J918,0)</f>
        <v>0</v>
      </c>
      <c r="BG918" s="153">
        <f>IF(N918="zákl. prenesená",J918,0)</f>
        <v>0</v>
      </c>
      <c r="BH918" s="153">
        <f>IF(N918="zníž. prenesená",J918,0)</f>
        <v>0</v>
      </c>
      <c r="BI918" s="153">
        <f>IF(N918="nulová",J918,0)</f>
        <v>0</v>
      </c>
      <c r="BJ918" s="17" t="s">
        <v>84</v>
      </c>
      <c r="BK918" s="153">
        <f>ROUND(I918*H918,2)</f>
        <v>0</v>
      </c>
      <c r="BL918" s="17" t="s">
        <v>244</v>
      </c>
      <c r="BM918" s="152" t="s">
        <v>1110</v>
      </c>
    </row>
    <row r="919" spans="2:65" s="13" customFormat="1">
      <c r="B919" s="161"/>
      <c r="D919" s="155" t="s">
        <v>164</v>
      </c>
      <c r="E919" s="162" t="s">
        <v>1</v>
      </c>
      <c r="F919" s="163" t="s">
        <v>1111</v>
      </c>
      <c r="H919" s="164">
        <v>7.1459999999999999</v>
      </c>
      <c r="I919" s="165"/>
      <c r="L919" s="161"/>
      <c r="M919" s="166"/>
      <c r="T919" s="167"/>
      <c r="AT919" s="162" t="s">
        <v>164</v>
      </c>
      <c r="AU919" s="162" t="s">
        <v>84</v>
      </c>
      <c r="AV919" s="13" t="s">
        <v>84</v>
      </c>
      <c r="AW919" s="13" t="s">
        <v>32</v>
      </c>
      <c r="AX919" s="13" t="s">
        <v>80</v>
      </c>
      <c r="AY919" s="162" t="s">
        <v>154</v>
      </c>
    </row>
    <row r="920" spans="2:65" s="1" customFormat="1" ht="37.9" customHeight="1">
      <c r="B920" s="139"/>
      <c r="C920" s="140" t="s">
        <v>1112</v>
      </c>
      <c r="D920" s="140" t="s">
        <v>156</v>
      </c>
      <c r="E920" s="141" t="s">
        <v>1113</v>
      </c>
      <c r="F920" s="142" t="s">
        <v>1114</v>
      </c>
      <c r="G920" s="143" t="s">
        <v>159</v>
      </c>
      <c r="H920" s="144">
        <v>17.13</v>
      </c>
      <c r="I920" s="145"/>
      <c r="J920" s="146">
        <f>ROUND(I920*H920,2)</f>
        <v>0</v>
      </c>
      <c r="K920" s="147"/>
      <c r="L920" s="32"/>
      <c r="M920" s="148" t="s">
        <v>1</v>
      </c>
      <c r="N920" s="149" t="s">
        <v>42</v>
      </c>
      <c r="P920" s="150">
        <f>O920*H920</f>
        <v>0</v>
      </c>
      <c r="Q920" s="150">
        <v>0</v>
      </c>
      <c r="R920" s="150">
        <f>Q920*H920</f>
        <v>0</v>
      </c>
      <c r="S920" s="150">
        <v>0</v>
      </c>
      <c r="T920" s="151">
        <f>S920*H920</f>
        <v>0</v>
      </c>
      <c r="AR920" s="152" t="s">
        <v>244</v>
      </c>
      <c r="AT920" s="152" t="s">
        <v>156</v>
      </c>
      <c r="AU920" s="152" t="s">
        <v>84</v>
      </c>
      <c r="AY920" s="17" t="s">
        <v>154</v>
      </c>
      <c r="BE920" s="153">
        <f>IF(N920="základná",J920,0)</f>
        <v>0</v>
      </c>
      <c r="BF920" s="153">
        <f>IF(N920="znížená",J920,0)</f>
        <v>0</v>
      </c>
      <c r="BG920" s="153">
        <f>IF(N920="zákl. prenesená",J920,0)</f>
        <v>0</v>
      </c>
      <c r="BH920" s="153">
        <f>IF(N920="zníž. prenesená",J920,0)</f>
        <v>0</v>
      </c>
      <c r="BI920" s="153">
        <f>IF(N920="nulová",J920,0)</f>
        <v>0</v>
      </c>
      <c r="BJ920" s="17" t="s">
        <v>84</v>
      </c>
      <c r="BK920" s="153">
        <f>ROUND(I920*H920,2)</f>
        <v>0</v>
      </c>
      <c r="BL920" s="17" t="s">
        <v>244</v>
      </c>
      <c r="BM920" s="152" t="s">
        <v>1115</v>
      </c>
    </row>
    <row r="921" spans="2:65" s="13" customFormat="1">
      <c r="B921" s="161"/>
      <c r="D921" s="155" t="s">
        <v>164</v>
      </c>
      <c r="E921" s="162" t="s">
        <v>1</v>
      </c>
      <c r="F921" s="163" t="s">
        <v>1116</v>
      </c>
      <c r="H921" s="164">
        <v>17.13</v>
      </c>
      <c r="I921" s="165"/>
      <c r="L921" s="161"/>
      <c r="M921" s="166"/>
      <c r="T921" s="167"/>
      <c r="AT921" s="162" t="s">
        <v>164</v>
      </c>
      <c r="AU921" s="162" t="s">
        <v>84</v>
      </c>
      <c r="AV921" s="13" t="s">
        <v>84</v>
      </c>
      <c r="AW921" s="13" t="s">
        <v>32</v>
      </c>
      <c r="AX921" s="13" t="s">
        <v>80</v>
      </c>
      <c r="AY921" s="162" t="s">
        <v>154</v>
      </c>
    </row>
    <row r="922" spans="2:65" s="1" customFormat="1" ht="16.5" customHeight="1">
      <c r="B922" s="139"/>
      <c r="C922" s="175" t="s">
        <v>1117</v>
      </c>
      <c r="D922" s="175" t="s">
        <v>359</v>
      </c>
      <c r="E922" s="176" t="s">
        <v>1118</v>
      </c>
      <c r="F922" s="177" t="s">
        <v>1119</v>
      </c>
      <c r="G922" s="178" t="s">
        <v>159</v>
      </c>
      <c r="H922" s="179">
        <v>34.536999999999999</v>
      </c>
      <c r="I922" s="180"/>
      <c r="J922" s="181">
        <f>ROUND(I922*H922,2)</f>
        <v>0</v>
      </c>
      <c r="K922" s="182"/>
      <c r="L922" s="183"/>
      <c r="M922" s="184" t="s">
        <v>1</v>
      </c>
      <c r="N922" s="185" t="s">
        <v>42</v>
      </c>
      <c r="P922" s="150">
        <f>O922*H922</f>
        <v>0</v>
      </c>
      <c r="Q922" s="150">
        <v>2.9999999999999997E-4</v>
      </c>
      <c r="R922" s="150">
        <f>Q922*H922</f>
        <v>1.0361099999999998E-2</v>
      </c>
      <c r="S922" s="150">
        <v>0</v>
      </c>
      <c r="T922" s="151">
        <f>S922*H922</f>
        <v>0</v>
      </c>
      <c r="AR922" s="152" t="s">
        <v>352</v>
      </c>
      <c r="AT922" s="152" t="s">
        <v>359</v>
      </c>
      <c r="AU922" s="152" t="s">
        <v>84</v>
      </c>
      <c r="AY922" s="17" t="s">
        <v>154</v>
      </c>
      <c r="BE922" s="153">
        <f>IF(N922="základná",J922,0)</f>
        <v>0</v>
      </c>
      <c r="BF922" s="153">
        <f>IF(N922="znížená",J922,0)</f>
        <v>0</v>
      </c>
      <c r="BG922" s="153">
        <f>IF(N922="zákl. prenesená",J922,0)</f>
        <v>0</v>
      </c>
      <c r="BH922" s="153">
        <f>IF(N922="zníž. prenesená",J922,0)</f>
        <v>0</v>
      </c>
      <c r="BI922" s="153">
        <f>IF(N922="nulová",J922,0)</f>
        <v>0</v>
      </c>
      <c r="BJ922" s="17" t="s">
        <v>84</v>
      </c>
      <c r="BK922" s="153">
        <f>ROUND(I922*H922,2)</f>
        <v>0</v>
      </c>
      <c r="BL922" s="17" t="s">
        <v>244</v>
      </c>
      <c r="BM922" s="152" t="s">
        <v>1120</v>
      </c>
    </row>
    <row r="923" spans="2:65" s="13" customFormat="1">
      <c r="B923" s="161"/>
      <c r="D923" s="155" t="s">
        <v>164</v>
      </c>
      <c r="E923" s="162" t="s">
        <v>1</v>
      </c>
      <c r="F923" s="163" t="s">
        <v>1121</v>
      </c>
      <c r="H923" s="164">
        <v>8.218</v>
      </c>
      <c r="I923" s="165"/>
      <c r="L923" s="161"/>
      <c r="M923" s="166"/>
      <c r="T923" s="167"/>
      <c r="AT923" s="162" t="s">
        <v>164</v>
      </c>
      <c r="AU923" s="162" t="s">
        <v>84</v>
      </c>
      <c r="AV923" s="13" t="s">
        <v>84</v>
      </c>
      <c r="AW923" s="13" t="s">
        <v>32</v>
      </c>
      <c r="AX923" s="13" t="s">
        <v>7</v>
      </c>
      <c r="AY923" s="162" t="s">
        <v>154</v>
      </c>
    </row>
    <row r="924" spans="2:65" s="13" customFormat="1">
      <c r="B924" s="161"/>
      <c r="D924" s="155" t="s">
        <v>164</v>
      </c>
      <c r="E924" s="162" t="s">
        <v>1</v>
      </c>
      <c r="F924" s="163" t="s">
        <v>1122</v>
      </c>
      <c r="H924" s="164">
        <v>20.562999999999999</v>
      </c>
      <c r="I924" s="165"/>
      <c r="L924" s="161"/>
      <c r="M924" s="166"/>
      <c r="T924" s="167"/>
      <c r="AT924" s="162" t="s">
        <v>164</v>
      </c>
      <c r="AU924" s="162" t="s">
        <v>84</v>
      </c>
      <c r="AV924" s="13" t="s">
        <v>84</v>
      </c>
      <c r="AW924" s="13" t="s">
        <v>32</v>
      </c>
      <c r="AX924" s="13" t="s">
        <v>7</v>
      </c>
      <c r="AY924" s="162" t="s">
        <v>154</v>
      </c>
    </row>
    <row r="925" spans="2:65" s="14" customFormat="1">
      <c r="B925" s="168"/>
      <c r="D925" s="155" t="s">
        <v>164</v>
      </c>
      <c r="E925" s="169" t="s">
        <v>1</v>
      </c>
      <c r="F925" s="170" t="s">
        <v>183</v>
      </c>
      <c r="H925" s="171">
        <v>28.780999999999999</v>
      </c>
      <c r="I925" s="172"/>
      <c r="L925" s="168"/>
      <c r="M925" s="173"/>
      <c r="T925" s="174"/>
      <c r="AT925" s="169" t="s">
        <v>164</v>
      </c>
      <c r="AU925" s="169" t="s">
        <v>84</v>
      </c>
      <c r="AV925" s="14" t="s">
        <v>90</v>
      </c>
      <c r="AW925" s="14" t="s">
        <v>32</v>
      </c>
      <c r="AX925" s="14" t="s">
        <v>80</v>
      </c>
      <c r="AY925" s="169" t="s">
        <v>154</v>
      </c>
    </row>
    <row r="926" spans="2:65" s="13" customFormat="1">
      <c r="B926" s="161"/>
      <c r="D926" s="155" t="s">
        <v>164</v>
      </c>
      <c r="F926" s="163" t="s">
        <v>1123</v>
      </c>
      <c r="H926" s="164">
        <v>34.536999999999999</v>
      </c>
      <c r="I926" s="165"/>
      <c r="L926" s="161"/>
      <c r="M926" s="166"/>
      <c r="T926" s="167"/>
      <c r="AT926" s="162" t="s">
        <v>164</v>
      </c>
      <c r="AU926" s="162" t="s">
        <v>84</v>
      </c>
      <c r="AV926" s="13" t="s">
        <v>84</v>
      </c>
      <c r="AW926" s="13" t="s">
        <v>3</v>
      </c>
      <c r="AX926" s="13" t="s">
        <v>80</v>
      </c>
      <c r="AY926" s="162" t="s">
        <v>154</v>
      </c>
    </row>
    <row r="927" spans="2:65" s="1" customFormat="1" ht="16.5" customHeight="1">
      <c r="B927" s="139"/>
      <c r="C927" s="175" t="s">
        <v>1124</v>
      </c>
      <c r="D927" s="175" t="s">
        <v>359</v>
      </c>
      <c r="E927" s="176" t="s">
        <v>1125</v>
      </c>
      <c r="F927" s="177" t="s">
        <v>1126</v>
      </c>
      <c r="G927" s="178" t="s">
        <v>159</v>
      </c>
      <c r="H927" s="179">
        <v>34.536999999999999</v>
      </c>
      <c r="I927" s="180"/>
      <c r="J927" s="181">
        <f>ROUND(I927*H927,2)</f>
        <v>0</v>
      </c>
      <c r="K927" s="182"/>
      <c r="L927" s="183"/>
      <c r="M927" s="184" t="s">
        <v>1</v>
      </c>
      <c r="N927" s="185" t="s">
        <v>42</v>
      </c>
      <c r="P927" s="150">
        <f>O927*H927</f>
        <v>0</v>
      </c>
      <c r="Q927" s="150">
        <v>5.0000000000000001E-4</v>
      </c>
      <c r="R927" s="150">
        <f>Q927*H927</f>
        <v>1.7268499999999999E-2</v>
      </c>
      <c r="S927" s="150">
        <v>0</v>
      </c>
      <c r="T927" s="151">
        <f>S927*H927</f>
        <v>0</v>
      </c>
      <c r="AR927" s="152" t="s">
        <v>352</v>
      </c>
      <c r="AT927" s="152" t="s">
        <v>359</v>
      </c>
      <c r="AU927" s="152" t="s">
        <v>84</v>
      </c>
      <c r="AY927" s="17" t="s">
        <v>154</v>
      </c>
      <c r="BE927" s="153">
        <f>IF(N927="základná",J927,0)</f>
        <v>0</v>
      </c>
      <c r="BF927" s="153">
        <f>IF(N927="znížená",J927,0)</f>
        <v>0</v>
      </c>
      <c r="BG927" s="153">
        <f>IF(N927="zákl. prenesená",J927,0)</f>
        <v>0</v>
      </c>
      <c r="BH927" s="153">
        <f>IF(N927="zníž. prenesená",J927,0)</f>
        <v>0</v>
      </c>
      <c r="BI927" s="153">
        <f>IF(N927="nulová",J927,0)</f>
        <v>0</v>
      </c>
      <c r="BJ927" s="17" t="s">
        <v>84</v>
      </c>
      <c r="BK927" s="153">
        <f>ROUND(I927*H927,2)</f>
        <v>0</v>
      </c>
      <c r="BL927" s="17" t="s">
        <v>244</v>
      </c>
      <c r="BM927" s="152" t="s">
        <v>1127</v>
      </c>
    </row>
    <row r="928" spans="2:65" s="1" customFormat="1" ht="24.2" customHeight="1">
      <c r="B928" s="139"/>
      <c r="C928" s="140" t="s">
        <v>1128</v>
      </c>
      <c r="D928" s="140" t="s">
        <v>156</v>
      </c>
      <c r="E928" s="141" t="s">
        <v>1129</v>
      </c>
      <c r="F928" s="142" t="s">
        <v>1130</v>
      </c>
      <c r="G928" s="143" t="s">
        <v>1131</v>
      </c>
      <c r="H928" s="193"/>
      <c r="I928" s="145"/>
      <c r="J928" s="146">
        <f>ROUND(I928*H928,2)</f>
        <v>0</v>
      </c>
      <c r="K928" s="147"/>
      <c r="L928" s="32"/>
      <c r="M928" s="148" t="s">
        <v>1</v>
      </c>
      <c r="N928" s="149" t="s">
        <v>42</v>
      </c>
      <c r="P928" s="150">
        <f>O928*H928</f>
        <v>0</v>
      </c>
      <c r="Q928" s="150">
        <v>0</v>
      </c>
      <c r="R928" s="150">
        <f>Q928*H928</f>
        <v>0</v>
      </c>
      <c r="S928" s="150">
        <v>0</v>
      </c>
      <c r="T928" s="151">
        <f>S928*H928</f>
        <v>0</v>
      </c>
      <c r="AR928" s="152" t="s">
        <v>244</v>
      </c>
      <c r="AT928" s="152" t="s">
        <v>156</v>
      </c>
      <c r="AU928" s="152" t="s">
        <v>84</v>
      </c>
      <c r="AY928" s="17" t="s">
        <v>154</v>
      </c>
      <c r="BE928" s="153">
        <f>IF(N928="základná",J928,0)</f>
        <v>0</v>
      </c>
      <c r="BF928" s="153">
        <f>IF(N928="znížená",J928,0)</f>
        <v>0</v>
      </c>
      <c r="BG928" s="153">
        <f>IF(N928="zákl. prenesená",J928,0)</f>
        <v>0</v>
      </c>
      <c r="BH928" s="153">
        <f>IF(N928="zníž. prenesená",J928,0)</f>
        <v>0</v>
      </c>
      <c r="BI928" s="153">
        <f>IF(N928="nulová",J928,0)</f>
        <v>0</v>
      </c>
      <c r="BJ928" s="17" t="s">
        <v>84</v>
      </c>
      <c r="BK928" s="153">
        <f>ROUND(I928*H928,2)</f>
        <v>0</v>
      </c>
      <c r="BL928" s="17" t="s">
        <v>244</v>
      </c>
      <c r="BM928" s="152" t="s">
        <v>1132</v>
      </c>
    </row>
    <row r="929" spans="2:65" s="11" customFormat="1" ht="22.9" customHeight="1">
      <c r="B929" s="127"/>
      <c r="D929" s="128" t="s">
        <v>75</v>
      </c>
      <c r="E929" s="137" t="s">
        <v>1133</v>
      </c>
      <c r="F929" s="137" t="s">
        <v>1134</v>
      </c>
      <c r="I929" s="130"/>
      <c r="J929" s="138">
        <f>BK929</f>
        <v>0</v>
      </c>
      <c r="L929" s="127"/>
      <c r="M929" s="132"/>
      <c r="P929" s="133">
        <f>SUM(P930:P981)</f>
        <v>0</v>
      </c>
      <c r="R929" s="133">
        <f>SUM(R930:R981)</f>
        <v>2.4608304042500002</v>
      </c>
      <c r="T929" s="134">
        <f>SUM(T930:T981)</f>
        <v>0</v>
      </c>
      <c r="AR929" s="128" t="s">
        <v>84</v>
      </c>
      <c r="AT929" s="135" t="s">
        <v>75</v>
      </c>
      <c r="AU929" s="135" t="s">
        <v>80</v>
      </c>
      <c r="AY929" s="128" t="s">
        <v>154</v>
      </c>
      <c r="BK929" s="136">
        <f>SUM(BK930:BK981)</f>
        <v>0</v>
      </c>
    </row>
    <row r="930" spans="2:65" s="1" customFormat="1" ht="21.75" customHeight="1">
      <c r="B930" s="139"/>
      <c r="C930" s="140" t="s">
        <v>1135</v>
      </c>
      <c r="D930" s="140" t="s">
        <v>156</v>
      </c>
      <c r="E930" s="141" t="s">
        <v>1136</v>
      </c>
      <c r="F930" s="142" t="s">
        <v>1137</v>
      </c>
      <c r="G930" s="143" t="s">
        <v>159</v>
      </c>
      <c r="H930" s="144">
        <v>290.62700000000001</v>
      </c>
      <c r="I930" s="145"/>
      <c r="J930" s="146">
        <f>ROUND(I930*H930,2)</f>
        <v>0</v>
      </c>
      <c r="K930" s="147"/>
      <c r="L930" s="32"/>
      <c r="M930" s="148" t="s">
        <v>1</v>
      </c>
      <c r="N930" s="149" t="s">
        <v>42</v>
      </c>
      <c r="P930" s="150">
        <f>O930*H930</f>
        <v>0</v>
      </c>
      <c r="Q930" s="150">
        <v>3.2499999999999998E-6</v>
      </c>
      <c r="R930" s="150">
        <f>Q930*H930</f>
        <v>9.4453775E-4</v>
      </c>
      <c r="S930" s="150">
        <v>0</v>
      </c>
      <c r="T930" s="151">
        <f>S930*H930</f>
        <v>0</v>
      </c>
      <c r="AR930" s="152" t="s">
        <v>244</v>
      </c>
      <c r="AT930" s="152" t="s">
        <v>156</v>
      </c>
      <c r="AU930" s="152" t="s">
        <v>84</v>
      </c>
      <c r="AY930" s="17" t="s">
        <v>154</v>
      </c>
      <c r="BE930" s="153">
        <f>IF(N930="základná",J930,0)</f>
        <v>0</v>
      </c>
      <c r="BF930" s="153">
        <f>IF(N930="znížená",J930,0)</f>
        <v>0</v>
      </c>
      <c r="BG930" s="153">
        <f>IF(N930="zákl. prenesená",J930,0)</f>
        <v>0</v>
      </c>
      <c r="BH930" s="153">
        <f>IF(N930="zníž. prenesená",J930,0)</f>
        <v>0</v>
      </c>
      <c r="BI930" s="153">
        <f>IF(N930="nulová",J930,0)</f>
        <v>0</v>
      </c>
      <c r="BJ930" s="17" t="s">
        <v>84</v>
      </c>
      <c r="BK930" s="153">
        <f>ROUND(I930*H930,2)</f>
        <v>0</v>
      </c>
      <c r="BL930" s="17" t="s">
        <v>244</v>
      </c>
      <c r="BM930" s="152" t="s">
        <v>1138</v>
      </c>
    </row>
    <row r="931" spans="2:65" s="12" customFormat="1">
      <c r="B931" s="154"/>
      <c r="D931" s="155" t="s">
        <v>164</v>
      </c>
      <c r="E931" s="156" t="s">
        <v>1</v>
      </c>
      <c r="F931" s="157" t="s">
        <v>1139</v>
      </c>
      <c r="H931" s="156" t="s">
        <v>1</v>
      </c>
      <c r="I931" s="158"/>
      <c r="L931" s="154"/>
      <c r="M931" s="159"/>
      <c r="T931" s="160"/>
      <c r="AT931" s="156" t="s">
        <v>164</v>
      </c>
      <c r="AU931" s="156" t="s">
        <v>84</v>
      </c>
      <c r="AV931" s="12" t="s">
        <v>80</v>
      </c>
      <c r="AW931" s="12" t="s">
        <v>32</v>
      </c>
      <c r="AX931" s="12" t="s">
        <v>7</v>
      </c>
      <c r="AY931" s="156" t="s">
        <v>154</v>
      </c>
    </row>
    <row r="932" spans="2:65" s="13" customFormat="1">
      <c r="B932" s="161"/>
      <c r="D932" s="155" t="s">
        <v>164</v>
      </c>
      <c r="E932" s="162" t="s">
        <v>1</v>
      </c>
      <c r="F932" s="163" t="s">
        <v>1140</v>
      </c>
      <c r="H932" s="164">
        <v>52.709000000000003</v>
      </c>
      <c r="I932" s="165"/>
      <c r="L932" s="161"/>
      <c r="M932" s="166"/>
      <c r="T932" s="167"/>
      <c r="AT932" s="162" t="s">
        <v>164</v>
      </c>
      <c r="AU932" s="162" t="s">
        <v>84</v>
      </c>
      <c r="AV932" s="13" t="s">
        <v>84</v>
      </c>
      <c r="AW932" s="13" t="s">
        <v>32</v>
      </c>
      <c r="AX932" s="13" t="s">
        <v>7</v>
      </c>
      <c r="AY932" s="162" t="s">
        <v>154</v>
      </c>
    </row>
    <row r="933" spans="2:65" s="12" customFormat="1">
      <c r="B933" s="154"/>
      <c r="D933" s="155" t="s">
        <v>164</v>
      </c>
      <c r="E933" s="156" t="s">
        <v>1</v>
      </c>
      <c r="F933" s="157" t="s">
        <v>1141</v>
      </c>
      <c r="H933" s="156" t="s">
        <v>1</v>
      </c>
      <c r="I933" s="158"/>
      <c r="L933" s="154"/>
      <c r="M933" s="159"/>
      <c r="T933" s="160"/>
      <c r="AT933" s="156" t="s">
        <v>164</v>
      </c>
      <c r="AU933" s="156" t="s">
        <v>84</v>
      </c>
      <c r="AV933" s="12" t="s">
        <v>80</v>
      </c>
      <c r="AW933" s="12" t="s">
        <v>32</v>
      </c>
      <c r="AX933" s="12" t="s">
        <v>7</v>
      </c>
      <c r="AY933" s="156" t="s">
        <v>154</v>
      </c>
    </row>
    <row r="934" spans="2:65" s="13" customFormat="1">
      <c r="B934" s="161"/>
      <c r="D934" s="155" t="s">
        <v>164</v>
      </c>
      <c r="E934" s="162" t="s">
        <v>1</v>
      </c>
      <c r="F934" s="163" t="s">
        <v>1142</v>
      </c>
      <c r="H934" s="164">
        <v>31.628</v>
      </c>
      <c r="I934" s="165"/>
      <c r="L934" s="161"/>
      <c r="M934" s="166"/>
      <c r="T934" s="167"/>
      <c r="AT934" s="162" t="s">
        <v>164</v>
      </c>
      <c r="AU934" s="162" t="s">
        <v>84</v>
      </c>
      <c r="AV934" s="13" t="s">
        <v>84</v>
      </c>
      <c r="AW934" s="13" t="s">
        <v>32</v>
      </c>
      <c r="AX934" s="13" t="s">
        <v>7</v>
      </c>
      <c r="AY934" s="162" t="s">
        <v>154</v>
      </c>
    </row>
    <row r="935" spans="2:65" s="12" customFormat="1">
      <c r="B935" s="154"/>
      <c r="D935" s="155" t="s">
        <v>164</v>
      </c>
      <c r="E935" s="156" t="s">
        <v>1</v>
      </c>
      <c r="F935" s="157" t="s">
        <v>481</v>
      </c>
      <c r="H935" s="156" t="s">
        <v>1</v>
      </c>
      <c r="I935" s="158"/>
      <c r="L935" s="154"/>
      <c r="M935" s="159"/>
      <c r="T935" s="160"/>
      <c r="AT935" s="156" t="s">
        <v>164</v>
      </c>
      <c r="AU935" s="156" t="s">
        <v>84</v>
      </c>
      <c r="AV935" s="12" t="s">
        <v>80</v>
      </c>
      <c r="AW935" s="12" t="s">
        <v>32</v>
      </c>
      <c r="AX935" s="12" t="s">
        <v>7</v>
      </c>
      <c r="AY935" s="156" t="s">
        <v>154</v>
      </c>
    </row>
    <row r="936" spans="2:65" s="13" customFormat="1">
      <c r="B936" s="161"/>
      <c r="D936" s="155" t="s">
        <v>164</v>
      </c>
      <c r="E936" s="162" t="s">
        <v>1</v>
      </c>
      <c r="F936" s="163" t="s">
        <v>1143</v>
      </c>
      <c r="H936" s="164">
        <v>206.29</v>
      </c>
      <c r="I936" s="165"/>
      <c r="L936" s="161"/>
      <c r="M936" s="166"/>
      <c r="T936" s="167"/>
      <c r="AT936" s="162" t="s">
        <v>164</v>
      </c>
      <c r="AU936" s="162" t="s">
        <v>84</v>
      </c>
      <c r="AV936" s="13" t="s">
        <v>84</v>
      </c>
      <c r="AW936" s="13" t="s">
        <v>32</v>
      </c>
      <c r="AX936" s="13" t="s">
        <v>7</v>
      </c>
      <c r="AY936" s="162" t="s">
        <v>154</v>
      </c>
    </row>
    <row r="937" spans="2:65" s="14" customFormat="1">
      <c r="B937" s="168"/>
      <c r="D937" s="155" t="s">
        <v>164</v>
      </c>
      <c r="E937" s="169" t="s">
        <v>1</v>
      </c>
      <c r="F937" s="170" t="s">
        <v>183</v>
      </c>
      <c r="H937" s="171">
        <v>290.62700000000001</v>
      </c>
      <c r="I937" s="172"/>
      <c r="L937" s="168"/>
      <c r="M937" s="173"/>
      <c r="T937" s="174"/>
      <c r="AT937" s="169" t="s">
        <v>164</v>
      </c>
      <c r="AU937" s="169" t="s">
        <v>84</v>
      </c>
      <c r="AV937" s="14" t="s">
        <v>90</v>
      </c>
      <c r="AW937" s="14" t="s">
        <v>32</v>
      </c>
      <c r="AX937" s="14" t="s">
        <v>80</v>
      </c>
      <c r="AY937" s="169" t="s">
        <v>154</v>
      </c>
    </row>
    <row r="938" spans="2:65" s="1" customFormat="1" ht="24.2" customHeight="1">
      <c r="B938" s="139"/>
      <c r="C938" s="175" t="s">
        <v>1144</v>
      </c>
      <c r="D938" s="175" t="s">
        <v>359</v>
      </c>
      <c r="E938" s="176" t="s">
        <v>1145</v>
      </c>
      <c r="F938" s="177" t="s">
        <v>1146</v>
      </c>
      <c r="G938" s="178" t="s">
        <v>159</v>
      </c>
      <c r="H938" s="179">
        <v>334.221</v>
      </c>
      <c r="I938" s="180"/>
      <c r="J938" s="181">
        <f>ROUND(I938*H938,2)</f>
        <v>0</v>
      </c>
      <c r="K938" s="182"/>
      <c r="L938" s="183"/>
      <c r="M938" s="184" t="s">
        <v>1</v>
      </c>
      <c r="N938" s="185" t="s">
        <v>42</v>
      </c>
      <c r="P938" s="150">
        <f>O938*H938</f>
        <v>0</v>
      </c>
      <c r="Q938" s="150">
        <v>1.3999999999999999E-4</v>
      </c>
      <c r="R938" s="150">
        <f>Q938*H938</f>
        <v>4.6790939999999996E-2</v>
      </c>
      <c r="S938" s="150">
        <v>0</v>
      </c>
      <c r="T938" s="151">
        <f>S938*H938</f>
        <v>0</v>
      </c>
      <c r="AR938" s="152" t="s">
        <v>352</v>
      </c>
      <c r="AT938" s="152" t="s">
        <v>359</v>
      </c>
      <c r="AU938" s="152" t="s">
        <v>84</v>
      </c>
      <c r="AY938" s="17" t="s">
        <v>154</v>
      </c>
      <c r="BE938" s="153">
        <f>IF(N938="základná",J938,0)</f>
        <v>0</v>
      </c>
      <c r="BF938" s="153">
        <f>IF(N938="znížená",J938,0)</f>
        <v>0</v>
      </c>
      <c r="BG938" s="153">
        <f>IF(N938="zákl. prenesená",J938,0)</f>
        <v>0</v>
      </c>
      <c r="BH938" s="153">
        <f>IF(N938="zníž. prenesená",J938,0)</f>
        <v>0</v>
      </c>
      <c r="BI938" s="153">
        <f>IF(N938="nulová",J938,0)</f>
        <v>0</v>
      </c>
      <c r="BJ938" s="17" t="s">
        <v>84</v>
      </c>
      <c r="BK938" s="153">
        <f>ROUND(I938*H938,2)</f>
        <v>0</v>
      </c>
      <c r="BL938" s="17" t="s">
        <v>244</v>
      </c>
      <c r="BM938" s="152" t="s">
        <v>1147</v>
      </c>
    </row>
    <row r="939" spans="2:65" s="13" customFormat="1">
      <c r="B939" s="161"/>
      <c r="D939" s="155" t="s">
        <v>164</v>
      </c>
      <c r="F939" s="163" t="s">
        <v>1148</v>
      </c>
      <c r="H939" s="164">
        <v>334.221</v>
      </c>
      <c r="I939" s="165"/>
      <c r="L939" s="161"/>
      <c r="M939" s="166"/>
      <c r="T939" s="167"/>
      <c r="AT939" s="162" t="s">
        <v>164</v>
      </c>
      <c r="AU939" s="162" t="s">
        <v>84</v>
      </c>
      <c r="AV939" s="13" t="s">
        <v>84</v>
      </c>
      <c r="AW939" s="13" t="s">
        <v>3</v>
      </c>
      <c r="AX939" s="13" t="s">
        <v>80</v>
      </c>
      <c r="AY939" s="162" t="s">
        <v>154</v>
      </c>
    </row>
    <row r="940" spans="2:65" s="1" customFormat="1" ht="33" customHeight="1">
      <c r="B940" s="139"/>
      <c r="C940" s="140" t="s">
        <v>1149</v>
      </c>
      <c r="D940" s="140" t="s">
        <v>156</v>
      </c>
      <c r="E940" s="141" t="s">
        <v>1150</v>
      </c>
      <c r="F940" s="142" t="s">
        <v>1151</v>
      </c>
      <c r="G940" s="143" t="s">
        <v>159</v>
      </c>
      <c r="H940" s="144">
        <v>267.08300000000003</v>
      </c>
      <c r="I940" s="145"/>
      <c r="J940" s="146">
        <f>ROUND(I940*H940,2)</f>
        <v>0</v>
      </c>
      <c r="K940" s="147"/>
      <c r="L940" s="32"/>
      <c r="M940" s="148" t="s">
        <v>1</v>
      </c>
      <c r="N940" s="149" t="s">
        <v>42</v>
      </c>
      <c r="P940" s="150">
        <f>O940*H940</f>
        <v>0</v>
      </c>
      <c r="Q940" s="150">
        <v>0</v>
      </c>
      <c r="R940" s="150">
        <f>Q940*H940</f>
        <v>0</v>
      </c>
      <c r="S940" s="150">
        <v>0</v>
      </c>
      <c r="T940" s="151">
        <f>S940*H940</f>
        <v>0</v>
      </c>
      <c r="AR940" s="152" t="s">
        <v>244</v>
      </c>
      <c r="AT940" s="152" t="s">
        <v>156</v>
      </c>
      <c r="AU940" s="152" t="s">
        <v>84</v>
      </c>
      <c r="AY940" s="17" t="s">
        <v>154</v>
      </c>
      <c r="BE940" s="153">
        <f>IF(N940="základná",J940,0)</f>
        <v>0</v>
      </c>
      <c r="BF940" s="153">
        <f>IF(N940="znížená",J940,0)</f>
        <v>0</v>
      </c>
      <c r="BG940" s="153">
        <f>IF(N940="zákl. prenesená",J940,0)</f>
        <v>0</v>
      </c>
      <c r="BH940" s="153">
        <f>IF(N940="zníž. prenesená",J940,0)</f>
        <v>0</v>
      </c>
      <c r="BI940" s="153">
        <f>IF(N940="nulová",J940,0)</f>
        <v>0</v>
      </c>
      <c r="BJ940" s="17" t="s">
        <v>84</v>
      </c>
      <c r="BK940" s="153">
        <f>ROUND(I940*H940,2)</f>
        <v>0</v>
      </c>
      <c r="BL940" s="17" t="s">
        <v>244</v>
      </c>
      <c r="BM940" s="152" t="s">
        <v>1152</v>
      </c>
    </row>
    <row r="941" spans="2:65" s="12" customFormat="1">
      <c r="B941" s="154"/>
      <c r="D941" s="155" t="s">
        <v>164</v>
      </c>
      <c r="E941" s="156" t="s">
        <v>1</v>
      </c>
      <c r="F941" s="157" t="s">
        <v>1153</v>
      </c>
      <c r="H941" s="156" t="s">
        <v>1</v>
      </c>
      <c r="I941" s="158"/>
      <c r="L941" s="154"/>
      <c r="M941" s="159"/>
      <c r="T941" s="160"/>
      <c r="AT941" s="156" t="s">
        <v>164</v>
      </c>
      <c r="AU941" s="156" t="s">
        <v>84</v>
      </c>
      <c r="AV941" s="12" t="s">
        <v>80</v>
      </c>
      <c r="AW941" s="12" t="s">
        <v>32</v>
      </c>
      <c r="AX941" s="12" t="s">
        <v>7</v>
      </c>
      <c r="AY941" s="156" t="s">
        <v>154</v>
      </c>
    </row>
    <row r="942" spans="2:65" s="13" customFormat="1">
      <c r="B942" s="161"/>
      <c r="D942" s="155" t="s">
        <v>164</v>
      </c>
      <c r="E942" s="162" t="s">
        <v>1</v>
      </c>
      <c r="F942" s="163" t="s">
        <v>1154</v>
      </c>
      <c r="H942" s="164">
        <v>41.133000000000003</v>
      </c>
      <c r="I942" s="165"/>
      <c r="L942" s="161"/>
      <c r="M942" s="166"/>
      <c r="T942" s="167"/>
      <c r="AT942" s="162" t="s">
        <v>164</v>
      </c>
      <c r="AU942" s="162" t="s">
        <v>84</v>
      </c>
      <c r="AV942" s="13" t="s">
        <v>84</v>
      </c>
      <c r="AW942" s="13" t="s">
        <v>32</v>
      </c>
      <c r="AX942" s="13" t="s">
        <v>7</v>
      </c>
      <c r="AY942" s="162" t="s">
        <v>154</v>
      </c>
    </row>
    <row r="943" spans="2:65" s="12" customFormat="1">
      <c r="B943" s="154"/>
      <c r="D943" s="155" t="s">
        <v>164</v>
      </c>
      <c r="E943" s="156" t="s">
        <v>1</v>
      </c>
      <c r="F943" s="157" t="s">
        <v>1141</v>
      </c>
      <c r="H943" s="156" t="s">
        <v>1</v>
      </c>
      <c r="I943" s="158"/>
      <c r="L943" s="154"/>
      <c r="M943" s="159"/>
      <c r="T943" s="160"/>
      <c r="AT943" s="156" t="s">
        <v>164</v>
      </c>
      <c r="AU943" s="156" t="s">
        <v>84</v>
      </c>
      <c r="AV943" s="12" t="s">
        <v>80</v>
      </c>
      <c r="AW943" s="12" t="s">
        <v>32</v>
      </c>
      <c r="AX943" s="12" t="s">
        <v>7</v>
      </c>
      <c r="AY943" s="156" t="s">
        <v>154</v>
      </c>
    </row>
    <row r="944" spans="2:65" s="13" customFormat="1">
      <c r="B944" s="161"/>
      <c r="D944" s="155" t="s">
        <v>164</v>
      </c>
      <c r="E944" s="162" t="s">
        <v>1</v>
      </c>
      <c r="F944" s="163" t="s">
        <v>1155</v>
      </c>
      <c r="H944" s="164">
        <v>19.66</v>
      </c>
      <c r="I944" s="165"/>
      <c r="L944" s="161"/>
      <c r="M944" s="166"/>
      <c r="T944" s="167"/>
      <c r="AT944" s="162" t="s">
        <v>164</v>
      </c>
      <c r="AU944" s="162" t="s">
        <v>84</v>
      </c>
      <c r="AV944" s="13" t="s">
        <v>84</v>
      </c>
      <c r="AW944" s="13" t="s">
        <v>32</v>
      </c>
      <c r="AX944" s="13" t="s">
        <v>7</v>
      </c>
      <c r="AY944" s="162" t="s">
        <v>154</v>
      </c>
    </row>
    <row r="945" spans="2:65" s="12" customFormat="1">
      <c r="B945" s="154"/>
      <c r="D945" s="155" t="s">
        <v>164</v>
      </c>
      <c r="E945" s="156" t="s">
        <v>1</v>
      </c>
      <c r="F945" s="157" t="s">
        <v>481</v>
      </c>
      <c r="H945" s="156" t="s">
        <v>1</v>
      </c>
      <c r="I945" s="158"/>
      <c r="L945" s="154"/>
      <c r="M945" s="159"/>
      <c r="T945" s="160"/>
      <c r="AT945" s="156" t="s">
        <v>164</v>
      </c>
      <c r="AU945" s="156" t="s">
        <v>84</v>
      </c>
      <c r="AV945" s="12" t="s">
        <v>80</v>
      </c>
      <c r="AW945" s="12" t="s">
        <v>32</v>
      </c>
      <c r="AX945" s="12" t="s">
        <v>7</v>
      </c>
      <c r="AY945" s="156" t="s">
        <v>154</v>
      </c>
    </row>
    <row r="946" spans="2:65" s="13" customFormat="1">
      <c r="B946" s="161"/>
      <c r="D946" s="155" t="s">
        <v>164</v>
      </c>
      <c r="E946" s="162" t="s">
        <v>1</v>
      </c>
      <c r="F946" s="163" t="s">
        <v>1143</v>
      </c>
      <c r="H946" s="164">
        <v>206.29</v>
      </c>
      <c r="I946" s="165"/>
      <c r="L946" s="161"/>
      <c r="M946" s="166"/>
      <c r="T946" s="167"/>
      <c r="AT946" s="162" t="s">
        <v>164</v>
      </c>
      <c r="AU946" s="162" t="s">
        <v>84</v>
      </c>
      <c r="AV946" s="13" t="s">
        <v>84</v>
      </c>
      <c r="AW946" s="13" t="s">
        <v>32</v>
      </c>
      <c r="AX946" s="13" t="s">
        <v>7</v>
      </c>
      <c r="AY946" s="162" t="s">
        <v>154</v>
      </c>
    </row>
    <row r="947" spans="2:65" s="14" customFormat="1">
      <c r="B947" s="168"/>
      <c r="D947" s="155" t="s">
        <v>164</v>
      </c>
      <c r="E947" s="169" t="s">
        <v>1</v>
      </c>
      <c r="F947" s="170" t="s">
        <v>183</v>
      </c>
      <c r="H947" s="171">
        <v>267.08299999999997</v>
      </c>
      <c r="I947" s="172"/>
      <c r="L947" s="168"/>
      <c r="M947" s="173"/>
      <c r="T947" s="174"/>
      <c r="AT947" s="169" t="s">
        <v>164</v>
      </c>
      <c r="AU947" s="169" t="s">
        <v>84</v>
      </c>
      <c r="AV947" s="14" t="s">
        <v>90</v>
      </c>
      <c r="AW947" s="14" t="s">
        <v>32</v>
      </c>
      <c r="AX947" s="14" t="s">
        <v>80</v>
      </c>
      <c r="AY947" s="169" t="s">
        <v>154</v>
      </c>
    </row>
    <row r="948" spans="2:65" s="1" customFormat="1" ht="16.5" customHeight="1">
      <c r="B948" s="139"/>
      <c r="C948" s="175" t="s">
        <v>1156</v>
      </c>
      <c r="D948" s="175" t="s">
        <v>359</v>
      </c>
      <c r="E948" s="176" t="s">
        <v>1157</v>
      </c>
      <c r="F948" s="177" t="s">
        <v>1158</v>
      </c>
      <c r="G948" s="178" t="s">
        <v>355</v>
      </c>
      <c r="H948" s="179">
        <v>10.683</v>
      </c>
      <c r="I948" s="180"/>
      <c r="J948" s="181">
        <f>ROUND(I948*H948,2)</f>
        <v>0</v>
      </c>
      <c r="K948" s="182"/>
      <c r="L948" s="183"/>
      <c r="M948" s="184" t="s">
        <v>1</v>
      </c>
      <c r="N948" s="185" t="s">
        <v>42</v>
      </c>
      <c r="P948" s="150">
        <f>O948*H948</f>
        <v>0</v>
      </c>
      <c r="Q948" s="150">
        <v>7.5000000000000002E-4</v>
      </c>
      <c r="R948" s="150">
        <f>Q948*H948</f>
        <v>8.0122500000000003E-3</v>
      </c>
      <c r="S948" s="150">
        <v>0</v>
      </c>
      <c r="T948" s="151">
        <f>S948*H948</f>
        <v>0</v>
      </c>
      <c r="AR948" s="152" t="s">
        <v>352</v>
      </c>
      <c r="AT948" s="152" t="s">
        <v>359</v>
      </c>
      <c r="AU948" s="152" t="s">
        <v>84</v>
      </c>
      <c r="AY948" s="17" t="s">
        <v>154</v>
      </c>
      <c r="BE948" s="153">
        <f>IF(N948="základná",J948,0)</f>
        <v>0</v>
      </c>
      <c r="BF948" s="153">
        <f>IF(N948="znížená",J948,0)</f>
        <v>0</v>
      </c>
      <c r="BG948" s="153">
        <f>IF(N948="zákl. prenesená",J948,0)</f>
        <v>0</v>
      </c>
      <c r="BH948" s="153">
        <f>IF(N948="zníž. prenesená",J948,0)</f>
        <v>0</v>
      </c>
      <c r="BI948" s="153">
        <f>IF(N948="nulová",J948,0)</f>
        <v>0</v>
      </c>
      <c r="BJ948" s="17" t="s">
        <v>84</v>
      </c>
      <c r="BK948" s="153">
        <f>ROUND(I948*H948,2)</f>
        <v>0</v>
      </c>
      <c r="BL948" s="17" t="s">
        <v>244</v>
      </c>
      <c r="BM948" s="152" t="s">
        <v>1159</v>
      </c>
    </row>
    <row r="949" spans="2:65" s="13" customFormat="1">
      <c r="B949" s="161"/>
      <c r="D949" s="155" t="s">
        <v>164</v>
      </c>
      <c r="E949" s="162" t="s">
        <v>1</v>
      </c>
      <c r="F949" s="163" t="s">
        <v>1160</v>
      </c>
      <c r="H949" s="164">
        <v>10.683</v>
      </c>
      <c r="I949" s="165"/>
      <c r="L949" s="161"/>
      <c r="M949" s="166"/>
      <c r="T949" s="167"/>
      <c r="AT949" s="162" t="s">
        <v>164</v>
      </c>
      <c r="AU949" s="162" t="s">
        <v>84</v>
      </c>
      <c r="AV949" s="13" t="s">
        <v>84</v>
      </c>
      <c r="AW949" s="13" t="s">
        <v>32</v>
      </c>
      <c r="AX949" s="13" t="s">
        <v>80</v>
      </c>
      <c r="AY949" s="162" t="s">
        <v>154</v>
      </c>
    </row>
    <row r="950" spans="2:65" s="1" customFormat="1" ht="21.75" customHeight="1">
      <c r="B950" s="139"/>
      <c r="C950" s="175" t="s">
        <v>1161</v>
      </c>
      <c r="D950" s="175" t="s">
        <v>359</v>
      </c>
      <c r="E950" s="176" t="s">
        <v>1162</v>
      </c>
      <c r="F950" s="177" t="s">
        <v>1163</v>
      </c>
      <c r="G950" s="178" t="s">
        <v>789</v>
      </c>
      <c r="H950" s="179">
        <v>2.137</v>
      </c>
      <c r="I950" s="180"/>
      <c r="J950" s="181">
        <f>ROUND(I950*H950,2)</f>
        <v>0</v>
      </c>
      <c r="K950" s="182"/>
      <c r="L950" s="183"/>
      <c r="M950" s="184" t="s">
        <v>1</v>
      </c>
      <c r="N950" s="185" t="s">
        <v>42</v>
      </c>
      <c r="P950" s="150">
        <f>O950*H950</f>
        <v>0</v>
      </c>
      <c r="Q950" s="150">
        <v>1E-3</v>
      </c>
      <c r="R950" s="150">
        <f>Q950*H950</f>
        <v>2.137E-3</v>
      </c>
      <c r="S950" s="150">
        <v>0</v>
      </c>
      <c r="T950" s="151">
        <f>S950*H950</f>
        <v>0</v>
      </c>
      <c r="AR950" s="152" t="s">
        <v>352</v>
      </c>
      <c r="AT950" s="152" t="s">
        <v>359</v>
      </c>
      <c r="AU950" s="152" t="s">
        <v>84</v>
      </c>
      <c r="AY950" s="17" t="s">
        <v>154</v>
      </c>
      <c r="BE950" s="153">
        <f>IF(N950="základná",J950,0)</f>
        <v>0</v>
      </c>
      <c r="BF950" s="153">
        <f>IF(N950="znížená",J950,0)</f>
        <v>0</v>
      </c>
      <c r="BG950" s="153">
        <f>IF(N950="zákl. prenesená",J950,0)</f>
        <v>0</v>
      </c>
      <c r="BH950" s="153">
        <f>IF(N950="zníž. prenesená",J950,0)</f>
        <v>0</v>
      </c>
      <c r="BI950" s="153">
        <f>IF(N950="nulová",J950,0)</f>
        <v>0</v>
      </c>
      <c r="BJ950" s="17" t="s">
        <v>84</v>
      </c>
      <c r="BK950" s="153">
        <f>ROUND(I950*H950,2)</f>
        <v>0</v>
      </c>
      <c r="BL950" s="17" t="s">
        <v>244</v>
      </c>
      <c r="BM950" s="152" t="s">
        <v>1164</v>
      </c>
    </row>
    <row r="951" spans="2:65" s="13" customFormat="1">
      <c r="B951" s="161"/>
      <c r="D951" s="155" t="s">
        <v>164</v>
      </c>
      <c r="E951" s="162" t="s">
        <v>1</v>
      </c>
      <c r="F951" s="163" t="s">
        <v>1165</v>
      </c>
      <c r="H951" s="164">
        <v>2.137</v>
      </c>
      <c r="I951" s="165"/>
      <c r="L951" s="161"/>
      <c r="M951" s="166"/>
      <c r="T951" s="167"/>
      <c r="AT951" s="162" t="s">
        <v>164</v>
      </c>
      <c r="AU951" s="162" t="s">
        <v>84</v>
      </c>
      <c r="AV951" s="13" t="s">
        <v>84</v>
      </c>
      <c r="AW951" s="13" t="s">
        <v>32</v>
      </c>
      <c r="AX951" s="13" t="s">
        <v>80</v>
      </c>
      <c r="AY951" s="162" t="s">
        <v>154</v>
      </c>
    </row>
    <row r="952" spans="2:65" s="1" customFormat="1" ht="24.2" customHeight="1">
      <c r="B952" s="139"/>
      <c r="C952" s="175" t="s">
        <v>1166</v>
      </c>
      <c r="D952" s="175" t="s">
        <v>359</v>
      </c>
      <c r="E952" s="176" t="s">
        <v>1167</v>
      </c>
      <c r="F952" s="177" t="s">
        <v>1168</v>
      </c>
      <c r="G952" s="178" t="s">
        <v>159</v>
      </c>
      <c r="H952" s="179">
        <v>307.14499999999998</v>
      </c>
      <c r="I952" s="180"/>
      <c r="J952" s="181">
        <f>ROUND(I952*H952,2)</f>
        <v>0</v>
      </c>
      <c r="K952" s="182"/>
      <c r="L952" s="183"/>
      <c r="M952" s="184" t="s">
        <v>1</v>
      </c>
      <c r="N952" s="185" t="s">
        <v>42</v>
      </c>
      <c r="P952" s="150">
        <f>O952*H952</f>
        <v>0</v>
      </c>
      <c r="Q952" s="150">
        <v>1.9499999999999999E-3</v>
      </c>
      <c r="R952" s="150">
        <f>Q952*H952</f>
        <v>0.5989327499999999</v>
      </c>
      <c r="S952" s="150">
        <v>0</v>
      </c>
      <c r="T952" s="151">
        <f>S952*H952</f>
        <v>0</v>
      </c>
      <c r="AR952" s="152" t="s">
        <v>352</v>
      </c>
      <c r="AT952" s="152" t="s">
        <v>359</v>
      </c>
      <c r="AU952" s="152" t="s">
        <v>84</v>
      </c>
      <c r="AY952" s="17" t="s">
        <v>154</v>
      </c>
      <c r="BE952" s="153">
        <f>IF(N952="základná",J952,0)</f>
        <v>0</v>
      </c>
      <c r="BF952" s="153">
        <f>IF(N952="znížená",J952,0)</f>
        <v>0</v>
      </c>
      <c r="BG952" s="153">
        <f>IF(N952="zákl. prenesená",J952,0)</f>
        <v>0</v>
      </c>
      <c r="BH952" s="153">
        <f>IF(N952="zníž. prenesená",J952,0)</f>
        <v>0</v>
      </c>
      <c r="BI952" s="153">
        <f>IF(N952="nulová",J952,0)</f>
        <v>0</v>
      </c>
      <c r="BJ952" s="17" t="s">
        <v>84</v>
      </c>
      <c r="BK952" s="153">
        <f>ROUND(I952*H952,2)</f>
        <v>0</v>
      </c>
      <c r="BL952" s="17" t="s">
        <v>244</v>
      </c>
      <c r="BM952" s="152" t="s">
        <v>1169</v>
      </c>
    </row>
    <row r="953" spans="2:65" s="13" customFormat="1">
      <c r="B953" s="161"/>
      <c r="D953" s="155" t="s">
        <v>164</v>
      </c>
      <c r="E953" s="162" t="s">
        <v>1</v>
      </c>
      <c r="F953" s="163" t="s">
        <v>1170</v>
      </c>
      <c r="H953" s="164">
        <v>307.14499999999998</v>
      </c>
      <c r="I953" s="165"/>
      <c r="L953" s="161"/>
      <c r="M953" s="166"/>
      <c r="T953" s="167"/>
      <c r="AT953" s="162" t="s">
        <v>164</v>
      </c>
      <c r="AU953" s="162" t="s">
        <v>84</v>
      </c>
      <c r="AV953" s="13" t="s">
        <v>84</v>
      </c>
      <c r="AW953" s="13" t="s">
        <v>32</v>
      </c>
      <c r="AX953" s="13" t="s">
        <v>80</v>
      </c>
      <c r="AY953" s="162" t="s">
        <v>154</v>
      </c>
    </row>
    <row r="954" spans="2:65" s="1" customFormat="1" ht="24.2" customHeight="1">
      <c r="B954" s="139"/>
      <c r="C954" s="140" t="s">
        <v>1171</v>
      </c>
      <c r="D954" s="140" t="s">
        <v>156</v>
      </c>
      <c r="E954" s="141" t="s">
        <v>1172</v>
      </c>
      <c r="F954" s="142" t="s">
        <v>1173</v>
      </c>
      <c r="G954" s="143" t="s">
        <v>633</v>
      </c>
      <c r="H954" s="144">
        <v>106.971</v>
      </c>
      <c r="I954" s="145"/>
      <c r="J954" s="146">
        <f>ROUND(I954*H954,2)</f>
        <v>0</v>
      </c>
      <c r="K954" s="147"/>
      <c r="L954" s="32"/>
      <c r="M954" s="148" t="s">
        <v>1</v>
      </c>
      <c r="N954" s="149" t="s">
        <v>42</v>
      </c>
      <c r="P954" s="150">
        <f>O954*H954</f>
        <v>0</v>
      </c>
      <c r="Q954" s="150">
        <v>5.5999999999999995E-4</v>
      </c>
      <c r="R954" s="150">
        <f>Q954*H954</f>
        <v>5.9903759999999993E-2</v>
      </c>
      <c r="S954" s="150">
        <v>0</v>
      </c>
      <c r="T954" s="151">
        <f>S954*H954</f>
        <v>0</v>
      </c>
      <c r="AR954" s="152" t="s">
        <v>244</v>
      </c>
      <c r="AT954" s="152" t="s">
        <v>156</v>
      </c>
      <c r="AU954" s="152" t="s">
        <v>84</v>
      </c>
      <c r="AY954" s="17" t="s">
        <v>154</v>
      </c>
      <c r="BE954" s="153">
        <f>IF(N954="základná",J954,0)</f>
        <v>0</v>
      </c>
      <c r="BF954" s="153">
        <f>IF(N954="znížená",J954,0)</f>
        <v>0</v>
      </c>
      <c r="BG954" s="153">
        <f>IF(N954="zákl. prenesená",J954,0)</f>
        <v>0</v>
      </c>
      <c r="BH954" s="153">
        <f>IF(N954="zníž. prenesená",J954,0)</f>
        <v>0</v>
      </c>
      <c r="BI954" s="153">
        <f>IF(N954="nulová",J954,0)</f>
        <v>0</v>
      </c>
      <c r="BJ954" s="17" t="s">
        <v>84</v>
      </c>
      <c r="BK954" s="153">
        <f>ROUND(I954*H954,2)</f>
        <v>0</v>
      </c>
      <c r="BL954" s="17" t="s">
        <v>244</v>
      </c>
      <c r="BM954" s="152" t="s">
        <v>1174</v>
      </c>
    </row>
    <row r="955" spans="2:65" s="12" customFormat="1">
      <c r="B955" s="154"/>
      <c r="D955" s="155" t="s">
        <v>164</v>
      </c>
      <c r="E955" s="156" t="s">
        <v>1</v>
      </c>
      <c r="F955" s="157" t="s">
        <v>1175</v>
      </c>
      <c r="H955" s="156" t="s">
        <v>1</v>
      </c>
      <c r="I955" s="158"/>
      <c r="L955" s="154"/>
      <c r="M955" s="159"/>
      <c r="T955" s="160"/>
      <c r="AT955" s="156" t="s">
        <v>164</v>
      </c>
      <c r="AU955" s="156" t="s">
        <v>84</v>
      </c>
      <c r="AV955" s="12" t="s">
        <v>80</v>
      </c>
      <c r="AW955" s="12" t="s">
        <v>32</v>
      </c>
      <c r="AX955" s="12" t="s">
        <v>7</v>
      </c>
      <c r="AY955" s="156" t="s">
        <v>154</v>
      </c>
    </row>
    <row r="956" spans="2:65" s="13" customFormat="1">
      <c r="B956" s="161"/>
      <c r="D956" s="155" t="s">
        <v>164</v>
      </c>
      <c r="E956" s="162" t="s">
        <v>1</v>
      </c>
      <c r="F956" s="163" t="s">
        <v>1176</v>
      </c>
      <c r="H956" s="164">
        <v>91.971000000000004</v>
      </c>
      <c r="I956" s="165"/>
      <c r="L956" s="161"/>
      <c r="M956" s="166"/>
      <c r="T956" s="167"/>
      <c r="AT956" s="162" t="s">
        <v>164</v>
      </c>
      <c r="AU956" s="162" t="s">
        <v>84</v>
      </c>
      <c r="AV956" s="13" t="s">
        <v>84</v>
      </c>
      <c r="AW956" s="13" t="s">
        <v>32</v>
      </c>
      <c r="AX956" s="13" t="s">
        <v>7</v>
      </c>
      <c r="AY956" s="162" t="s">
        <v>154</v>
      </c>
    </row>
    <row r="957" spans="2:65" s="12" customFormat="1">
      <c r="B957" s="154"/>
      <c r="D957" s="155" t="s">
        <v>164</v>
      </c>
      <c r="E957" s="156" t="s">
        <v>1</v>
      </c>
      <c r="F957" s="157" t="s">
        <v>458</v>
      </c>
      <c r="H957" s="156" t="s">
        <v>1</v>
      </c>
      <c r="I957" s="158"/>
      <c r="L957" s="154"/>
      <c r="M957" s="159"/>
      <c r="T957" s="160"/>
      <c r="AT957" s="156" t="s">
        <v>164</v>
      </c>
      <c r="AU957" s="156" t="s">
        <v>84</v>
      </c>
      <c r="AV957" s="12" t="s">
        <v>80</v>
      </c>
      <c r="AW957" s="12" t="s">
        <v>32</v>
      </c>
      <c r="AX957" s="12" t="s">
        <v>7</v>
      </c>
      <c r="AY957" s="156" t="s">
        <v>154</v>
      </c>
    </row>
    <row r="958" spans="2:65" s="13" customFormat="1">
      <c r="B958" s="161"/>
      <c r="D958" s="155" t="s">
        <v>164</v>
      </c>
      <c r="E958" s="162" t="s">
        <v>1</v>
      </c>
      <c r="F958" s="163" t="s">
        <v>1177</v>
      </c>
      <c r="H958" s="164">
        <v>15</v>
      </c>
      <c r="I958" s="165"/>
      <c r="L958" s="161"/>
      <c r="M958" s="166"/>
      <c r="T958" s="167"/>
      <c r="AT958" s="162" t="s">
        <v>164</v>
      </c>
      <c r="AU958" s="162" t="s">
        <v>84</v>
      </c>
      <c r="AV958" s="13" t="s">
        <v>84</v>
      </c>
      <c r="AW958" s="13" t="s">
        <v>32</v>
      </c>
      <c r="AX958" s="13" t="s">
        <v>7</v>
      </c>
      <c r="AY958" s="162" t="s">
        <v>154</v>
      </c>
    </row>
    <row r="959" spans="2:65" s="14" customFormat="1">
      <c r="B959" s="168"/>
      <c r="D959" s="155" t="s">
        <v>164</v>
      </c>
      <c r="E959" s="169" t="s">
        <v>1</v>
      </c>
      <c r="F959" s="170" t="s">
        <v>183</v>
      </c>
      <c r="H959" s="171">
        <v>106.971</v>
      </c>
      <c r="I959" s="172"/>
      <c r="L959" s="168"/>
      <c r="M959" s="173"/>
      <c r="T959" s="174"/>
      <c r="AT959" s="169" t="s">
        <v>164</v>
      </c>
      <c r="AU959" s="169" t="s">
        <v>84</v>
      </c>
      <c r="AV959" s="14" t="s">
        <v>90</v>
      </c>
      <c r="AW959" s="14" t="s">
        <v>32</v>
      </c>
      <c r="AX959" s="14" t="s">
        <v>80</v>
      </c>
      <c r="AY959" s="169" t="s">
        <v>154</v>
      </c>
    </row>
    <row r="960" spans="2:65" s="1" customFormat="1" ht="33" customHeight="1">
      <c r="B960" s="139"/>
      <c r="C960" s="140" t="s">
        <v>1178</v>
      </c>
      <c r="D960" s="140" t="s">
        <v>156</v>
      </c>
      <c r="E960" s="141" t="s">
        <v>1179</v>
      </c>
      <c r="F960" s="142" t="s">
        <v>1180</v>
      </c>
      <c r="G960" s="143" t="s">
        <v>633</v>
      </c>
      <c r="H960" s="144">
        <v>106.971</v>
      </c>
      <c r="I960" s="145"/>
      <c r="J960" s="146">
        <f>ROUND(I960*H960,2)</f>
        <v>0</v>
      </c>
      <c r="K960" s="147"/>
      <c r="L960" s="32"/>
      <c r="M960" s="148" t="s">
        <v>1</v>
      </c>
      <c r="N960" s="149" t="s">
        <v>42</v>
      </c>
      <c r="P960" s="150">
        <f>O960*H960</f>
        <v>0</v>
      </c>
      <c r="Q960" s="150">
        <v>6.8749999999999996E-4</v>
      </c>
      <c r="R960" s="150">
        <f>Q960*H960</f>
        <v>7.3542562499999992E-2</v>
      </c>
      <c r="S960" s="150">
        <v>0</v>
      </c>
      <c r="T960" s="151">
        <f>S960*H960</f>
        <v>0</v>
      </c>
      <c r="AR960" s="152" t="s">
        <v>244</v>
      </c>
      <c r="AT960" s="152" t="s">
        <v>156</v>
      </c>
      <c r="AU960" s="152" t="s">
        <v>84</v>
      </c>
      <c r="AY960" s="17" t="s">
        <v>154</v>
      </c>
      <c r="BE960" s="153">
        <f>IF(N960="základná",J960,0)</f>
        <v>0</v>
      </c>
      <c r="BF960" s="153">
        <f>IF(N960="znížená",J960,0)</f>
        <v>0</v>
      </c>
      <c r="BG960" s="153">
        <f>IF(N960="zákl. prenesená",J960,0)</f>
        <v>0</v>
      </c>
      <c r="BH960" s="153">
        <f>IF(N960="zníž. prenesená",J960,0)</f>
        <v>0</v>
      </c>
      <c r="BI960" s="153">
        <f>IF(N960="nulová",J960,0)</f>
        <v>0</v>
      </c>
      <c r="BJ960" s="17" t="s">
        <v>84</v>
      </c>
      <c r="BK960" s="153">
        <f>ROUND(I960*H960,2)</f>
        <v>0</v>
      </c>
      <c r="BL960" s="17" t="s">
        <v>244</v>
      </c>
      <c r="BM960" s="152" t="s">
        <v>1181</v>
      </c>
    </row>
    <row r="961" spans="2:65" s="1" customFormat="1" ht="37.9" customHeight="1">
      <c r="B961" s="139"/>
      <c r="C961" s="140" t="s">
        <v>1182</v>
      </c>
      <c r="D961" s="140" t="s">
        <v>156</v>
      </c>
      <c r="E961" s="141" t="s">
        <v>1183</v>
      </c>
      <c r="F961" s="142" t="s">
        <v>1184</v>
      </c>
      <c r="G961" s="143" t="s">
        <v>633</v>
      </c>
      <c r="H961" s="144">
        <v>94.6</v>
      </c>
      <c r="I961" s="145"/>
      <c r="J961" s="146">
        <f>ROUND(I961*H961,2)</f>
        <v>0</v>
      </c>
      <c r="K961" s="147"/>
      <c r="L961" s="32"/>
      <c r="M961" s="148" t="s">
        <v>1</v>
      </c>
      <c r="N961" s="149" t="s">
        <v>42</v>
      </c>
      <c r="P961" s="150">
        <f>O961*H961</f>
        <v>0</v>
      </c>
      <c r="Q961" s="150">
        <v>2.0244400000000002E-3</v>
      </c>
      <c r="R961" s="150">
        <f>Q961*H961</f>
        <v>0.191512024</v>
      </c>
      <c r="S961" s="150">
        <v>0</v>
      </c>
      <c r="T961" s="151">
        <f>S961*H961</f>
        <v>0</v>
      </c>
      <c r="AR961" s="152" t="s">
        <v>244</v>
      </c>
      <c r="AT961" s="152" t="s">
        <v>156</v>
      </c>
      <c r="AU961" s="152" t="s">
        <v>84</v>
      </c>
      <c r="AY961" s="17" t="s">
        <v>154</v>
      </c>
      <c r="BE961" s="153">
        <f>IF(N961="základná",J961,0)</f>
        <v>0</v>
      </c>
      <c r="BF961" s="153">
        <f>IF(N961="znížená",J961,0)</f>
        <v>0</v>
      </c>
      <c r="BG961" s="153">
        <f>IF(N961="zákl. prenesená",J961,0)</f>
        <v>0</v>
      </c>
      <c r="BH961" s="153">
        <f>IF(N961="zníž. prenesená",J961,0)</f>
        <v>0</v>
      </c>
      <c r="BI961" s="153">
        <f>IF(N961="nulová",J961,0)</f>
        <v>0</v>
      </c>
      <c r="BJ961" s="17" t="s">
        <v>84</v>
      </c>
      <c r="BK961" s="153">
        <f>ROUND(I961*H961,2)</f>
        <v>0</v>
      </c>
      <c r="BL961" s="17" t="s">
        <v>244</v>
      </c>
      <c r="BM961" s="152" t="s">
        <v>1185</v>
      </c>
    </row>
    <row r="962" spans="2:65" s="13" customFormat="1">
      <c r="B962" s="161"/>
      <c r="D962" s="155" t="s">
        <v>164</v>
      </c>
      <c r="E962" s="162" t="s">
        <v>1</v>
      </c>
      <c r="F962" s="163" t="s">
        <v>1186</v>
      </c>
      <c r="H962" s="164">
        <v>94.6</v>
      </c>
      <c r="I962" s="165"/>
      <c r="L962" s="161"/>
      <c r="M962" s="166"/>
      <c r="T962" s="167"/>
      <c r="AT962" s="162" t="s">
        <v>164</v>
      </c>
      <c r="AU962" s="162" t="s">
        <v>84</v>
      </c>
      <c r="AV962" s="13" t="s">
        <v>84</v>
      </c>
      <c r="AW962" s="13" t="s">
        <v>32</v>
      </c>
      <c r="AX962" s="13" t="s">
        <v>80</v>
      </c>
      <c r="AY962" s="162" t="s">
        <v>154</v>
      </c>
    </row>
    <row r="963" spans="2:65" s="1" customFormat="1" ht="24.2" customHeight="1">
      <c r="B963" s="139"/>
      <c r="C963" s="140" t="s">
        <v>1187</v>
      </c>
      <c r="D963" s="140" t="s">
        <v>156</v>
      </c>
      <c r="E963" s="141" t="s">
        <v>1188</v>
      </c>
      <c r="F963" s="142" t="s">
        <v>1189</v>
      </c>
      <c r="G963" s="143" t="s">
        <v>159</v>
      </c>
      <c r="H963" s="144">
        <v>473.37299999999999</v>
      </c>
      <c r="I963" s="145"/>
      <c r="J963" s="146">
        <f>ROUND(I963*H963,2)</f>
        <v>0</v>
      </c>
      <c r="K963" s="147"/>
      <c r="L963" s="32"/>
      <c r="M963" s="148" t="s">
        <v>1</v>
      </c>
      <c r="N963" s="149" t="s">
        <v>42</v>
      </c>
      <c r="P963" s="150">
        <f>O963*H963</f>
        <v>0</v>
      </c>
      <c r="Q963" s="150">
        <v>0</v>
      </c>
      <c r="R963" s="150">
        <f>Q963*H963</f>
        <v>0</v>
      </c>
      <c r="S963" s="150">
        <v>0</v>
      </c>
      <c r="T963" s="151">
        <f>S963*H963</f>
        <v>0</v>
      </c>
      <c r="AR963" s="152" t="s">
        <v>244</v>
      </c>
      <c r="AT963" s="152" t="s">
        <v>156</v>
      </c>
      <c r="AU963" s="152" t="s">
        <v>84</v>
      </c>
      <c r="AY963" s="17" t="s">
        <v>154</v>
      </c>
      <c r="BE963" s="153">
        <f>IF(N963="základná",J963,0)</f>
        <v>0</v>
      </c>
      <c r="BF963" s="153">
        <f>IF(N963="znížená",J963,0)</f>
        <v>0</v>
      </c>
      <c r="BG963" s="153">
        <f>IF(N963="zákl. prenesená",J963,0)</f>
        <v>0</v>
      </c>
      <c r="BH963" s="153">
        <f>IF(N963="zníž. prenesená",J963,0)</f>
        <v>0</v>
      </c>
      <c r="BI963" s="153">
        <f>IF(N963="nulová",J963,0)</f>
        <v>0</v>
      </c>
      <c r="BJ963" s="17" t="s">
        <v>84</v>
      </c>
      <c r="BK963" s="153">
        <f>ROUND(I963*H963,2)</f>
        <v>0</v>
      </c>
      <c r="BL963" s="17" t="s">
        <v>244</v>
      </c>
      <c r="BM963" s="152" t="s">
        <v>1190</v>
      </c>
    </row>
    <row r="964" spans="2:65" s="12" customFormat="1">
      <c r="B964" s="154"/>
      <c r="D964" s="155" t="s">
        <v>164</v>
      </c>
      <c r="E964" s="156" t="s">
        <v>1</v>
      </c>
      <c r="F964" s="157" t="s">
        <v>1191</v>
      </c>
      <c r="H964" s="156" t="s">
        <v>1</v>
      </c>
      <c r="I964" s="158"/>
      <c r="L964" s="154"/>
      <c r="M964" s="159"/>
      <c r="T964" s="160"/>
      <c r="AT964" s="156" t="s">
        <v>164</v>
      </c>
      <c r="AU964" s="156" t="s">
        <v>84</v>
      </c>
      <c r="AV964" s="12" t="s">
        <v>80</v>
      </c>
      <c r="AW964" s="12" t="s">
        <v>32</v>
      </c>
      <c r="AX964" s="12" t="s">
        <v>7</v>
      </c>
      <c r="AY964" s="156" t="s">
        <v>154</v>
      </c>
    </row>
    <row r="965" spans="2:65" s="13" customFormat="1">
      <c r="B965" s="161"/>
      <c r="D965" s="155" t="s">
        <v>164</v>
      </c>
      <c r="E965" s="162" t="s">
        <v>1</v>
      </c>
      <c r="F965" s="163" t="s">
        <v>1192</v>
      </c>
      <c r="H965" s="164">
        <v>267.08300000000003</v>
      </c>
      <c r="I965" s="165"/>
      <c r="L965" s="161"/>
      <c r="M965" s="166"/>
      <c r="T965" s="167"/>
      <c r="AT965" s="162" t="s">
        <v>164</v>
      </c>
      <c r="AU965" s="162" t="s">
        <v>84</v>
      </c>
      <c r="AV965" s="13" t="s">
        <v>84</v>
      </c>
      <c r="AW965" s="13" t="s">
        <v>32</v>
      </c>
      <c r="AX965" s="13" t="s">
        <v>7</v>
      </c>
      <c r="AY965" s="162" t="s">
        <v>154</v>
      </c>
    </row>
    <row r="966" spans="2:65" s="12" customFormat="1">
      <c r="B966" s="154"/>
      <c r="D966" s="155" t="s">
        <v>164</v>
      </c>
      <c r="E966" s="156" t="s">
        <v>1</v>
      </c>
      <c r="F966" s="157" t="s">
        <v>1193</v>
      </c>
      <c r="H966" s="156" t="s">
        <v>1</v>
      </c>
      <c r="I966" s="158"/>
      <c r="L966" s="154"/>
      <c r="M966" s="159"/>
      <c r="T966" s="160"/>
      <c r="AT966" s="156" t="s">
        <v>164</v>
      </c>
      <c r="AU966" s="156" t="s">
        <v>84</v>
      </c>
      <c r="AV966" s="12" t="s">
        <v>80</v>
      </c>
      <c r="AW966" s="12" t="s">
        <v>32</v>
      </c>
      <c r="AX966" s="12" t="s">
        <v>7</v>
      </c>
      <c r="AY966" s="156" t="s">
        <v>154</v>
      </c>
    </row>
    <row r="967" spans="2:65" s="13" customFormat="1">
      <c r="B967" s="161"/>
      <c r="D967" s="155" t="s">
        <v>164</v>
      </c>
      <c r="E967" s="162" t="s">
        <v>1</v>
      </c>
      <c r="F967" s="163" t="s">
        <v>1194</v>
      </c>
      <c r="H967" s="164">
        <v>206.29</v>
      </c>
      <c r="I967" s="165"/>
      <c r="L967" s="161"/>
      <c r="M967" s="166"/>
      <c r="T967" s="167"/>
      <c r="AT967" s="162" t="s">
        <v>164</v>
      </c>
      <c r="AU967" s="162" t="s">
        <v>84</v>
      </c>
      <c r="AV967" s="13" t="s">
        <v>84</v>
      </c>
      <c r="AW967" s="13" t="s">
        <v>32</v>
      </c>
      <c r="AX967" s="13" t="s">
        <v>7</v>
      </c>
      <c r="AY967" s="162" t="s">
        <v>154</v>
      </c>
    </row>
    <row r="968" spans="2:65" s="14" customFormat="1">
      <c r="B968" s="168"/>
      <c r="D968" s="155" t="s">
        <v>164</v>
      </c>
      <c r="E968" s="169" t="s">
        <v>1</v>
      </c>
      <c r="F968" s="170" t="s">
        <v>183</v>
      </c>
      <c r="H968" s="171">
        <v>473.37300000000005</v>
      </c>
      <c r="I968" s="172"/>
      <c r="L968" s="168"/>
      <c r="M968" s="173"/>
      <c r="T968" s="174"/>
      <c r="AT968" s="169" t="s">
        <v>164</v>
      </c>
      <c r="AU968" s="169" t="s">
        <v>84</v>
      </c>
      <c r="AV968" s="14" t="s">
        <v>90</v>
      </c>
      <c r="AW968" s="14" t="s">
        <v>32</v>
      </c>
      <c r="AX968" s="14" t="s">
        <v>80</v>
      </c>
      <c r="AY968" s="169" t="s">
        <v>154</v>
      </c>
    </row>
    <row r="969" spans="2:65" s="1" customFormat="1" ht="16.5" customHeight="1">
      <c r="B969" s="139"/>
      <c r="C969" s="175" t="s">
        <v>1195</v>
      </c>
      <c r="D969" s="175" t="s">
        <v>359</v>
      </c>
      <c r="E969" s="176" t="s">
        <v>1118</v>
      </c>
      <c r="F969" s="177" t="s">
        <v>1119</v>
      </c>
      <c r="G969" s="178" t="s">
        <v>159</v>
      </c>
      <c r="H969" s="179">
        <v>544.37900000000002</v>
      </c>
      <c r="I969" s="180"/>
      <c r="J969" s="181">
        <f>ROUND(I969*H969,2)</f>
        <v>0</v>
      </c>
      <c r="K969" s="182"/>
      <c r="L969" s="183"/>
      <c r="M969" s="184" t="s">
        <v>1</v>
      </c>
      <c r="N969" s="185" t="s">
        <v>42</v>
      </c>
      <c r="P969" s="150">
        <f>O969*H969</f>
        <v>0</v>
      </c>
      <c r="Q969" s="150">
        <v>2.9999999999999997E-4</v>
      </c>
      <c r="R969" s="150">
        <f>Q969*H969</f>
        <v>0.16331369999999998</v>
      </c>
      <c r="S969" s="150">
        <v>0</v>
      </c>
      <c r="T969" s="151">
        <f>S969*H969</f>
        <v>0</v>
      </c>
      <c r="AR969" s="152" t="s">
        <v>352</v>
      </c>
      <c r="AT969" s="152" t="s">
        <v>359</v>
      </c>
      <c r="AU969" s="152" t="s">
        <v>84</v>
      </c>
      <c r="AY969" s="17" t="s">
        <v>154</v>
      </c>
      <c r="BE969" s="153">
        <f>IF(N969="základná",J969,0)</f>
        <v>0</v>
      </c>
      <c r="BF969" s="153">
        <f>IF(N969="znížená",J969,0)</f>
        <v>0</v>
      </c>
      <c r="BG969" s="153">
        <f>IF(N969="zákl. prenesená",J969,0)</f>
        <v>0</v>
      </c>
      <c r="BH969" s="153">
        <f>IF(N969="zníž. prenesená",J969,0)</f>
        <v>0</v>
      </c>
      <c r="BI969" s="153">
        <f>IF(N969="nulová",J969,0)</f>
        <v>0</v>
      </c>
      <c r="BJ969" s="17" t="s">
        <v>84</v>
      </c>
      <c r="BK969" s="153">
        <f>ROUND(I969*H969,2)</f>
        <v>0</v>
      </c>
      <c r="BL969" s="17" t="s">
        <v>244</v>
      </c>
      <c r="BM969" s="152" t="s">
        <v>1196</v>
      </c>
    </row>
    <row r="970" spans="2:65" s="13" customFormat="1">
      <c r="B970" s="161"/>
      <c r="D970" s="155" t="s">
        <v>164</v>
      </c>
      <c r="E970" s="162" t="s">
        <v>1</v>
      </c>
      <c r="F970" s="163" t="s">
        <v>1197</v>
      </c>
      <c r="H970" s="164">
        <v>544.37900000000002</v>
      </c>
      <c r="I970" s="165"/>
      <c r="L970" s="161"/>
      <c r="M970" s="166"/>
      <c r="T970" s="167"/>
      <c r="AT970" s="162" t="s">
        <v>164</v>
      </c>
      <c r="AU970" s="162" t="s">
        <v>84</v>
      </c>
      <c r="AV970" s="13" t="s">
        <v>84</v>
      </c>
      <c r="AW970" s="13" t="s">
        <v>32</v>
      </c>
      <c r="AX970" s="13" t="s">
        <v>80</v>
      </c>
      <c r="AY970" s="162" t="s">
        <v>154</v>
      </c>
    </row>
    <row r="971" spans="2:65" s="1" customFormat="1" ht="24.2" customHeight="1">
      <c r="B971" s="139"/>
      <c r="C971" s="140" t="s">
        <v>1198</v>
      </c>
      <c r="D971" s="140" t="s">
        <v>156</v>
      </c>
      <c r="E971" s="141" t="s">
        <v>1199</v>
      </c>
      <c r="F971" s="142" t="s">
        <v>1200</v>
      </c>
      <c r="G971" s="143" t="s">
        <v>159</v>
      </c>
      <c r="H971" s="144">
        <v>267.08300000000003</v>
      </c>
      <c r="I971" s="145"/>
      <c r="J971" s="146">
        <f>ROUND(I971*H971,2)</f>
        <v>0</v>
      </c>
      <c r="K971" s="147"/>
      <c r="L971" s="32"/>
      <c r="M971" s="148" t="s">
        <v>1</v>
      </c>
      <c r="N971" s="149" t="s">
        <v>42</v>
      </c>
      <c r="P971" s="150">
        <f>O971*H971</f>
        <v>0</v>
      </c>
      <c r="Q971" s="150">
        <v>0</v>
      </c>
      <c r="R971" s="150">
        <f>Q971*H971</f>
        <v>0</v>
      </c>
      <c r="S971" s="150">
        <v>0</v>
      </c>
      <c r="T971" s="151">
        <f>S971*H971</f>
        <v>0</v>
      </c>
      <c r="AR971" s="152" t="s">
        <v>244</v>
      </c>
      <c r="AT971" s="152" t="s">
        <v>156</v>
      </c>
      <c r="AU971" s="152" t="s">
        <v>84</v>
      </c>
      <c r="AY971" s="17" t="s">
        <v>154</v>
      </c>
      <c r="BE971" s="153">
        <f>IF(N971="základná",J971,0)</f>
        <v>0</v>
      </c>
      <c r="BF971" s="153">
        <f>IF(N971="znížená",J971,0)</f>
        <v>0</v>
      </c>
      <c r="BG971" s="153">
        <f>IF(N971="zákl. prenesená",J971,0)</f>
        <v>0</v>
      </c>
      <c r="BH971" s="153">
        <f>IF(N971="zníž. prenesená",J971,0)</f>
        <v>0</v>
      </c>
      <c r="BI971" s="153">
        <f>IF(N971="nulová",J971,0)</f>
        <v>0</v>
      </c>
      <c r="BJ971" s="17" t="s">
        <v>84</v>
      </c>
      <c r="BK971" s="153">
        <f>ROUND(I971*H971,2)</f>
        <v>0</v>
      </c>
      <c r="BL971" s="17" t="s">
        <v>244</v>
      </c>
      <c r="BM971" s="152" t="s">
        <v>1201</v>
      </c>
    </row>
    <row r="972" spans="2:65" s="1" customFormat="1" ht="33" customHeight="1">
      <c r="B972" s="139"/>
      <c r="C972" s="140" t="s">
        <v>1202</v>
      </c>
      <c r="D972" s="140" t="s">
        <v>156</v>
      </c>
      <c r="E972" s="141" t="s">
        <v>1203</v>
      </c>
      <c r="F972" s="142" t="s">
        <v>1204</v>
      </c>
      <c r="G972" s="143" t="s">
        <v>633</v>
      </c>
      <c r="H972" s="144">
        <v>86.055999999999997</v>
      </c>
      <c r="I972" s="145"/>
      <c r="J972" s="146">
        <f>ROUND(I972*H972,2)</f>
        <v>0</v>
      </c>
      <c r="K972" s="147"/>
      <c r="L972" s="32"/>
      <c r="M972" s="148" t="s">
        <v>1</v>
      </c>
      <c r="N972" s="149" t="s">
        <v>42</v>
      </c>
      <c r="P972" s="150">
        <f>O972*H972</f>
        <v>0</v>
      </c>
      <c r="Q972" s="150">
        <v>3.0000000000000001E-5</v>
      </c>
      <c r="R972" s="150">
        <f>Q972*H972</f>
        <v>2.5816799999999998E-3</v>
      </c>
      <c r="S972" s="150">
        <v>0</v>
      </c>
      <c r="T972" s="151">
        <f>S972*H972</f>
        <v>0</v>
      </c>
      <c r="AR972" s="152" t="s">
        <v>244</v>
      </c>
      <c r="AT972" s="152" t="s">
        <v>156</v>
      </c>
      <c r="AU972" s="152" t="s">
        <v>84</v>
      </c>
      <c r="AY972" s="17" t="s">
        <v>154</v>
      </c>
      <c r="BE972" s="153">
        <f>IF(N972="základná",J972,0)</f>
        <v>0</v>
      </c>
      <c r="BF972" s="153">
        <f>IF(N972="znížená",J972,0)</f>
        <v>0</v>
      </c>
      <c r="BG972" s="153">
        <f>IF(N972="zákl. prenesená",J972,0)</f>
        <v>0</v>
      </c>
      <c r="BH972" s="153">
        <f>IF(N972="zníž. prenesená",J972,0)</f>
        <v>0</v>
      </c>
      <c r="BI972" s="153">
        <f>IF(N972="nulová",J972,0)</f>
        <v>0</v>
      </c>
      <c r="BJ972" s="17" t="s">
        <v>84</v>
      </c>
      <c r="BK972" s="153">
        <f>ROUND(I972*H972,2)</f>
        <v>0</v>
      </c>
      <c r="BL972" s="17" t="s">
        <v>244</v>
      </c>
      <c r="BM972" s="152" t="s">
        <v>1205</v>
      </c>
    </row>
    <row r="973" spans="2:65" s="12" customFormat="1">
      <c r="B973" s="154"/>
      <c r="D973" s="155" t="s">
        <v>164</v>
      </c>
      <c r="E973" s="156" t="s">
        <v>1</v>
      </c>
      <c r="F973" s="157" t="s">
        <v>1206</v>
      </c>
      <c r="H973" s="156" t="s">
        <v>1</v>
      </c>
      <c r="I973" s="158"/>
      <c r="L973" s="154"/>
      <c r="M973" s="159"/>
      <c r="T973" s="160"/>
      <c r="AT973" s="156" t="s">
        <v>164</v>
      </c>
      <c r="AU973" s="156" t="s">
        <v>84</v>
      </c>
      <c r="AV973" s="12" t="s">
        <v>80</v>
      </c>
      <c r="AW973" s="12" t="s">
        <v>32</v>
      </c>
      <c r="AX973" s="12" t="s">
        <v>7</v>
      </c>
      <c r="AY973" s="156" t="s">
        <v>154</v>
      </c>
    </row>
    <row r="974" spans="2:65" s="13" customFormat="1">
      <c r="B974" s="161"/>
      <c r="D974" s="155" t="s">
        <v>164</v>
      </c>
      <c r="E974" s="162" t="s">
        <v>1</v>
      </c>
      <c r="F974" s="163" t="s">
        <v>1207</v>
      </c>
      <c r="H974" s="164">
        <v>41.545999999999999</v>
      </c>
      <c r="I974" s="165"/>
      <c r="L974" s="161"/>
      <c r="M974" s="166"/>
      <c r="T974" s="167"/>
      <c r="AT974" s="162" t="s">
        <v>164</v>
      </c>
      <c r="AU974" s="162" t="s">
        <v>84</v>
      </c>
      <c r="AV974" s="13" t="s">
        <v>84</v>
      </c>
      <c r="AW974" s="13" t="s">
        <v>32</v>
      </c>
      <c r="AX974" s="13" t="s">
        <v>7</v>
      </c>
      <c r="AY974" s="162" t="s">
        <v>154</v>
      </c>
    </row>
    <row r="975" spans="2:65" s="13" customFormat="1">
      <c r="B975" s="161"/>
      <c r="D975" s="155" t="s">
        <v>164</v>
      </c>
      <c r="E975" s="162" t="s">
        <v>1</v>
      </c>
      <c r="F975" s="163" t="s">
        <v>1208</v>
      </c>
      <c r="H975" s="164">
        <v>44.51</v>
      </c>
      <c r="I975" s="165"/>
      <c r="L975" s="161"/>
      <c r="M975" s="166"/>
      <c r="T975" s="167"/>
      <c r="AT975" s="162" t="s">
        <v>164</v>
      </c>
      <c r="AU975" s="162" t="s">
        <v>84</v>
      </c>
      <c r="AV975" s="13" t="s">
        <v>84</v>
      </c>
      <c r="AW975" s="13" t="s">
        <v>32</v>
      </c>
      <c r="AX975" s="13" t="s">
        <v>7</v>
      </c>
      <c r="AY975" s="162" t="s">
        <v>154</v>
      </c>
    </row>
    <row r="976" spans="2:65" s="14" customFormat="1">
      <c r="B976" s="168"/>
      <c r="D976" s="155" t="s">
        <v>164</v>
      </c>
      <c r="E976" s="169" t="s">
        <v>1</v>
      </c>
      <c r="F976" s="170" t="s">
        <v>183</v>
      </c>
      <c r="H976" s="171">
        <v>86.055999999999997</v>
      </c>
      <c r="I976" s="172"/>
      <c r="L976" s="168"/>
      <c r="M976" s="173"/>
      <c r="T976" s="174"/>
      <c r="AT976" s="169" t="s">
        <v>164</v>
      </c>
      <c r="AU976" s="169" t="s">
        <v>84</v>
      </c>
      <c r="AV976" s="14" t="s">
        <v>90</v>
      </c>
      <c r="AW976" s="14" t="s">
        <v>32</v>
      </c>
      <c r="AX976" s="14" t="s">
        <v>80</v>
      </c>
      <c r="AY976" s="169" t="s">
        <v>154</v>
      </c>
    </row>
    <row r="977" spans="2:65" s="1" customFormat="1" ht="37.9" customHeight="1">
      <c r="B977" s="139"/>
      <c r="C977" s="175" t="s">
        <v>1209</v>
      </c>
      <c r="D977" s="175" t="s">
        <v>359</v>
      </c>
      <c r="E977" s="176" t="s">
        <v>1210</v>
      </c>
      <c r="F977" s="177" t="s">
        <v>1211</v>
      </c>
      <c r="G977" s="178" t="s">
        <v>159</v>
      </c>
      <c r="H977" s="179">
        <v>46.238</v>
      </c>
      <c r="I977" s="180"/>
      <c r="J977" s="181">
        <f>ROUND(I977*H977,2)</f>
        <v>0</v>
      </c>
      <c r="K977" s="182"/>
      <c r="L977" s="183"/>
      <c r="M977" s="184" t="s">
        <v>1</v>
      </c>
      <c r="N977" s="185" t="s">
        <v>42</v>
      </c>
      <c r="P977" s="150">
        <f>O977*H977</f>
        <v>0</v>
      </c>
      <c r="Q977" s="150">
        <v>2.8400000000000002E-2</v>
      </c>
      <c r="R977" s="150">
        <f>Q977*H977</f>
        <v>1.3131592000000001</v>
      </c>
      <c r="S977" s="150">
        <v>0</v>
      </c>
      <c r="T977" s="151">
        <f>S977*H977</f>
        <v>0</v>
      </c>
      <c r="AR977" s="152" t="s">
        <v>352</v>
      </c>
      <c r="AT977" s="152" t="s">
        <v>359</v>
      </c>
      <c r="AU977" s="152" t="s">
        <v>84</v>
      </c>
      <c r="AY977" s="17" t="s">
        <v>154</v>
      </c>
      <c r="BE977" s="153">
        <f>IF(N977="základná",J977,0)</f>
        <v>0</v>
      </c>
      <c r="BF977" s="153">
        <f>IF(N977="znížená",J977,0)</f>
        <v>0</v>
      </c>
      <c r="BG977" s="153">
        <f>IF(N977="zákl. prenesená",J977,0)</f>
        <v>0</v>
      </c>
      <c r="BH977" s="153">
        <f>IF(N977="zníž. prenesená",J977,0)</f>
        <v>0</v>
      </c>
      <c r="BI977" s="153">
        <f>IF(N977="nulová",J977,0)</f>
        <v>0</v>
      </c>
      <c r="BJ977" s="17" t="s">
        <v>84</v>
      </c>
      <c r="BK977" s="153">
        <f>ROUND(I977*H977,2)</f>
        <v>0</v>
      </c>
      <c r="BL977" s="17" t="s">
        <v>244</v>
      </c>
      <c r="BM977" s="152" t="s">
        <v>1212</v>
      </c>
    </row>
    <row r="978" spans="2:65" s="13" customFormat="1">
      <c r="B978" s="161"/>
      <c r="D978" s="155" t="s">
        <v>164</v>
      </c>
      <c r="E978" s="162" t="s">
        <v>1</v>
      </c>
      <c r="F978" s="163" t="s">
        <v>1213</v>
      </c>
      <c r="H978" s="164">
        <v>24.45</v>
      </c>
      <c r="I978" s="165"/>
      <c r="L978" s="161"/>
      <c r="M978" s="166"/>
      <c r="T978" s="167"/>
      <c r="AT978" s="162" t="s">
        <v>164</v>
      </c>
      <c r="AU978" s="162" t="s">
        <v>84</v>
      </c>
      <c r="AV978" s="13" t="s">
        <v>84</v>
      </c>
      <c r="AW978" s="13" t="s">
        <v>32</v>
      </c>
      <c r="AX978" s="13" t="s">
        <v>7</v>
      </c>
      <c r="AY978" s="162" t="s">
        <v>154</v>
      </c>
    </row>
    <row r="979" spans="2:65" s="13" customFormat="1">
      <c r="B979" s="161"/>
      <c r="D979" s="155" t="s">
        <v>164</v>
      </c>
      <c r="E979" s="162" t="s">
        <v>1</v>
      </c>
      <c r="F979" s="163" t="s">
        <v>1214</v>
      </c>
      <c r="H979" s="164">
        <v>21.788</v>
      </c>
      <c r="I979" s="165"/>
      <c r="L979" s="161"/>
      <c r="M979" s="166"/>
      <c r="T979" s="167"/>
      <c r="AT979" s="162" t="s">
        <v>164</v>
      </c>
      <c r="AU979" s="162" t="s">
        <v>84</v>
      </c>
      <c r="AV979" s="13" t="s">
        <v>84</v>
      </c>
      <c r="AW979" s="13" t="s">
        <v>32</v>
      </c>
      <c r="AX979" s="13" t="s">
        <v>7</v>
      </c>
      <c r="AY979" s="162" t="s">
        <v>154</v>
      </c>
    </row>
    <row r="980" spans="2:65" s="14" customFormat="1">
      <c r="B980" s="168"/>
      <c r="D980" s="155" t="s">
        <v>164</v>
      </c>
      <c r="E980" s="169" t="s">
        <v>1</v>
      </c>
      <c r="F980" s="170" t="s">
        <v>183</v>
      </c>
      <c r="H980" s="171">
        <v>46.238</v>
      </c>
      <c r="I980" s="172"/>
      <c r="L980" s="168"/>
      <c r="M980" s="173"/>
      <c r="T980" s="174"/>
      <c r="AT980" s="169" t="s">
        <v>164</v>
      </c>
      <c r="AU980" s="169" t="s">
        <v>84</v>
      </c>
      <c r="AV980" s="14" t="s">
        <v>90</v>
      </c>
      <c r="AW980" s="14" t="s">
        <v>32</v>
      </c>
      <c r="AX980" s="14" t="s">
        <v>80</v>
      </c>
      <c r="AY980" s="169" t="s">
        <v>154</v>
      </c>
    </row>
    <row r="981" spans="2:65" s="1" customFormat="1" ht="24.2" customHeight="1">
      <c r="B981" s="139"/>
      <c r="C981" s="140" t="s">
        <v>1215</v>
      </c>
      <c r="D981" s="140" t="s">
        <v>156</v>
      </c>
      <c r="E981" s="141" t="s">
        <v>1216</v>
      </c>
      <c r="F981" s="142" t="s">
        <v>1217</v>
      </c>
      <c r="G981" s="143" t="s">
        <v>1131</v>
      </c>
      <c r="H981" s="193"/>
      <c r="I981" s="145"/>
      <c r="J981" s="146">
        <f>ROUND(I981*H981,2)</f>
        <v>0</v>
      </c>
      <c r="K981" s="147"/>
      <c r="L981" s="32"/>
      <c r="M981" s="148" t="s">
        <v>1</v>
      </c>
      <c r="N981" s="149" t="s">
        <v>42</v>
      </c>
      <c r="P981" s="150">
        <f>O981*H981</f>
        <v>0</v>
      </c>
      <c r="Q981" s="150">
        <v>0</v>
      </c>
      <c r="R981" s="150">
        <f>Q981*H981</f>
        <v>0</v>
      </c>
      <c r="S981" s="150">
        <v>0</v>
      </c>
      <c r="T981" s="151">
        <f>S981*H981</f>
        <v>0</v>
      </c>
      <c r="AR981" s="152" t="s">
        <v>244</v>
      </c>
      <c r="AT981" s="152" t="s">
        <v>156</v>
      </c>
      <c r="AU981" s="152" t="s">
        <v>84</v>
      </c>
      <c r="AY981" s="17" t="s">
        <v>154</v>
      </c>
      <c r="BE981" s="153">
        <f>IF(N981="základná",J981,0)</f>
        <v>0</v>
      </c>
      <c r="BF981" s="153">
        <f>IF(N981="znížená",J981,0)</f>
        <v>0</v>
      </c>
      <c r="BG981" s="153">
        <f>IF(N981="zákl. prenesená",J981,0)</f>
        <v>0</v>
      </c>
      <c r="BH981" s="153">
        <f>IF(N981="zníž. prenesená",J981,0)</f>
        <v>0</v>
      </c>
      <c r="BI981" s="153">
        <f>IF(N981="nulová",J981,0)</f>
        <v>0</v>
      </c>
      <c r="BJ981" s="17" t="s">
        <v>84</v>
      </c>
      <c r="BK981" s="153">
        <f>ROUND(I981*H981,2)</f>
        <v>0</v>
      </c>
      <c r="BL981" s="17" t="s">
        <v>244</v>
      </c>
      <c r="BM981" s="152" t="s">
        <v>1218</v>
      </c>
    </row>
    <row r="982" spans="2:65" s="11" customFormat="1" ht="22.9" customHeight="1">
      <c r="B982" s="127"/>
      <c r="D982" s="128" t="s">
        <v>75</v>
      </c>
      <c r="E982" s="137" t="s">
        <v>1219</v>
      </c>
      <c r="F982" s="137" t="s">
        <v>1220</v>
      </c>
      <c r="I982" s="130"/>
      <c r="J982" s="138">
        <f>BK982</f>
        <v>0</v>
      </c>
      <c r="L982" s="127"/>
      <c r="M982" s="132"/>
      <c r="P982" s="133">
        <f>SUM(P983:P1069)</f>
        <v>0</v>
      </c>
      <c r="R982" s="133">
        <f>SUM(R983:R1069)</f>
        <v>6.4959019071999995</v>
      </c>
      <c r="T982" s="134">
        <f>SUM(T983:T1069)</f>
        <v>0</v>
      </c>
      <c r="AR982" s="128" t="s">
        <v>84</v>
      </c>
      <c r="AT982" s="135" t="s">
        <v>75</v>
      </c>
      <c r="AU982" s="135" t="s">
        <v>80</v>
      </c>
      <c r="AY982" s="128" t="s">
        <v>154</v>
      </c>
      <c r="BK982" s="136">
        <f>SUM(BK983:BK1069)</f>
        <v>0</v>
      </c>
    </row>
    <row r="983" spans="2:65" s="1" customFormat="1" ht="33" customHeight="1">
      <c r="B983" s="139"/>
      <c r="C983" s="140" t="s">
        <v>1221</v>
      </c>
      <c r="D983" s="140" t="s">
        <v>156</v>
      </c>
      <c r="E983" s="141" t="s">
        <v>1222</v>
      </c>
      <c r="F983" s="142" t="s">
        <v>1223</v>
      </c>
      <c r="G983" s="143" t="s">
        <v>159</v>
      </c>
      <c r="H983" s="144">
        <v>14.99</v>
      </c>
      <c r="I983" s="145"/>
      <c r="J983" s="146">
        <f>ROUND(I983*H983,2)</f>
        <v>0</v>
      </c>
      <c r="K983" s="147"/>
      <c r="L983" s="32"/>
      <c r="M983" s="148" t="s">
        <v>1</v>
      </c>
      <c r="N983" s="149" t="s">
        <v>42</v>
      </c>
      <c r="P983" s="150">
        <f>O983*H983</f>
        <v>0</v>
      </c>
      <c r="Q983" s="150">
        <v>2.8899999999999998E-4</v>
      </c>
      <c r="R983" s="150">
        <f>Q983*H983</f>
        <v>4.3321100000000001E-3</v>
      </c>
      <c r="S983" s="150">
        <v>0</v>
      </c>
      <c r="T983" s="151">
        <f>S983*H983</f>
        <v>0</v>
      </c>
      <c r="AR983" s="152" t="s">
        <v>244</v>
      </c>
      <c r="AT983" s="152" t="s">
        <v>156</v>
      </c>
      <c r="AU983" s="152" t="s">
        <v>84</v>
      </c>
      <c r="AY983" s="17" t="s">
        <v>154</v>
      </c>
      <c r="BE983" s="153">
        <f>IF(N983="základná",J983,0)</f>
        <v>0</v>
      </c>
      <c r="BF983" s="153">
        <f>IF(N983="znížená",J983,0)</f>
        <v>0</v>
      </c>
      <c r="BG983" s="153">
        <f>IF(N983="zákl. prenesená",J983,0)</f>
        <v>0</v>
      </c>
      <c r="BH983" s="153">
        <f>IF(N983="zníž. prenesená",J983,0)</f>
        <v>0</v>
      </c>
      <c r="BI983" s="153">
        <f>IF(N983="nulová",J983,0)</f>
        <v>0</v>
      </c>
      <c r="BJ983" s="17" t="s">
        <v>84</v>
      </c>
      <c r="BK983" s="153">
        <f>ROUND(I983*H983,2)</f>
        <v>0</v>
      </c>
      <c r="BL983" s="17" t="s">
        <v>244</v>
      </c>
      <c r="BM983" s="152" t="s">
        <v>1224</v>
      </c>
    </row>
    <row r="984" spans="2:65" s="12" customFormat="1">
      <c r="B984" s="154"/>
      <c r="D984" s="155" t="s">
        <v>164</v>
      </c>
      <c r="E984" s="156" t="s">
        <v>1</v>
      </c>
      <c r="F984" s="157" t="s">
        <v>1225</v>
      </c>
      <c r="H984" s="156" t="s">
        <v>1</v>
      </c>
      <c r="I984" s="158"/>
      <c r="L984" s="154"/>
      <c r="M984" s="159"/>
      <c r="T984" s="160"/>
      <c r="AT984" s="156" t="s">
        <v>164</v>
      </c>
      <c r="AU984" s="156" t="s">
        <v>84</v>
      </c>
      <c r="AV984" s="12" t="s">
        <v>80</v>
      </c>
      <c r="AW984" s="12" t="s">
        <v>32</v>
      </c>
      <c r="AX984" s="12" t="s">
        <v>7</v>
      </c>
      <c r="AY984" s="156" t="s">
        <v>154</v>
      </c>
    </row>
    <row r="985" spans="2:65" s="13" customFormat="1">
      <c r="B985" s="161"/>
      <c r="D985" s="155" t="s">
        <v>164</v>
      </c>
      <c r="E985" s="162" t="s">
        <v>1</v>
      </c>
      <c r="F985" s="163" t="s">
        <v>1226</v>
      </c>
      <c r="H985" s="164">
        <v>14.99</v>
      </c>
      <c r="I985" s="165"/>
      <c r="L985" s="161"/>
      <c r="M985" s="166"/>
      <c r="T985" s="167"/>
      <c r="AT985" s="162" t="s">
        <v>164</v>
      </c>
      <c r="AU985" s="162" t="s">
        <v>84</v>
      </c>
      <c r="AV985" s="13" t="s">
        <v>84</v>
      </c>
      <c r="AW985" s="13" t="s">
        <v>32</v>
      </c>
      <c r="AX985" s="13" t="s">
        <v>80</v>
      </c>
      <c r="AY985" s="162" t="s">
        <v>154</v>
      </c>
    </row>
    <row r="986" spans="2:65" s="1" customFormat="1" ht="24.2" customHeight="1">
      <c r="B986" s="139"/>
      <c r="C986" s="175" t="s">
        <v>1227</v>
      </c>
      <c r="D986" s="175" t="s">
        <v>359</v>
      </c>
      <c r="E986" s="176" t="s">
        <v>1228</v>
      </c>
      <c r="F986" s="177" t="s">
        <v>1229</v>
      </c>
      <c r="G986" s="178" t="s">
        <v>159</v>
      </c>
      <c r="H986" s="179">
        <v>15.74</v>
      </c>
      <c r="I986" s="180"/>
      <c r="J986" s="181">
        <f>ROUND(I986*H986,2)</f>
        <v>0</v>
      </c>
      <c r="K986" s="182"/>
      <c r="L986" s="183"/>
      <c r="M986" s="184" t="s">
        <v>1</v>
      </c>
      <c r="N986" s="185" t="s">
        <v>42</v>
      </c>
      <c r="P986" s="150">
        <f>O986*H986</f>
        <v>0</v>
      </c>
      <c r="Q986" s="150">
        <v>1.75E-3</v>
      </c>
      <c r="R986" s="150">
        <f>Q986*H986</f>
        <v>2.7545E-2</v>
      </c>
      <c r="S986" s="150">
        <v>0</v>
      </c>
      <c r="T986" s="151">
        <f>S986*H986</f>
        <v>0</v>
      </c>
      <c r="AR986" s="152" t="s">
        <v>352</v>
      </c>
      <c r="AT986" s="152" t="s">
        <v>359</v>
      </c>
      <c r="AU986" s="152" t="s">
        <v>84</v>
      </c>
      <c r="AY986" s="17" t="s">
        <v>154</v>
      </c>
      <c r="BE986" s="153">
        <f>IF(N986="základná",J986,0)</f>
        <v>0</v>
      </c>
      <c r="BF986" s="153">
        <f>IF(N986="znížená",J986,0)</f>
        <v>0</v>
      </c>
      <c r="BG986" s="153">
        <f>IF(N986="zákl. prenesená",J986,0)</f>
        <v>0</v>
      </c>
      <c r="BH986" s="153">
        <f>IF(N986="zníž. prenesená",J986,0)</f>
        <v>0</v>
      </c>
      <c r="BI986" s="153">
        <f>IF(N986="nulová",J986,0)</f>
        <v>0</v>
      </c>
      <c r="BJ986" s="17" t="s">
        <v>84</v>
      </c>
      <c r="BK986" s="153">
        <f>ROUND(I986*H986,2)</f>
        <v>0</v>
      </c>
      <c r="BL986" s="17" t="s">
        <v>244</v>
      </c>
      <c r="BM986" s="152" t="s">
        <v>1230</v>
      </c>
    </row>
    <row r="987" spans="2:65" s="13" customFormat="1">
      <c r="B987" s="161"/>
      <c r="D987" s="155" t="s">
        <v>164</v>
      </c>
      <c r="E987" s="162" t="s">
        <v>1</v>
      </c>
      <c r="F987" s="163" t="s">
        <v>1231</v>
      </c>
      <c r="H987" s="164">
        <v>15.74</v>
      </c>
      <c r="I987" s="165"/>
      <c r="L987" s="161"/>
      <c r="M987" s="166"/>
      <c r="T987" s="167"/>
      <c r="AT987" s="162" t="s">
        <v>164</v>
      </c>
      <c r="AU987" s="162" t="s">
        <v>84</v>
      </c>
      <c r="AV987" s="13" t="s">
        <v>84</v>
      </c>
      <c r="AW987" s="13" t="s">
        <v>32</v>
      </c>
      <c r="AX987" s="13" t="s">
        <v>80</v>
      </c>
      <c r="AY987" s="162" t="s">
        <v>154</v>
      </c>
    </row>
    <row r="988" spans="2:65" s="1" customFormat="1" ht="24.2" customHeight="1">
      <c r="B988" s="139"/>
      <c r="C988" s="175" t="s">
        <v>1232</v>
      </c>
      <c r="D988" s="175" t="s">
        <v>359</v>
      </c>
      <c r="E988" s="176" t="s">
        <v>1233</v>
      </c>
      <c r="F988" s="177" t="s">
        <v>1234</v>
      </c>
      <c r="G988" s="178" t="s">
        <v>159</v>
      </c>
      <c r="H988" s="179">
        <v>15.74</v>
      </c>
      <c r="I988" s="180"/>
      <c r="J988" s="181">
        <f>ROUND(I988*H988,2)</f>
        <v>0</v>
      </c>
      <c r="K988" s="182"/>
      <c r="L988" s="183"/>
      <c r="M988" s="184" t="s">
        <v>1</v>
      </c>
      <c r="N988" s="185" t="s">
        <v>42</v>
      </c>
      <c r="P988" s="150">
        <f>O988*H988</f>
        <v>0</v>
      </c>
      <c r="Q988" s="150">
        <v>0.01</v>
      </c>
      <c r="R988" s="150">
        <f>Q988*H988</f>
        <v>0.15740000000000001</v>
      </c>
      <c r="S988" s="150">
        <v>0</v>
      </c>
      <c r="T988" s="151">
        <f>S988*H988</f>
        <v>0</v>
      </c>
      <c r="AR988" s="152" t="s">
        <v>352</v>
      </c>
      <c r="AT988" s="152" t="s">
        <v>359</v>
      </c>
      <c r="AU988" s="152" t="s">
        <v>84</v>
      </c>
      <c r="AY988" s="17" t="s">
        <v>154</v>
      </c>
      <c r="BE988" s="153">
        <f>IF(N988="základná",J988,0)</f>
        <v>0</v>
      </c>
      <c r="BF988" s="153">
        <f>IF(N988="znížená",J988,0)</f>
        <v>0</v>
      </c>
      <c r="BG988" s="153">
        <f>IF(N988="zákl. prenesená",J988,0)</f>
        <v>0</v>
      </c>
      <c r="BH988" s="153">
        <f>IF(N988="zníž. prenesená",J988,0)</f>
        <v>0</v>
      </c>
      <c r="BI988" s="153">
        <f>IF(N988="nulová",J988,0)</f>
        <v>0</v>
      </c>
      <c r="BJ988" s="17" t="s">
        <v>84</v>
      </c>
      <c r="BK988" s="153">
        <f>ROUND(I988*H988,2)</f>
        <v>0</v>
      </c>
      <c r="BL988" s="17" t="s">
        <v>244</v>
      </c>
      <c r="BM988" s="152" t="s">
        <v>1235</v>
      </c>
    </row>
    <row r="989" spans="2:65" s="1" customFormat="1" ht="24.2" customHeight="1">
      <c r="B989" s="139"/>
      <c r="C989" s="140" t="s">
        <v>1236</v>
      </c>
      <c r="D989" s="140" t="s">
        <v>156</v>
      </c>
      <c r="E989" s="141" t="s">
        <v>1237</v>
      </c>
      <c r="F989" s="142" t="s">
        <v>1238</v>
      </c>
      <c r="G989" s="143" t="s">
        <v>159</v>
      </c>
      <c r="H989" s="144">
        <v>739.9</v>
      </c>
      <c r="I989" s="145"/>
      <c r="J989" s="146">
        <f>ROUND(I989*H989,2)</f>
        <v>0</v>
      </c>
      <c r="K989" s="147"/>
      <c r="L989" s="32"/>
      <c r="M989" s="148" t="s">
        <v>1</v>
      </c>
      <c r="N989" s="149" t="s">
        <v>42</v>
      </c>
      <c r="P989" s="150">
        <f>O989*H989</f>
        <v>0</v>
      </c>
      <c r="Q989" s="150">
        <v>0</v>
      </c>
      <c r="R989" s="150">
        <f>Q989*H989</f>
        <v>0</v>
      </c>
      <c r="S989" s="150">
        <v>0</v>
      </c>
      <c r="T989" s="151">
        <f>S989*H989</f>
        <v>0</v>
      </c>
      <c r="AR989" s="152" t="s">
        <v>244</v>
      </c>
      <c r="AT989" s="152" t="s">
        <v>156</v>
      </c>
      <c r="AU989" s="152" t="s">
        <v>84</v>
      </c>
      <c r="AY989" s="17" t="s">
        <v>154</v>
      </c>
      <c r="BE989" s="153">
        <f>IF(N989="základná",J989,0)</f>
        <v>0</v>
      </c>
      <c r="BF989" s="153">
        <f>IF(N989="znížená",J989,0)</f>
        <v>0</v>
      </c>
      <c r="BG989" s="153">
        <f>IF(N989="zákl. prenesená",J989,0)</f>
        <v>0</v>
      </c>
      <c r="BH989" s="153">
        <f>IF(N989="zníž. prenesená",J989,0)</f>
        <v>0</v>
      </c>
      <c r="BI989" s="153">
        <f>IF(N989="nulová",J989,0)</f>
        <v>0</v>
      </c>
      <c r="BJ989" s="17" t="s">
        <v>84</v>
      </c>
      <c r="BK989" s="153">
        <f>ROUND(I989*H989,2)</f>
        <v>0</v>
      </c>
      <c r="BL989" s="17" t="s">
        <v>244</v>
      </c>
      <c r="BM989" s="152" t="s">
        <v>1239</v>
      </c>
    </row>
    <row r="990" spans="2:65" s="12" customFormat="1">
      <c r="B990" s="154"/>
      <c r="D990" s="155" t="s">
        <v>164</v>
      </c>
      <c r="E990" s="156" t="s">
        <v>1</v>
      </c>
      <c r="F990" s="157" t="s">
        <v>803</v>
      </c>
      <c r="H990" s="156" t="s">
        <v>1</v>
      </c>
      <c r="I990" s="158"/>
      <c r="L990" s="154"/>
      <c r="M990" s="159"/>
      <c r="T990" s="160"/>
      <c r="AT990" s="156" t="s">
        <v>164</v>
      </c>
      <c r="AU990" s="156" t="s">
        <v>84</v>
      </c>
      <c r="AV990" s="12" t="s">
        <v>80</v>
      </c>
      <c r="AW990" s="12" t="s">
        <v>32</v>
      </c>
      <c r="AX990" s="12" t="s">
        <v>7</v>
      </c>
      <c r="AY990" s="156" t="s">
        <v>154</v>
      </c>
    </row>
    <row r="991" spans="2:65" s="13" customFormat="1">
      <c r="B991" s="161"/>
      <c r="D991" s="155" t="s">
        <v>164</v>
      </c>
      <c r="E991" s="162" t="s">
        <v>1</v>
      </c>
      <c r="F991" s="163" t="s">
        <v>852</v>
      </c>
      <c r="H991" s="164">
        <v>36.979999999999997</v>
      </c>
      <c r="I991" s="165"/>
      <c r="L991" s="161"/>
      <c r="M991" s="166"/>
      <c r="T991" s="167"/>
      <c r="AT991" s="162" t="s">
        <v>164</v>
      </c>
      <c r="AU991" s="162" t="s">
        <v>84</v>
      </c>
      <c r="AV991" s="13" t="s">
        <v>84</v>
      </c>
      <c r="AW991" s="13" t="s">
        <v>32</v>
      </c>
      <c r="AX991" s="13" t="s">
        <v>7</v>
      </c>
      <c r="AY991" s="162" t="s">
        <v>154</v>
      </c>
    </row>
    <row r="992" spans="2:65" s="13" customFormat="1">
      <c r="B992" s="161"/>
      <c r="D992" s="155" t="s">
        <v>164</v>
      </c>
      <c r="E992" s="162" t="s">
        <v>1</v>
      </c>
      <c r="F992" s="163" t="s">
        <v>853</v>
      </c>
      <c r="H992" s="164">
        <v>8.17</v>
      </c>
      <c r="I992" s="165"/>
      <c r="L992" s="161"/>
      <c r="M992" s="166"/>
      <c r="T992" s="167"/>
      <c r="AT992" s="162" t="s">
        <v>164</v>
      </c>
      <c r="AU992" s="162" t="s">
        <v>84</v>
      </c>
      <c r="AV992" s="13" t="s">
        <v>84</v>
      </c>
      <c r="AW992" s="13" t="s">
        <v>32</v>
      </c>
      <c r="AX992" s="13" t="s">
        <v>7</v>
      </c>
      <c r="AY992" s="162" t="s">
        <v>154</v>
      </c>
    </row>
    <row r="993" spans="2:51" s="13" customFormat="1">
      <c r="B993" s="161"/>
      <c r="D993" s="155" t="s">
        <v>164</v>
      </c>
      <c r="E993" s="162" t="s">
        <v>1</v>
      </c>
      <c r="F993" s="163" t="s">
        <v>854</v>
      </c>
      <c r="H993" s="164">
        <v>7.93</v>
      </c>
      <c r="I993" s="165"/>
      <c r="L993" s="161"/>
      <c r="M993" s="166"/>
      <c r="T993" s="167"/>
      <c r="AT993" s="162" t="s">
        <v>164</v>
      </c>
      <c r="AU993" s="162" t="s">
        <v>84</v>
      </c>
      <c r="AV993" s="13" t="s">
        <v>84</v>
      </c>
      <c r="AW993" s="13" t="s">
        <v>32</v>
      </c>
      <c r="AX993" s="13" t="s">
        <v>7</v>
      </c>
      <c r="AY993" s="162" t="s">
        <v>154</v>
      </c>
    </row>
    <row r="994" spans="2:51" s="13" customFormat="1">
      <c r="B994" s="161"/>
      <c r="D994" s="155" t="s">
        <v>164</v>
      </c>
      <c r="E994" s="162" t="s">
        <v>1</v>
      </c>
      <c r="F994" s="163" t="s">
        <v>855</v>
      </c>
      <c r="H994" s="164">
        <v>50.73</v>
      </c>
      <c r="I994" s="165"/>
      <c r="L994" s="161"/>
      <c r="M994" s="166"/>
      <c r="T994" s="167"/>
      <c r="AT994" s="162" t="s">
        <v>164</v>
      </c>
      <c r="AU994" s="162" t="s">
        <v>84</v>
      </c>
      <c r="AV994" s="13" t="s">
        <v>84</v>
      </c>
      <c r="AW994" s="13" t="s">
        <v>32</v>
      </c>
      <c r="AX994" s="13" t="s">
        <v>7</v>
      </c>
      <c r="AY994" s="162" t="s">
        <v>154</v>
      </c>
    </row>
    <row r="995" spans="2:51" s="13" customFormat="1">
      <c r="B995" s="161"/>
      <c r="D995" s="155" t="s">
        <v>164</v>
      </c>
      <c r="E995" s="162" t="s">
        <v>1</v>
      </c>
      <c r="F995" s="163" t="s">
        <v>856</v>
      </c>
      <c r="H995" s="164">
        <v>51.67</v>
      </c>
      <c r="I995" s="165"/>
      <c r="L995" s="161"/>
      <c r="M995" s="166"/>
      <c r="T995" s="167"/>
      <c r="AT995" s="162" t="s">
        <v>164</v>
      </c>
      <c r="AU995" s="162" t="s">
        <v>84</v>
      </c>
      <c r="AV995" s="13" t="s">
        <v>84</v>
      </c>
      <c r="AW995" s="13" t="s">
        <v>32</v>
      </c>
      <c r="AX995" s="13" t="s">
        <v>7</v>
      </c>
      <c r="AY995" s="162" t="s">
        <v>154</v>
      </c>
    </row>
    <row r="996" spans="2:51" s="13" customFormat="1">
      <c r="B996" s="161"/>
      <c r="D996" s="155" t="s">
        <v>164</v>
      </c>
      <c r="E996" s="162" t="s">
        <v>1</v>
      </c>
      <c r="F996" s="163" t="s">
        <v>857</v>
      </c>
      <c r="H996" s="164">
        <v>14.44</v>
      </c>
      <c r="I996" s="165"/>
      <c r="L996" s="161"/>
      <c r="M996" s="166"/>
      <c r="T996" s="167"/>
      <c r="AT996" s="162" t="s">
        <v>164</v>
      </c>
      <c r="AU996" s="162" t="s">
        <v>84</v>
      </c>
      <c r="AV996" s="13" t="s">
        <v>84</v>
      </c>
      <c r="AW996" s="13" t="s">
        <v>32</v>
      </c>
      <c r="AX996" s="13" t="s">
        <v>7</v>
      </c>
      <c r="AY996" s="162" t="s">
        <v>154</v>
      </c>
    </row>
    <row r="997" spans="2:51" s="15" customFormat="1">
      <c r="B997" s="186"/>
      <c r="D997" s="155" t="s">
        <v>164</v>
      </c>
      <c r="E997" s="187" t="s">
        <v>1</v>
      </c>
      <c r="F997" s="188" t="s">
        <v>626</v>
      </c>
      <c r="H997" s="189">
        <v>169.92000000000002</v>
      </c>
      <c r="I997" s="190"/>
      <c r="L997" s="186"/>
      <c r="M997" s="191"/>
      <c r="T997" s="192"/>
      <c r="AT997" s="187" t="s">
        <v>164</v>
      </c>
      <c r="AU997" s="187" t="s">
        <v>84</v>
      </c>
      <c r="AV997" s="15" t="s">
        <v>87</v>
      </c>
      <c r="AW997" s="15" t="s">
        <v>32</v>
      </c>
      <c r="AX997" s="15" t="s">
        <v>7</v>
      </c>
      <c r="AY997" s="187" t="s">
        <v>154</v>
      </c>
    </row>
    <row r="998" spans="2:51" s="12" customFormat="1">
      <c r="B998" s="154"/>
      <c r="D998" s="155" t="s">
        <v>164</v>
      </c>
      <c r="E998" s="156" t="s">
        <v>1</v>
      </c>
      <c r="F998" s="157" t="s">
        <v>809</v>
      </c>
      <c r="H998" s="156" t="s">
        <v>1</v>
      </c>
      <c r="I998" s="158"/>
      <c r="L998" s="154"/>
      <c r="M998" s="159"/>
      <c r="T998" s="160"/>
      <c r="AT998" s="156" t="s">
        <v>164</v>
      </c>
      <c r="AU998" s="156" t="s">
        <v>84</v>
      </c>
      <c r="AV998" s="12" t="s">
        <v>80</v>
      </c>
      <c r="AW998" s="12" t="s">
        <v>32</v>
      </c>
      <c r="AX998" s="12" t="s">
        <v>7</v>
      </c>
      <c r="AY998" s="156" t="s">
        <v>154</v>
      </c>
    </row>
    <row r="999" spans="2:51" s="13" customFormat="1">
      <c r="B999" s="161"/>
      <c r="D999" s="155" t="s">
        <v>164</v>
      </c>
      <c r="E999" s="162" t="s">
        <v>1</v>
      </c>
      <c r="F999" s="163" t="s">
        <v>858</v>
      </c>
      <c r="H999" s="164">
        <v>69.12</v>
      </c>
      <c r="I999" s="165"/>
      <c r="L999" s="161"/>
      <c r="M999" s="166"/>
      <c r="T999" s="167"/>
      <c r="AT999" s="162" t="s">
        <v>164</v>
      </c>
      <c r="AU999" s="162" t="s">
        <v>84</v>
      </c>
      <c r="AV999" s="13" t="s">
        <v>84</v>
      </c>
      <c r="AW999" s="13" t="s">
        <v>32</v>
      </c>
      <c r="AX999" s="13" t="s">
        <v>7</v>
      </c>
      <c r="AY999" s="162" t="s">
        <v>154</v>
      </c>
    </row>
    <row r="1000" spans="2:51" s="13" customFormat="1">
      <c r="B1000" s="161"/>
      <c r="D1000" s="155" t="s">
        <v>164</v>
      </c>
      <c r="E1000" s="162" t="s">
        <v>1</v>
      </c>
      <c r="F1000" s="163" t="s">
        <v>859</v>
      </c>
      <c r="H1000" s="164">
        <v>55.54</v>
      </c>
      <c r="I1000" s="165"/>
      <c r="L1000" s="161"/>
      <c r="M1000" s="166"/>
      <c r="T1000" s="167"/>
      <c r="AT1000" s="162" t="s">
        <v>164</v>
      </c>
      <c r="AU1000" s="162" t="s">
        <v>84</v>
      </c>
      <c r="AV1000" s="13" t="s">
        <v>84</v>
      </c>
      <c r="AW1000" s="13" t="s">
        <v>32</v>
      </c>
      <c r="AX1000" s="13" t="s">
        <v>7</v>
      </c>
      <c r="AY1000" s="162" t="s">
        <v>154</v>
      </c>
    </row>
    <row r="1001" spans="2:51" s="13" customFormat="1">
      <c r="B1001" s="161"/>
      <c r="D1001" s="155" t="s">
        <v>164</v>
      </c>
      <c r="E1001" s="162" t="s">
        <v>1</v>
      </c>
      <c r="F1001" s="163" t="s">
        <v>860</v>
      </c>
      <c r="H1001" s="164">
        <v>15.65</v>
      </c>
      <c r="I1001" s="165"/>
      <c r="L1001" s="161"/>
      <c r="M1001" s="166"/>
      <c r="T1001" s="167"/>
      <c r="AT1001" s="162" t="s">
        <v>164</v>
      </c>
      <c r="AU1001" s="162" t="s">
        <v>84</v>
      </c>
      <c r="AV1001" s="13" t="s">
        <v>84</v>
      </c>
      <c r="AW1001" s="13" t="s">
        <v>32</v>
      </c>
      <c r="AX1001" s="13" t="s">
        <v>7</v>
      </c>
      <c r="AY1001" s="162" t="s">
        <v>154</v>
      </c>
    </row>
    <row r="1002" spans="2:51" s="13" customFormat="1">
      <c r="B1002" s="161"/>
      <c r="D1002" s="155" t="s">
        <v>164</v>
      </c>
      <c r="E1002" s="162" t="s">
        <v>1</v>
      </c>
      <c r="F1002" s="163" t="s">
        <v>861</v>
      </c>
      <c r="H1002" s="164">
        <v>51.34</v>
      </c>
      <c r="I1002" s="165"/>
      <c r="L1002" s="161"/>
      <c r="M1002" s="166"/>
      <c r="T1002" s="167"/>
      <c r="AT1002" s="162" t="s">
        <v>164</v>
      </c>
      <c r="AU1002" s="162" t="s">
        <v>84</v>
      </c>
      <c r="AV1002" s="13" t="s">
        <v>84</v>
      </c>
      <c r="AW1002" s="13" t="s">
        <v>32</v>
      </c>
      <c r="AX1002" s="13" t="s">
        <v>7</v>
      </c>
      <c r="AY1002" s="162" t="s">
        <v>154</v>
      </c>
    </row>
    <row r="1003" spans="2:51" s="13" customFormat="1">
      <c r="B1003" s="161"/>
      <c r="D1003" s="155" t="s">
        <v>164</v>
      </c>
      <c r="E1003" s="162" t="s">
        <v>1</v>
      </c>
      <c r="F1003" s="163" t="s">
        <v>863</v>
      </c>
      <c r="H1003" s="164">
        <v>17.62</v>
      </c>
      <c r="I1003" s="165"/>
      <c r="L1003" s="161"/>
      <c r="M1003" s="166"/>
      <c r="T1003" s="167"/>
      <c r="AT1003" s="162" t="s">
        <v>164</v>
      </c>
      <c r="AU1003" s="162" t="s">
        <v>84</v>
      </c>
      <c r="AV1003" s="13" t="s">
        <v>84</v>
      </c>
      <c r="AW1003" s="13" t="s">
        <v>32</v>
      </c>
      <c r="AX1003" s="13" t="s">
        <v>7</v>
      </c>
      <c r="AY1003" s="162" t="s">
        <v>154</v>
      </c>
    </row>
    <row r="1004" spans="2:51" s="13" customFormat="1">
      <c r="B1004" s="161"/>
      <c r="D1004" s="155" t="s">
        <v>164</v>
      </c>
      <c r="E1004" s="162" t="s">
        <v>1</v>
      </c>
      <c r="F1004" s="163" t="s">
        <v>864</v>
      </c>
      <c r="H1004" s="164">
        <v>17.149999999999999</v>
      </c>
      <c r="I1004" s="165"/>
      <c r="L1004" s="161"/>
      <c r="M1004" s="166"/>
      <c r="T1004" s="167"/>
      <c r="AT1004" s="162" t="s">
        <v>164</v>
      </c>
      <c r="AU1004" s="162" t="s">
        <v>84</v>
      </c>
      <c r="AV1004" s="13" t="s">
        <v>84</v>
      </c>
      <c r="AW1004" s="13" t="s">
        <v>32</v>
      </c>
      <c r="AX1004" s="13" t="s">
        <v>7</v>
      </c>
      <c r="AY1004" s="162" t="s">
        <v>154</v>
      </c>
    </row>
    <row r="1005" spans="2:51" s="13" customFormat="1">
      <c r="B1005" s="161"/>
      <c r="D1005" s="155" t="s">
        <v>164</v>
      </c>
      <c r="E1005" s="162" t="s">
        <v>1</v>
      </c>
      <c r="F1005" s="163" t="s">
        <v>865</v>
      </c>
      <c r="H1005" s="164">
        <v>59.8</v>
      </c>
      <c r="I1005" s="165"/>
      <c r="L1005" s="161"/>
      <c r="M1005" s="166"/>
      <c r="T1005" s="167"/>
      <c r="AT1005" s="162" t="s">
        <v>164</v>
      </c>
      <c r="AU1005" s="162" t="s">
        <v>84</v>
      </c>
      <c r="AV1005" s="13" t="s">
        <v>84</v>
      </c>
      <c r="AW1005" s="13" t="s">
        <v>32</v>
      </c>
      <c r="AX1005" s="13" t="s">
        <v>7</v>
      </c>
      <c r="AY1005" s="162" t="s">
        <v>154</v>
      </c>
    </row>
    <row r="1006" spans="2:51" s="13" customFormat="1">
      <c r="B1006" s="161"/>
      <c r="D1006" s="155" t="s">
        <v>164</v>
      </c>
      <c r="E1006" s="162" t="s">
        <v>1</v>
      </c>
      <c r="F1006" s="163" t="s">
        <v>866</v>
      </c>
      <c r="H1006" s="164">
        <v>63.1</v>
      </c>
      <c r="I1006" s="165"/>
      <c r="L1006" s="161"/>
      <c r="M1006" s="166"/>
      <c r="T1006" s="167"/>
      <c r="AT1006" s="162" t="s">
        <v>164</v>
      </c>
      <c r="AU1006" s="162" t="s">
        <v>84</v>
      </c>
      <c r="AV1006" s="13" t="s">
        <v>84</v>
      </c>
      <c r="AW1006" s="13" t="s">
        <v>32</v>
      </c>
      <c r="AX1006" s="13" t="s">
        <v>7</v>
      </c>
      <c r="AY1006" s="162" t="s">
        <v>154</v>
      </c>
    </row>
    <row r="1007" spans="2:51" s="13" customFormat="1">
      <c r="B1007" s="161"/>
      <c r="D1007" s="155" t="s">
        <v>164</v>
      </c>
      <c r="E1007" s="162" t="s">
        <v>1</v>
      </c>
      <c r="F1007" s="163" t="s">
        <v>867</v>
      </c>
      <c r="H1007" s="164">
        <v>3.47</v>
      </c>
      <c r="I1007" s="165"/>
      <c r="L1007" s="161"/>
      <c r="M1007" s="166"/>
      <c r="T1007" s="167"/>
      <c r="AT1007" s="162" t="s">
        <v>164</v>
      </c>
      <c r="AU1007" s="162" t="s">
        <v>84</v>
      </c>
      <c r="AV1007" s="13" t="s">
        <v>84</v>
      </c>
      <c r="AW1007" s="13" t="s">
        <v>32</v>
      </c>
      <c r="AX1007" s="13" t="s">
        <v>7</v>
      </c>
      <c r="AY1007" s="162" t="s">
        <v>154</v>
      </c>
    </row>
    <row r="1008" spans="2:51" s="13" customFormat="1">
      <c r="B1008" s="161"/>
      <c r="D1008" s="155" t="s">
        <v>164</v>
      </c>
      <c r="E1008" s="162" t="s">
        <v>1</v>
      </c>
      <c r="F1008" s="163" t="s">
        <v>868</v>
      </c>
      <c r="H1008" s="164">
        <v>9.65</v>
      </c>
      <c r="I1008" s="165"/>
      <c r="L1008" s="161"/>
      <c r="M1008" s="166"/>
      <c r="T1008" s="167"/>
      <c r="AT1008" s="162" t="s">
        <v>164</v>
      </c>
      <c r="AU1008" s="162" t="s">
        <v>84</v>
      </c>
      <c r="AV1008" s="13" t="s">
        <v>84</v>
      </c>
      <c r="AW1008" s="13" t="s">
        <v>32</v>
      </c>
      <c r="AX1008" s="13" t="s">
        <v>7</v>
      </c>
      <c r="AY1008" s="162" t="s">
        <v>154</v>
      </c>
    </row>
    <row r="1009" spans="2:65" s="13" customFormat="1">
      <c r="B1009" s="161"/>
      <c r="D1009" s="155" t="s">
        <v>164</v>
      </c>
      <c r="E1009" s="162" t="s">
        <v>1</v>
      </c>
      <c r="F1009" s="163" t="s">
        <v>869</v>
      </c>
      <c r="H1009" s="164">
        <v>3.35</v>
      </c>
      <c r="I1009" s="165"/>
      <c r="L1009" s="161"/>
      <c r="M1009" s="166"/>
      <c r="T1009" s="167"/>
      <c r="AT1009" s="162" t="s">
        <v>164</v>
      </c>
      <c r="AU1009" s="162" t="s">
        <v>84</v>
      </c>
      <c r="AV1009" s="13" t="s">
        <v>84</v>
      </c>
      <c r="AW1009" s="13" t="s">
        <v>32</v>
      </c>
      <c r="AX1009" s="13" t="s">
        <v>7</v>
      </c>
      <c r="AY1009" s="162" t="s">
        <v>154</v>
      </c>
    </row>
    <row r="1010" spans="2:65" s="13" customFormat="1">
      <c r="B1010" s="161"/>
      <c r="D1010" s="155" t="s">
        <v>164</v>
      </c>
      <c r="E1010" s="162" t="s">
        <v>1</v>
      </c>
      <c r="F1010" s="163" t="s">
        <v>870</v>
      </c>
      <c r="H1010" s="164">
        <v>3.74</v>
      </c>
      <c r="I1010" s="165"/>
      <c r="L1010" s="161"/>
      <c r="M1010" s="166"/>
      <c r="T1010" s="167"/>
      <c r="AT1010" s="162" t="s">
        <v>164</v>
      </c>
      <c r="AU1010" s="162" t="s">
        <v>84</v>
      </c>
      <c r="AV1010" s="13" t="s">
        <v>84</v>
      </c>
      <c r="AW1010" s="13" t="s">
        <v>32</v>
      </c>
      <c r="AX1010" s="13" t="s">
        <v>7</v>
      </c>
      <c r="AY1010" s="162" t="s">
        <v>154</v>
      </c>
    </row>
    <row r="1011" spans="2:65" s="13" customFormat="1">
      <c r="B1011" s="161"/>
      <c r="D1011" s="155" t="s">
        <v>164</v>
      </c>
      <c r="E1011" s="162" t="s">
        <v>1</v>
      </c>
      <c r="F1011" s="163" t="s">
        <v>871</v>
      </c>
      <c r="H1011" s="164">
        <v>9.2100000000000009</v>
      </c>
      <c r="I1011" s="165"/>
      <c r="L1011" s="161"/>
      <c r="M1011" s="166"/>
      <c r="T1011" s="167"/>
      <c r="AT1011" s="162" t="s">
        <v>164</v>
      </c>
      <c r="AU1011" s="162" t="s">
        <v>84</v>
      </c>
      <c r="AV1011" s="13" t="s">
        <v>84</v>
      </c>
      <c r="AW1011" s="13" t="s">
        <v>32</v>
      </c>
      <c r="AX1011" s="13" t="s">
        <v>7</v>
      </c>
      <c r="AY1011" s="162" t="s">
        <v>154</v>
      </c>
    </row>
    <row r="1012" spans="2:65" s="13" customFormat="1">
      <c r="B1012" s="161"/>
      <c r="D1012" s="155" t="s">
        <v>164</v>
      </c>
      <c r="E1012" s="162" t="s">
        <v>1</v>
      </c>
      <c r="F1012" s="163" t="s">
        <v>872</v>
      </c>
      <c r="H1012" s="164">
        <v>1.92</v>
      </c>
      <c r="I1012" s="165"/>
      <c r="L1012" s="161"/>
      <c r="M1012" s="166"/>
      <c r="T1012" s="167"/>
      <c r="AT1012" s="162" t="s">
        <v>164</v>
      </c>
      <c r="AU1012" s="162" t="s">
        <v>84</v>
      </c>
      <c r="AV1012" s="13" t="s">
        <v>84</v>
      </c>
      <c r="AW1012" s="13" t="s">
        <v>32</v>
      </c>
      <c r="AX1012" s="13" t="s">
        <v>7</v>
      </c>
      <c r="AY1012" s="162" t="s">
        <v>154</v>
      </c>
    </row>
    <row r="1013" spans="2:65" s="13" customFormat="1">
      <c r="B1013" s="161"/>
      <c r="D1013" s="155" t="s">
        <v>164</v>
      </c>
      <c r="E1013" s="162" t="s">
        <v>1</v>
      </c>
      <c r="F1013" s="163" t="s">
        <v>874</v>
      </c>
      <c r="H1013" s="164">
        <v>52.42</v>
      </c>
      <c r="I1013" s="165"/>
      <c r="L1013" s="161"/>
      <c r="M1013" s="166"/>
      <c r="T1013" s="167"/>
      <c r="AT1013" s="162" t="s">
        <v>164</v>
      </c>
      <c r="AU1013" s="162" t="s">
        <v>84</v>
      </c>
      <c r="AV1013" s="13" t="s">
        <v>84</v>
      </c>
      <c r="AW1013" s="13" t="s">
        <v>32</v>
      </c>
      <c r="AX1013" s="13" t="s">
        <v>7</v>
      </c>
      <c r="AY1013" s="162" t="s">
        <v>154</v>
      </c>
    </row>
    <row r="1014" spans="2:65" s="13" customFormat="1">
      <c r="B1014" s="161"/>
      <c r="D1014" s="155" t="s">
        <v>164</v>
      </c>
      <c r="E1014" s="162" t="s">
        <v>1</v>
      </c>
      <c r="F1014" s="163" t="s">
        <v>875</v>
      </c>
      <c r="H1014" s="164">
        <v>16.54</v>
      </c>
      <c r="I1014" s="165"/>
      <c r="L1014" s="161"/>
      <c r="M1014" s="166"/>
      <c r="T1014" s="167"/>
      <c r="AT1014" s="162" t="s">
        <v>164</v>
      </c>
      <c r="AU1014" s="162" t="s">
        <v>84</v>
      </c>
      <c r="AV1014" s="13" t="s">
        <v>84</v>
      </c>
      <c r="AW1014" s="13" t="s">
        <v>32</v>
      </c>
      <c r="AX1014" s="13" t="s">
        <v>7</v>
      </c>
      <c r="AY1014" s="162" t="s">
        <v>154</v>
      </c>
    </row>
    <row r="1015" spans="2:65" s="13" customFormat="1">
      <c r="B1015" s="161"/>
      <c r="D1015" s="155" t="s">
        <v>164</v>
      </c>
      <c r="E1015" s="162" t="s">
        <v>1</v>
      </c>
      <c r="F1015" s="163" t="s">
        <v>876</v>
      </c>
      <c r="H1015" s="164">
        <v>35.32</v>
      </c>
      <c r="I1015" s="165"/>
      <c r="L1015" s="161"/>
      <c r="M1015" s="166"/>
      <c r="T1015" s="167"/>
      <c r="AT1015" s="162" t="s">
        <v>164</v>
      </c>
      <c r="AU1015" s="162" t="s">
        <v>84</v>
      </c>
      <c r="AV1015" s="13" t="s">
        <v>84</v>
      </c>
      <c r="AW1015" s="13" t="s">
        <v>32</v>
      </c>
      <c r="AX1015" s="13" t="s">
        <v>7</v>
      </c>
      <c r="AY1015" s="162" t="s">
        <v>154</v>
      </c>
    </row>
    <row r="1016" spans="2:65" s="13" customFormat="1">
      <c r="B1016" s="161"/>
      <c r="D1016" s="155" t="s">
        <v>164</v>
      </c>
      <c r="E1016" s="162" t="s">
        <v>1</v>
      </c>
      <c r="F1016" s="163" t="s">
        <v>877</v>
      </c>
      <c r="H1016" s="164">
        <v>36.479999999999997</v>
      </c>
      <c r="I1016" s="165"/>
      <c r="L1016" s="161"/>
      <c r="M1016" s="166"/>
      <c r="T1016" s="167"/>
      <c r="AT1016" s="162" t="s">
        <v>164</v>
      </c>
      <c r="AU1016" s="162" t="s">
        <v>84</v>
      </c>
      <c r="AV1016" s="13" t="s">
        <v>84</v>
      </c>
      <c r="AW1016" s="13" t="s">
        <v>32</v>
      </c>
      <c r="AX1016" s="13" t="s">
        <v>7</v>
      </c>
      <c r="AY1016" s="162" t="s">
        <v>154</v>
      </c>
    </row>
    <row r="1017" spans="2:65" s="13" customFormat="1">
      <c r="B1017" s="161"/>
      <c r="D1017" s="155" t="s">
        <v>164</v>
      </c>
      <c r="E1017" s="162" t="s">
        <v>1</v>
      </c>
      <c r="F1017" s="163" t="s">
        <v>878</v>
      </c>
      <c r="H1017" s="164">
        <v>34.340000000000003</v>
      </c>
      <c r="I1017" s="165"/>
      <c r="L1017" s="161"/>
      <c r="M1017" s="166"/>
      <c r="T1017" s="167"/>
      <c r="AT1017" s="162" t="s">
        <v>164</v>
      </c>
      <c r="AU1017" s="162" t="s">
        <v>84</v>
      </c>
      <c r="AV1017" s="13" t="s">
        <v>84</v>
      </c>
      <c r="AW1017" s="13" t="s">
        <v>32</v>
      </c>
      <c r="AX1017" s="13" t="s">
        <v>7</v>
      </c>
      <c r="AY1017" s="162" t="s">
        <v>154</v>
      </c>
    </row>
    <row r="1018" spans="2:65" s="13" customFormat="1">
      <c r="B1018" s="161"/>
      <c r="D1018" s="155" t="s">
        <v>164</v>
      </c>
      <c r="E1018" s="162" t="s">
        <v>1</v>
      </c>
      <c r="F1018" s="163" t="s">
        <v>879</v>
      </c>
      <c r="H1018" s="164">
        <v>14.22</v>
      </c>
      <c r="I1018" s="165"/>
      <c r="L1018" s="161"/>
      <c r="M1018" s="166"/>
      <c r="T1018" s="167"/>
      <c r="AT1018" s="162" t="s">
        <v>164</v>
      </c>
      <c r="AU1018" s="162" t="s">
        <v>84</v>
      </c>
      <c r="AV1018" s="13" t="s">
        <v>84</v>
      </c>
      <c r="AW1018" s="13" t="s">
        <v>32</v>
      </c>
      <c r="AX1018" s="13" t="s">
        <v>7</v>
      </c>
      <c r="AY1018" s="162" t="s">
        <v>154</v>
      </c>
    </row>
    <row r="1019" spans="2:65" s="15" customFormat="1">
      <c r="B1019" s="186"/>
      <c r="D1019" s="155" t="s">
        <v>164</v>
      </c>
      <c r="E1019" s="187" t="s">
        <v>1</v>
      </c>
      <c r="F1019" s="188" t="s">
        <v>626</v>
      </c>
      <c r="H1019" s="189">
        <v>569.98000000000013</v>
      </c>
      <c r="I1019" s="190"/>
      <c r="L1019" s="186"/>
      <c r="M1019" s="191"/>
      <c r="T1019" s="192"/>
      <c r="AT1019" s="187" t="s">
        <v>164</v>
      </c>
      <c r="AU1019" s="187" t="s">
        <v>84</v>
      </c>
      <c r="AV1019" s="15" t="s">
        <v>87</v>
      </c>
      <c r="AW1019" s="15" t="s">
        <v>32</v>
      </c>
      <c r="AX1019" s="15" t="s">
        <v>7</v>
      </c>
      <c r="AY1019" s="187" t="s">
        <v>154</v>
      </c>
    </row>
    <row r="1020" spans="2:65" s="14" customFormat="1">
      <c r="B1020" s="168"/>
      <c r="D1020" s="155" t="s">
        <v>164</v>
      </c>
      <c r="E1020" s="169" t="s">
        <v>1</v>
      </c>
      <c r="F1020" s="170" t="s">
        <v>183</v>
      </c>
      <c r="H1020" s="171">
        <v>739.90000000000009</v>
      </c>
      <c r="I1020" s="172"/>
      <c r="L1020" s="168"/>
      <c r="M1020" s="173"/>
      <c r="T1020" s="174"/>
      <c r="AT1020" s="169" t="s">
        <v>164</v>
      </c>
      <c r="AU1020" s="169" t="s">
        <v>84</v>
      </c>
      <c r="AV1020" s="14" t="s">
        <v>90</v>
      </c>
      <c r="AW1020" s="14" t="s">
        <v>32</v>
      </c>
      <c r="AX1020" s="14" t="s">
        <v>80</v>
      </c>
      <c r="AY1020" s="169" t="s">
        <v>154</v>
      </c>
    </row>
    <row r="1021" spans="2:65" s="1" customFormat="1" ht="24.2" customHeight="1">
      <c r="B1021" s="139"/>
      <c r="C1021" s="175" t="s">
        <v>1240</v>
      </c>
      <c r="D1021" s="175" t="s">
        <v>359</v>
      </c>
      <c r="E1021" s="176" t="s">
        <v>1241</v>
      </c>
      <c r="F1021" s="177" t="s">
        <v>1242</v>
      </c>
      <c r="G1021" s="178" t="s">
        <v>159</v>
      </c>
      <c r="H1021" s="179">
        <v>776.89499999999998</v>
      </c>
      <c r="I1021" s="180"/>
      <c r="J1021" s="181">
        <f>ROUND(I1021*H1021,2)</f>
        <v>0</v>
      </c>
      <c r="K1021" s="182"/>
      <c r="L1021" s="183"/>
      <c r="M1021" s="184" t="s">
        <v>1</v>
      </c>
      <c r="N1021" s="185" t="s">
        <v>42</v>
      </c>
      <c r="P1021" s="150">
        <f>O1021*H1021</f>
        <v>0</v>
      </c>
      <c r="Q1021" s="150">
        <v>2.5000000000000001E-4</v>
      </c>
      <c r="R1021" s="150">
        <f>Q1021*H1021</f>
        <v>0.19422375</v>
      </c>
      <c r="S1021" s="150">
        <v>0</v>
      </c>
      <c r="T1021" s="151">
        <f>S1021*H1021</f>
        <v>0</v>
      </c>
      <c r="AR1021" s="152" t="s">
        <v>352</v>
      </c>
      <c r="AT1021" s="152" t="s">
        <v>359</v>
      </c>
      <c r="AU1021" s="152" t="s">
        <v>84</v>
      </c>
      <c r="AY1021" s="17" t="s">
        <v>154</v>
      </c>
      <c r="BE1021" s="153">
        <f>IF(N1021="základná",J1021,0)</f>
        <v>0</v>
      </c>
      <c r="BF1021" s="153">
        <f>IF(N1021="znížená",J1021,0)</f>
        <v>0</v>
      </c>
      <c r="BG1021" s="153">
        <f>IF(N1021="zákl. prenesená",J1021,0)</f>
        <v>0</v>
      </c>
      <c r="BH1021" s="153">
        <f>IF(N1021="zníž. prenesená",J1021,0)</f>
        <v>0</v>
      </c>
      <c r="BI1021" s="153">
        <f>IF(N1021="nulová",J1021,0)</f>
        <v>0</v>
      </c>
      <c r="BJ1021" s="17" t="s">
        <v>84</v>
      </c>
      <c r="BK1021" s="153">
        <f>ROUND(I1021*H1021,2)</f>
        <v>0</v>
      </c>
      <c r="BL1021" s="17" t="s">
        <v>244</v>
      </c>
      <c r="BM1021" s="152" t="s">
        <v>1243</v>
      </c>
    </row>
    <row r="1022" spans="2:65" s="13" customFormat="1">
      <c r="B1022" s="161"/>
      <c r="D1022" s="155" t="s">
        <v>164</v>
      </c>
      <c r="E1022" s="162" t="s">
        <v>1</v>
      </c>
      <c r="F1022" s="163" t="s">
        <v>1244</v>
      </c>
      <c r="H1022" s="164">
        <v>776.89499999999998</v>
      </c>
      <c r="I1022" s="165"/>
      <c r="L1022" s="161"/>
      <c r="M1022" s="166"/>
      <c r="T1022" s="167"/>
      <c r="AT1022" s="162" t="s">
        <v>164</v>
      </c>
      <c r="AU1022" s="162" t="s">
        <v>84</v>
      </c>
      <c r="AV1022" s="13" t="s">
        <v>84</v>
      </c>
      <c r="AW1022" s="13" t="s">
        <v>32</v>
      </c>
      <c r="AX1022" s="13" t="s">
        <v>80</v>
      </c>
      <c r="AY1022" s="162" t="s">
        <v>154</v>
      </c>
    </row>
    <row r="1023" spans="2:65" s="1" customFormat="1" ht="24.2" customHeight="1">
      <c r="B1023" s="139"/>
      <c r="C1023" s="175" t="s">
        <v>1245</v>
      </c>
      <c r="D1023" s="175" t="s">
        <v>359</v>
      </c>
      <c r="E1023" s="176" t="s">
        <v>1246</v>
      </c>
      <c r="F1023" s="177" t="s">
        <v>1247</v>
      </c>
      <c r="G1023" s="178" t="s">
        <v>159</v>
      </c>
      <c r="H1023" s="179">
        <v>598.47900000000004</v>
      </c>
      <c r="I1023" s="180"/>
      <c r="J1023" s="181">
        <f>ROUND(I1023*H1023,2)</f>
        <v>0</v>
      </c>
      <c r="K1023" s="182"/>
      <c r="L1023" s="183"/>
      <c r="M1023" s="184" t="s">
        <v>1</v>
      </c>
      <c r="N1023" s="185" t="s">
        <v>42</v>
      </c>
      <c r="P1023" s="150">
        <f>O1023*H1023</f>
        <v>0</v>
      </c>
      <c r="Q1023" s="150">
        <v>7.7999999999999999E-4</v>
      </c>
      <c r="R1023" s="150">
        <f>Q1023*H1023</f>
        <v>0.46681362000000004</v>
      </c>
      <c r="S1023" s="150">
        <v>0</v>
      </c>
      <c r="T1023" s="151">
        <f>S1023*H1023</f>
        <v>0</v>
      </c>
      <c r="AR1023" s="152" t="s">
        <v>352</v>
      </c>
      <c r="AT1023" s="152" t="s">
        <v>359</v>
      </c>
      <c r="AU1023" s="152" t="s">
        <v>84</v>
      </c>
      <c r="AY1023" s="17" t="s">
        <v>154</v>
      </c>
      <c r="BE1023" s="153">
        <f>IF(N1023="základná",J1023,0)</f>
        <v>0</v>
      </c>
      <c r="BF1023" s="153">
        <f>IF(N1023="znížená",J1023,0)</f>
        <v>0</v>
      </c>
      <c r="BG1023" s="153">
        <f>IF(N1023="zákl. prenesená",J1023,0)</f>
        <v>0</v>
      </c>
      <c r="BH1023" s="153">
        <f>IF(N1023="zníž. prenesená",J1023,0)</f>
        <v>0</v>
      </c>
      <c r="BI1023" s="153">
        <f>IF(N1023="nulová",J1023,0)</f>
        <v>0</v>
      </c>
      <c r="BJ1023" s="17" t="s">
        <v>84</v>
      </c>
      <c r="BK1023" s="153">
        <f>ROUND(I1023*H1023,2)</f>
        <v>0</v>
      </c>
      <c r="BL1023" s="17" t="s">
        <v>244</v>
      </c>
      <c r="BM1023" s="152" t="s">
        <v>1248</v>
      </c>
    </row>
    <row r="1024" spans="2:65" s="13" customFormat="1">
      <c r="B1024" s="161"/>
      <c r="D1024" s="155" t="s">
        <v>164</v>
      </c>
      <c r="E1024" s="162" t="s">
        <v>1</v>
      </c>
      <c r="F1024" s="163" t="s">
        <v>1249</v>
      </c>
      <c r="H1024" s="164">
        <v>598.47900000000004</v>
      </c>
      <c r="I1024" s="165"/>
      <c r="L1024" s="161"/>
      <c r="M1024" s="166"/>
      <c r="T1024" s="167"/>
      <c r="AT1024" s="162" t="s">
        <v>164</v>
      </c>
      <c r="AU1024" s="162" t="s">
        <v>84</v>
      </c>
      <c r="AV1024" s="13" t="s">
        <v>84</v>
      </c>
      <c r="AW1024" s="13" t="s">
        <v>32</v>
      </c>
      <c r="AX1024" s="13" t="s">
        <v>80</v>
      </c>
      <c r="AY1024" s="162" t="s">
        <v>154</v>
      </c>
    </row>
    <row r="1025" spans="2:65" s="1" customFormat="1" ht="24.2" customHeight="1">
      <c r="B1025" s="139"/>
      <c r="C1025" s="175" t="s">
        <v>1250</v>
      </c>
      <c r="D1025" s="175" t="s">
        <v>359</v>
      </c>
      <c r="E1025" s="176" t="s">
        <v>1251</v>
      </c>
      <c r="F1025" s="177" t="s">
        <v>1252</v>
      </c>
      <c r="G1025" s="178" t="s">
        <v>159</v>
      </c>
      <c r="H1025" s="179">
        <v>178.416</v>
      </c>
      <c r="I1025" s="180"/>
      <c r="J1025" s="181">
        <f>ROUND(I1025*H1025,2)</f>
        <v>0</v>
      </c>
      <c r="K1025" s="182"/>
      <c r="L1025" s="183"/>
      <c r="M1025" s="184" t="s">
        <v>1</v>
      </c>
      <c r="N1025" s="185" t="s">
        <v>42</v>
      </c>
      <c r="P1025" s="150">
        <f>O1025*H1025</f>
        <v>0</v>
      </c>
      <c r="Q1025" s="150">
        <v>1.56E-3</v>
      </c>
      <c r="R1025" s="150">
        <f>Q1025*H1025</f>
        <v>0.27832896000000001</v>
      </c>
      <c r="S1025" s="150">
        <v>0</v>
      </c>
      <c r="T1025" s="151">
        <f>S1025*H1025</f>
        <v>0</v>
      </c>
      <c r="AR1025" s="152" t="s">
        <v>352</v>
      </c>
      <c r="AT1025" s="152" t="s">
        <v>359</v>
      </c>
      <c r="AU1025" s="152" t="s">
        <v>84</v>
      </c>
      <c r="AY1025" s="17" t="s">
        <v>154</v>
      </c>
      <c r="BE1025" s="153">
        <f>IF(N1025="základná",J1025,0)</f>
        <v>0</v>
      </c>
      <c r="BF1025" s="153">
        <f>IF(N1025="znížená",J1025,0)</f>
        <v>0</v>
      </c>
      <c r="BG1025" s="153">
        <f>IF(N1025="zákl. prenesená",J1025,0)</f>
        <v>0</v>
      </c>
      <c r="BH1025" s="153">
        <f>IF(N1025="zníž. prenesená",J1025,0)</f>
        <v>0</v>
      </c>
      <c r="BI1025" s="153">
        <f>IF(N1025="nulová",J1025,0)</f>
        <v>0</v>
      </c>
      <c r="BJ1025" s="17" t="s">
        <v>84</v>
      </c>
      <c r="BK1025" s="153">
        <f>ROUND(I1025*H1025,2)</f>
        <v>0</v>
      </c>
      <c r="BL1025" s="17" t="s">
        <v>244</v>
      </c>
      <c r="BM1025" s="152" t="s">
        <v>1253</v>
      </c>
    </row>
    <row r="1026" spans="2:65" s="13" customFormat="1">
      <c r="B1026" s="161"/>
      <c r="D1026" s="155" t="s">
        <v>164</v>
      </c>
      <c r="E1026" s="162" t="s">
        <v>1</v>
      </c>
      <c r="F1026" s="163" t="s">
        <v>1254</v>
      </c>
      <c r="H1026" s="164">
        <v>178.416</v>
      </c>
      <c r="I1026" s="165"/>
      <c r="L1026" s="161"/>
      <c r="M1026" s="166"/>
      <c r="T1026" s="167"/>
      <c r="AT1026" s="162" t="s">
        <v>164</v>
      </c>
      <c r="AU1026" s="162" t="s">
        <v>84</v>
      </c>
      <c r="AV1026" s="13" t="s">
        <v>84</v>
      </c>
      <c r="AW1026" s="13" t="s">
        <v>32</v>
      </c>
      <c r="AX1026" s="13" t="s">
        <v>80</v>
      </c>
      <c r="AY1026" s="162" t="s">
        <v>154</v>
      </c>
    </row>
    <row r="1027" spans="2:65" s="1" customFormat="1" ht="24.2" customHeight="1">
      <c r="B1027" s="139"/>
      <c r="C1027" s="140" t="s">
        <v>1255</v>
      </c>
      <c r="D1027" s="140" t="s">
        <v>156</v>
      </c>
      <c r="E1027" s="141" t="s">
        <v>1256</v>
      </c>
      <c r="F1027" s="142" t="s">
        <v>1257</v>
      </c>
      <c r="G1027" s="143" t="s">
        <v>159</v>
      </c>
      <c r="H1027" s="144">
        <v>99.8</v>
      </c>
      <c r="I1027" s="145"/>
      <c r="J1027" s="146">
        <f>ROUND(I1027*H1027,2)</f>
        <v>0</v>
      </c>
      <c r="K1027" s="147"/>
      <c r="L1027" s="32"/>
      <c r="M1027" s="148" t="s">
        <v>1</v>
      </c>
      <c r="N1027" s="149" t="s">
        <v>42</v>
      </c>
      <c r="P1027" s="150">
        <f>O1027*H1027</f>
        <v>0</v>
      </c>
      <c r="Q1027" s="150">
        <v>1.3999999999999999E-4</v>
      </c>
      <c r="R1027" s="150">
        <f>Q1027*H1027</f>
        <v>1.3971999999999998E-2</v>
      </c>
      <c r="S1027" s="150">
        <v>0</v>
      </c>
      <c r="T1027" s="151">
        <f>S1027*H1027</f>
        <v>0</v>
      </c>
      <c r="AR1027" s="152" t="s">
        <v>244</v>
      </c>
      <c r="AT1027" s="152" t="s">
        <v>156</v>
      </c>
      <c r="AU1027" s="152" t="s">
        <v>84</v>
      </c>
      <c r="AY1027" s="17" t="s">
        <v>154</v>
      </c>
      <c r="BE1027" s="153">
        <f>IF(N1027="základná",J1027,0)</f>
        <v>0</v>
      </c>
      <c r="BF1027" s="153">
        <f>IF(N1027="znížená",J1027,0)</f>
        <v>0</v>
      </c>
      <c r="BG1027" s="153">
        <f>IF(N1027="zákl. prenesená",J1027,0)</f>
        <v>0</v>
      </c>
      <c r="BH1027" s="153">
        <f>IF(N1027="zníž. prenesená",J1027,0)</f>
        <v>0</v>
      </c>
      <c r="BI1027" s="153">
        <f>IF(N1027="nulová",J1027,0)</f>
        <v>0</v>
      </c>
      <c r="BJ1027" s="17" t="s">
        <v>84</v>
      </c>
      <c r="BK1027" s="153">
        <f>ROUND(I1027*H1027,2)</f>
        <v>0</v>
      </c>
      <c r="BL1027" s="17" t="s">
        <v>244</v>
      </c>
      <c r="BM1027" s="152" t="s">
        <v>1258</v>
      </c>
    </row>
    <row r="1028" spans="2:65" s="12" customFormat="1">
      <c r="B1028" s="154"/>
      <c r="D1028" s="155" t="s">
        <v>164</v>
      </c>
      <c r="E1028" s="156" t="s">
        <v>1</v>
      </c>
      <c r="F1028" s="157" t="s">
        <v>1259</v>
      </c>
      <c r="H1028" s="156" t="s">
        <v>1</v>
      </c>
      <c r="I1028" s="158"/>
      <c r="L1028" s="154"/>
      <c r="M1028" s="159"/>
      <c r="T1028" s="160"/>
      <c r="AT1028" s="156" t="s">
        <v>164</v>
      </c>
      <c r="AU1028" s="156" t="s">
        <v>84</v>
      </c>
      <c r="AV1028" s="12" t="s">
        <v>80</v>
      </c>
      <c r="AW1028" s="12" t="s">
        <v>32</v>
      </c>
      <c r="AX1028" s="12" t="s">
        <v>7</v>
      </c>
      <c r="AY1028" s="156" t="s">
        <v>154</v>
      </c>
    </row>
    <row r="1029" spans="2:65" s="13" customFormat="1">
      <c r="B1029" s="161"/>
      <c r="D1029" s="155" t="s">
        <v>164</v>
      </c>
      <c r="E1029" s="162" t="s">
        <v>1</v>
      </c>
      <c r="F1029" s="163" t="s">
        <v>1260</v>
      </c>
      <c r="H1029" s="164">
        <v>99.8</v>
      </c>
      <c r="I1029" s="165"/>
      <c r="L1029" s="161"/>
      <c r="M1029" s="166"/>
      <c r="T1029" s="167"/>
      <c r="AT1029" s="162" t="s">
        <v>164</v>
      </c>
      <c r="AU1029" s="162" t="s">
        <v>84</v>
      </c>
      <c r="AV1029" s="13" t="s">
        <v>84</v>
      </c>
      <c r="AW1029" s="13" t="s">
        <v>32</v>
      </c>
      <c r="AX1029" s="13" t="s">
        <v>80</v>
      </c>
      <c r="AY1029" s="162" t="s">
        <v>154</v>
      </c>
    </row>
    <row r="1030" spans="2:65" s="1" customFormat="1" ht="24.2" customHeight="1">
      <c r="B1030" s="139"/>
      <c r="C1030" s="175" t="s">
        <v>1261</v>
      </c>
      <c r="D1030" s="175" t="s">
        <v>359</v>
      </c>
      <c r="E1030" s="176" t="s">
        <v>1262</v>
      </c>
      <c r="F1030" s="177" t="s">
        <v>1263</v>
      </c>
      <c r="G1030" s="178" t="s">
        <v>159</v>
      </c>
      <c r="H1030" s="179">
        <v>104.79</v>
      </c>
      <c r="I1030" s="180"/>
      <c r="J1030" s="181">
        <f>ROUND(I1030*H1030,2)</f>
        <v>0</v>
      </c>
      <c r="K1030" s="182"/>
      <c r="L1030" s="183"/>
      <c r="M1030" s="184" t="s">
        <v>1</v>
      </c>
      <c r="N1030" s="185" t="s">
        <v>42</v>
      </c>
      <c r="P1030" s="150">
        <f>O1030*H1030</f>
        <v>0</v>
      </c>
      <c r="Q1030" s="150">
        <v>1.0800000000000001E-2</v>
      </c>
      <c r="R1030" s="150">
        <f>Q1030*H1030</f>
        <v>1.1317320000000002</v>
      </c>
      <c r="S1030" s="150">
        <v>0</v>
      </c>
      <c r="T1030" s="151">
        <f>S1030*H1030</f>
        <v>0</v>
      </c>
      <c r="AR1030" s="152" t="s">
        <v>352</v>
      </c>
      <c r="AT1030" s="152" t="s">
        <v>359</v>
      </c>
      <c r="AU1030" s="152" t="s">
        <v>84</v>
      </c>
      <c r="AY1030" s="17" t="s">
        <v>154</v>
      </c>
      <c r="BE1030" s="153">
        <f>IF(N1030="základná",J1030,0)</f>
        <v>0</v>
      </c>
      <c r="BF1030" s="153">
        <f>IF(N1030="znížená",J1030,0)</f>
        <v>0</v>
      </c>
      <c r="BG1030" s="153">
        <f>IF(N1030="zákl. prenesená",J1030,0)</f>
        <v>0</v>
      </c>
      <c r="BH1030" s="153">
        <f>IF(N1030="zníž. prenesená",J1030,0)</f>
        <v>0</v>
      </c>
      <c r="BI1030" s="153">
        <f>IF(N1030="nulová",J1030,0)</f>
        <v>0</v>
      </c>
      <c r="BJ1030" s="17" t="s">
        <v>84</v>
      </c>
      <c r="BK1030" s="153">
        <f>ROUND(I1030*H1030,2)</f>
        <v>0</v>
      </c>
      <c r="BL1030" s="17" t="s">
        <v>244</v>
      </c>
      <c r="BM1030" s="152" t="s">
        <v>1264</v>
      </c>
    </row>
    <row r="1031" spans="2:65" s="1" customFormat="1" ht="16.5" customHeight="1">
      <c r="B1031" s="139"/>
      <c r="C1031" s="140" t="s">
        <v>1265</v>
      </c>
      <c r="D1031" s="140" t="s">
        <v>156</v>
      </c>
      <c r="E1031" s="141" t="s">
        <v>1266</v>
      </c>
      <c r="F1031" s="142" t="s">
        <v>1267</v>
      </c>
      <c r="G1031" s="143" t="s">
        <v>159</v>
      </c>
      <c r="H1031" s="144">
        <v>14.99</v>
      </c>
      <c r="I1031" s="145"/>
      <c r="J1031" s="146">
        <f>ROUND(I1031*H1031,2)</f>
        <v>0</v>
      </c>
      <c r="K1031" s="147"/>
      <c r="L1031" s="32"/>
      <c r="M1031" s="148" t="s">
        <v>1</v>
      </c>
      <c r="N1031" s="149" t="s">
        <v>42</v>
      </c>
      <c r="P1031" s="150">
        <f>O1031*H1031</f>
        <v>0</v>
      </c>
      <c r="Q1031" s="150">
        <v>5.2800000000000003E-6</v>
      </c>
      <c r="R1031" s="150">
        <f>Q1031*H1031</f>
        <v>7.9147200000000007E-5</v>
      </c>
      <c r="S1031" s="150">
        <v>0</v>
      </c>
      <c r="T1031" s="151">
        <f>S1031*H1031</f>
        <v>0</v>
      </c>
      <c r="AR1031" s="152" t="s">
        <v>244</v>
      </c>
      <c r="AT1031" s="152" t="s">
        <v>156</v>
      </c>
      <c r="AU1031" s="152" t="s">
        <v>84</v>
      </c>
      <c r="AY1031" s="17" t="s">
        <v>154</v>
      </c>
      <c r="BE1031" s="153">
        <f>IF(N1031="základná",J1031,0)</f>
        <v>0</v>
      </c>
      <c r="BF1031" s="153">
        <f>IF(N1031="znížená",J1031,0)</f>
        <v>0</v>
      </c>
      <c r="BG1031" s="153">
        <f>IF(N1031="zákl. prenesená",J1031,0)</f>
        <v>0</v>
      </c>
      <c r="BH1031" s="153">
        <f>IF(N1031="zníž. prenesená",J1031,0)</f>
        <v>0</v>
      </c>
      <c r="BI1031" s="153">
        <f>IF(N1031="nulová",J1031,0)</f>
        <v>0</v>
      </c>
      <c r="BJ1031" s="17" t="s">
        <v>84</v>
      </c>
      <c r="BK1031" s="153">
        <f>ROUND(I1031*H1031,2)</f>
        <v>0</v>
      </c>
      <c r="BL1031" s="17" t="s">
        <v>244</v>
      </c>
      <c r="BM1031" s="152" t="s">
        <v>1268</v>
      </c>
    </row>
    <row r="1032" spans="2:65" s="12" customFormat="1">
      <c r="B1032" s="154"/>
      <c r="D1032" s="155" t="s">
        <v>164</v>
      </c>
      <c r="E1032" s="156" t="s">
        <v>1</v>
      </c>
      <c r="F1032" s="157" t="s">
        <v>1269</v>
      </c>
      <c r="H1032" s="156" t="s">
        <v>1</v>
      </c>
      <c r="I1032" s="158"/>
      <c r="L1032" s="154"/>
      <c r="M1032" s="159"/>
      <c r="T1032" s="160"/>
      <c r="AT1032" s="156" t="s">
        <v>164</v>
      </c>
      <c r="AU1032" s="156" t="s">
        <v>84</v>
      </c>
      <c r="AV1032" s="12" t="s">
        <v>80</v>
      </c>
      <c r="AW1032" s="12" t="s">
        <v>32</v>
      </c>
      <c r="AX1032" s="12" t="s">
        <v>7</v>
      </c>
      <c r="AY1032" s="156" t="s">
        <v>154</v>
      </c>
    </row>
    <row r="1033" spans="2:65" s="13" customFormat="1">
      <c r="B1033" s="161"/>
      <c r="D1033" s="155" t="s">
        <v>164</v>
      </c>
      <c r="E1033" s="162" t="s">
        <v>1</v>
      </c>
      <c r="F1033" s="163" t="s">
        <v>1226</v>
      </c>
      <c r="H1033" s="164">
        <v>14.99</v>
      </c>
      <c r="I1033" s="165"/>
      <c r="L1033" s="161"/>
      <c r="M1033" s="166"/>
      <c r="T1033" s="167"/>
      <c r="AT1033" s="162" t="s">
        <v>164</v>
      </c>
      <c r="AU1033" s="162" t="s">
        <v>84</v>
      </c>
      <c r="AV1033" s="13" t="s">
        <v>84</v>
      </c>
      <c r="AW1033" s="13" t="s">
        <v>32</v>
      </c>
      <c r="AX1033" s="13" t="s">
        <v>80</v>
      </c>
      <c r="AY1033" s="162" t="s">
        <v>154</v>
      </c>
    </row>
    <row r="1034" spans="2:65" s="1" customFormat="1" ht="24.2" customHeight="1">
      <c r="B1034" s="139"/>
      <c r="C1034" s="175" t="s">
        <v>1270</v>
      </c>
      <c r="D1034" s="175" t="s">
        <v>359</v>
      </c>
      <c r="E1034" s="176" t="s">
        <v>1271</v>
      </c>
      <c r="F1034" s="177" t="s">
        <v>1272</v>
      </c>
      <c r="G1034" s="178" t="s">
        <v>159</v>
      </c>
      <c r="H1034" s="179">
        <v>17.239000000000001</v>
      </c>
      <c r="I1034" s="180"/>
      <c r="J1034" s="181">
        <f>ROUND(I1034*H1034,2)</f>
        <v>0</v>
      </c>
      <c r="K1034" s="182"/>
      <c r="L1034" s="183"/>
      <c r="M1034" s="184" t="s">
        <v>1</v>
      </c>
      <c r="N1034" s="185" t="s">
        <v>42</v>
      </c>
      <c r="P1034" s="150">
        <f>O1034*H1034</f>
        <v>0</v>
      </c>
      <c r="Q1034" s="150">
        <v>2.1000000000000001E-4</v>
      </c>
      <c r="R1034" s="150">
        <f>Q1034*H1034</f>
        <v>3.6201900000000001E-3</v>
      </c>
      <c r="S1034" s="150">
        <v>0</v>
      </c>
      <c r="T1034" s="151">
        <f>S1034*H1034</f>
        <v>0</v>
      </c>
      <c r="AR1034" s="152" t="s">
        <v>352</v>
      </c>
      <c r="AT1034" s="152" t="s">
        <v>359</v>
      </c>
      <c r="AU1034" s="152" t="s">
        <v>84</v>
      </c>
      <c r="AY1034" s="17" t="s">
        <v>154</v>
      </c>
      <c r="BE1034" s="153">
        <f>IF(N1034="základná",J1034,0)</f>
        <v>0</v>
      </c>
      <c r="BF1034" s="153">
        <f>IF(N1034="znížená",J1034,0)</f>
        <v>0</v>
      </c>
      <c r="BG1034" s="153">
        <f>IF(N1034="zákl. prenesená",J1034,0)</f>
        <v>0</v>
      </c>
      <c r="BH1034" s="153">
        <f>IF(N1034="zníž. prenesená",J1034,0)</f>
        <v>0</v>
      </c>
      <c r="BI1034" s="153">
        <f>IF(N1034="nulová",J1034,0)</f>
        <v>0</v>
      </c>
      <c r="BJ1034" s="17" t="s">
        <v>84</v>
      </c>
      <c r="BK1034" s="153">
        <f>ROUND(I1034*H1034,2)</f>
        <v>0</v>
      </c>
      <c r="BL1034" s="17" t="s">
        <v>244</v>
      </c>
      <c r="BM1034" s="152" t="s">
        <v>1273</v>
      </c>
    </row>
    <row r="1035" spans="2:65" s="13" customFormat="1">
      <c r="B1035" s="161"/>
      <c r="D1035" s="155" t="s">
        <v>164</v>
      </c>
      <c r="E1035" s="162" t="s">
        <v>1</v>
      </c>
      <c r="F1035" s="163" t="s">
        <v>1274</v>
      </c>
      <c r="H1035" s="164">
        <v>17.239000000000001</v>
      </c>
      <c r="I1035" s="165"/>
      <c r="L1035" s="161"/>
      <c r="M1035" s="166"/>
      <c r="T1035" s="167"/>
      <c r="AT1035" s="162" t="s">
        <v>164</v>
      </c>
      <c r="AU1035" s="162" t="s">
        <v>84</v>
      </c>
      <c r="AV1035" s="13" t="s">
        <v>84</v>
      </c>
      <c r="AW1035" s="13" t="s">
        <v>32</v>
      </c>
      <c r="AX1035" s="13" t="s">
        <v>80</v>
      </c>
      <c r="AY1035" s="162" t="s">
        <v>154</v>
      </c>
    </row>
    <row r="1036" spans="2:65" s="1" customFormat="1" ht="24.2" customHeight="1">
      <c r="B1036" s="139"/>
      <c r="C1036" s="140" t="s">
        <v>1275</v>
      </c>
      <c r="D1036" s="140" t="s">
        <v>156</v>
      </c>
      <c r="E1036" s="141" t="s">
        <v>1276</v>
      </c>
      <c r="F1036" s="142" t="s">
        <v>1277</v>
      </c>
      <c r="G1036" s="143" t="s">
        <v>159</v>
      </c>
      <c r="H1036" s="144">
        <v>17.486999999999998</v>
      </c>
      <c r="I1036" s="145"/>
      <c r="J1036" s="146">
        <f>ROUND(I1036*H1036,2)</f>
        <v>0</v>
      </c>
      <c r="K1036" s="147"/>
      <c r="L1036" s="32"/>
      <c r="M1036" s="148" t="s">
        <v>1</v>
      </c>
      <c r="N1036" s="149" t="s">
        <v>42</v>
      </c>
      <c r="P1036" s="150">
        <f>O1036*H1036</f>
        <v>0</v>
      </c>
      <c r="Q1036" s="150">
        <v>3.5000000000000001E-3</v>
      </c>
      <c r="R1036" s="150">
        <f>Q1036*H1036</f>
        <v>6.1204499999999995E-2</v>
      </c>
      <c r="S1036" s="150">
        <v>0</v>
      </c>
      <c r="T1036" s="151">
        <f>S1036*H1036</f>
        <v>0</v>
      </c>
      <c r="AR1036" s="152" t="s">
        <v>244</v>
      </c>
      <c r="AT1036" s="152" t="s">
        <v>156</v>
      </c>
      <c r="AU1036" s="152" t="s">
        <v>84</v>
      </c>
      <c r="AY1036" s="17" t="s">
        <v>154</v>
      </c>
      <c r="BE1036" s="153">
        <f>IF(N1036="základná",J1036,0)</f>
        <v>0</v>
      </c>
      <c r="BF1036" s="153">
        <f>IF(N1036="znížená",J1036,0)</f>
        <v>0</v>
      </c>
      <c r="BG1036" s="153">
        <f>IF(N1036="zákl. prenesená",J1036,0)</f>
        <v>0</v>
      </c>
      <c r="BH1036" s="153">
        <f>IF(N1036="zníž. prenesená",J1036,0)</f>
        <v>0</v>
      </c>
      <c r="BI1036" s="153">
        <f>IF(N1036="nulová",J1036,0)</f>
        <v>0</v>
      </c>
      <c r="BJ1036" s="17" t="s">
        <v>84</v>
      </c>
      <c r="BK1036" s="153">
        <f>ROUND(I1036*H1036,2)</f>
        <v>0</v>
      </c>
      <c r="BL1036" s="17" t="s">
        <v>244</v>
      </c>
      <c r="BM1036" s="152" t="s">
        <v>1278</v>
      </c>
    </row>
    <row r="1037" spans="2:65" s="12" customFormat="1">
      <c r="B1037" s="154"/>
      <c r="D1037" s="155" t="s">
        <v>164</v>
      </c>
      <c r="E1037" s="156" t="s">
        <v>1</v>
      </c>
      <c r="F1037" s="157" t="s">
        <v>1066</v>
      </c>
      <c r="H1037" s="156" t="s">
        <v>1</v>
      </c>
      <c r="I1037" s="158"/>
      <c r="L1037" s="154"/>
      <c r="M1037" s="159"/>
      <c r="T1037" s="160"/>
      <c r="AT1037" s="156" t="s">
        <v>164</v>
      </c>
      <c r="AU1037" s="156" t="s">
        <v>84</v>
      </c>
      <c r="AV1037" s="12" t="s">
        <v>80</v>
      </c>
      <c r="AW1037" s="12" t="s">
        <v>32</v>
      </c>
      <c r="AX1037" s="12" t="s">
        <v>7</v>
      </c>
      <c r="AY1037" s="156" t="s">
        <v>154</v>
      </c>
    </row>
    <row r="1038" spans="2:65" s="13" customFormat="1">
      <c r="B1038" s="161"/>
      <c r="D1038" s="155" t="s">
        <v>164</v>
      </c>
      <c r="E1038" s="162" t="s">
        <v>1</v>
      </c>
      <c r="F1038" s="163" t="s">
        <v>1279</v>
      </c>
      <c r="H1038" s="164">
        <v>17.486999999999998</v>
      </c>
      <c r="I1038" s="165"/>
      <c r="L1038" s="161"/>
      <c r="M1038" s="166"/>
      <c r="T1038" s="167"/>
      <c r="AT1038" s="162" t="s">
        <v>164</v>
      </c>
      <c r="AU1038" s="162" t="s">
        <v>84</v>
      </c>
      <c r="AV1038" s="13" t="s">
        <v>84</v>
      </c>
      <c r="AW1038" s="13" t="s">
        <v>32</v>
      </c>
      <c r="AX1038" s="13" t="s">
        <v>80</v>
      </c>
      <c r="AY1038" s="162" t="s">
        <v>154</v>
      </c>
    </row>
    <row r="1039" spans="2:65" s="1" customFormat="1" ht="24.2" customHeight="1">
      <c r="B1039" s="139"/>
      <c r="C1039" s="175" t="s">
        <v>1280</v>
      </c>
      <c r="D1039" s="175" t="s">
        <v>359</v>
      </c>
      <c r="E1039" s="176" t="s">
        <v>1281</v>
      </c>
      <c r="F1039" s="177" t="s">
        <v>1282</v>
      </c>
      <c r="G1039" s="178" t="s">
        <v>159</v>
      </c>
      <c r="H1039" s="179">
        <v>18.361000000000001</v>
      </c>
      <c r="I1039" s="180"/>
      <c r="J1039" s="181">
        <f>ROUND(I1039*H1039,2)</f>
        <v>0</v>
      </c>
      <c r="K1039" s="182"/>
      <c r="L1039" s="183"/>
      <c r="M1039" s="184" t="s">
        <v>1</v>
      </c>
      <c r="N1039" s="185" t="s">
        <v>42</v>
      </c>
      <c r="P1039" s="150">
        <f>O1039*H1039</f>
        <v>0</v>
      </c>
      <c r="Q1039" s="150">
        <v>5.5500000000000002E-3</v>
      </c>
      <c r="R1039" s="150">
        <f>Q1039*H1039</f>
        <v>0.10190355000000001</v>
      </c>
      <c r="S1039" s="150">
        <v>0</v>
      </c>
      <c r="T1039" s="151">
        <f>S1039*H1039</f>
        <v>0</v>
      </c>
      <c r="AR1039" s="152" t="s">
        <v>352</v>
      </c>
      <c r="AT1039" s="152" t="s">
        <v>359</v>
      </c>
      <c r="AU1039" s="152" t="s">
        <v>84</v>
      </c>
      <c r="AY1039" s="17" t="s">
        <v>154</v>
      </c>
      <c r="BE1039" s="153">
        <f>IF(N1039="základná",J1039,0)</f>
        <v>0</v>
      </c>
      <c r="BF1039" s="153">
        <f>IF(N1039="znížená",J1039,0)</f>
        <v>0</v>
      </c>
      <c r="BG1039" s="153">
        <f>IF(N1039="zákl. prenesená",J1039,0)</f>
        <v>0</v>
      </c>
      <c r="BH1039" s="153">
        <f>IF(N1039="zníž. prenesená",J1039,0)</f>
        <v>0</v>
      </c>
      <c r="BI1039" s="153">
        <f>IF(N1039="nulová",J1039,0)</f>
        <v>0</v>
      </c>
      <c r="BJ1039" s="17" t="s">
        <v>84</v>
      </c>
      <c r="BK1039" s="153">
        <f>ROUND(I1039*H1039,2)</f>
        <v>0</v>
      </c>
      <c r="BL1039" s="17" t="s">
        <v>244</v>
      </c>
      <c r="BM1039" s="152" t="s">
        <v>1283</v>
      </c>
    </row>
    <row r="1040" spans="2:65" s="13" customFormat="1">
      <c r="B1040" s="161"/>
      <c r="D1040" s="155" t="s">
        <v>164</v>
      </c>
      <c r="E1040" s="162" t="s">
        <v>1</v>
      </c>
      <c r="F1040" s="163" t="s">
        <v>1284</v>
      </c>
      <c r="H1040" s="164">
        <v>18.361000000000001</v>
      </c>
      <c r="I1040" s="165"/>
      <c r="L1040" s="161"/>
      <c r="M1040" s="166"/>
      <c r="T1040" s="167"/>
      <c r="AT1040" s="162" t="s">
        <v>164</v>
      </c>
      <c r="AU1040" s="162" t="s">
        <v>84</v>
      </c>
      <c r="AV1040" s="13" t="s">
        <v>84</v>
      </c>
      <c r="AW1040" s="13" t="s">
        <v>32</v>
      </c>
      <c r="AX1040" s="13" t="s">
        <v>80</v>
      </c>
      <c r="AY1040" s="162" t="s">
        <v>154</v>
      </c>
    </row>
    <row r="1041" spans="2:65" s="1" customFormat="1" ht="24.2" customHeight="1">
      <c r="B1041" s="139"/>
      <c r="C1041" s="140" t="s">
        <v>1285</v>
      </c>
      <c r="D1041" s="140" t="s">
        <v>156</v>
      </c>
      <c r="E1041" s="141" t="s">
        <v>1286</v>
      </c>
      <c r="F1041" s="142" t="s">
        <v>1287</v>
      </c>
      <c r="G1041" s="143" t="s">
        <v>159</v>
      </c>
      <c r="H1041" s="144">
        <v>16.88</v>
      </c>
      <c r="I1041" s="145"/>
      <c r="J1041" s="146">
        <f>ROUND(I1041*H1041,2)</f>
        <v>0</v>
      </c>
      <c r="K1041" s="147"/>
      <c r="L1041" s="32"/>
      <c r="M1041" s="148" t="s">
        <v>1</v>
      </c>
      <c r="N1041" s="149" t="s">
        <v>42</v>
      </c>
      <c r="P1041" s="150">
        <f>O1041*H1041</f>
        <v>0</v>
      </c>
      <c r="Q1041" s="150">
        <v>0</v>
      </c>
      <c r="R1041" s="150">
        <f>Q1041*H1041</f>
        <v>0</v>
      </c>
      <c r="S1041" s="150">
        <v>0</v>
      </c>
      <c r="T1041" s="151">
        <f>S1041*H1041</f>
        <v>0</v>
      </c>
      <c r="AR1041" s="152" t="s">
        <v>244</v>
      </c>
      <c r="AT1041" s="152" t="s">
        <v>156</v>
      </c>
      <c r="AU1041" s="152" t="s">
        <v>84</v>
      </c>
      <c r="AY1041" s="17" t="s">
        <v>154</v>
      </c>
      <c r="BE1041" s="153">
        <f>IF(N1041="základná",J1041,0)</f>
        <v>0</v>
      </c>
      <c r="BF1041" s="153">
        <f>IF(N1041="znížená",J1041,0)</f>
        <v>0</v>
      </c>
      <c r="BG1041" s="153">
        <f>IF(N1041="zákl. prenesená",J1041,0)</f>
        <v>0</v>
      </c>
      <c r="BH1041" s="153">
        <f>IF(N1041="zníž. prenesená",J1041,0)</f>
        <v>0</v>
      </c>
      <c r="BI1041" s="153">
        <f>IF(N1041="nulová",J1041,0)</f>
        <v>0</v>
      </c>
      <c r="BJ1041" s="17" t="s">
        <v>84</v>
      </c>
      <c r="BK1041" s="153">
        <f>ROUND(I1041*H1041,2)</f>
        <v>0</v>
      </c>
      <c r="BL1041" s="17" t="s">
        <v>244</v>
      </c>
      <c r="BM1041" s="152" t="s">
        <v>1288</v>
      </c>
    </row>
    <row r="1042" spans="2:65" s="12" customFormat="1">
      <c r="B1042" s="154"/>
      <c r="D1042" s="155" t="s">
        <v>164</v>
      </c>
      <c r="E1042" s="156" t="s">
        <v>1</v>
      </c>
      <c r="F1042" s="157" t="s">
        <v>1289</v>
      </c>
      <c r="H1042" s="156" t="s">
        <v>1</v>
      </c>
      <c r="I1042" s="158"/>
      <c r="L1042" s="154"/>
      <c r="M1042" s="159"/>
      <c r="T1042" s="160"/>
      <c r="AT1042" s="156" t="s">
        <v>164</v>
      </c>
      <c r="AU1042" s="156" t="s">
        <v>84</v>
      </c>
      <c r="AV1042" s="12" t="s">
        <v>80</v>
      </c>
      <c r="AW1042" s="12" t="s">
        <v>32</v>
      </c>
      <c r="AX1042" s="12" t="s">
        <v>7</v>
      </c>
      <c r="AY1042" s="156" t="s">
        <v>154</v>
      </c>
    </row>
    <row r="1043" spans="2:65" s="13" customFormat="1">
      <c r="B1043" s="161"/>
      <c r="D1043" s="155" t="s">
        <v>164</v>
      </c>
      <c r="E1043" s="162" t="s">
        <v>1</v>
      </c>
      <c r="F1043" s="163" t="s">
        <v>1290</v>
      </c>
      <c r="H1043" s="164">
        <v>16.88</v>
      </c>
      <c r="I1043" s="165"/>
      <c r="L1043" s="161"/>
      <c r="M1043" s="166"/>
      <c r="T1043" s="167"/>
      <c r="AT1043" s="162" t="s">
        <v>164</v>
      </c>
      <c r="AU1043" s="162" t="s">
        <v>84</v>
      </c>
      <c r="AV1043" s="13" t="s">
        <v>84</v>
      </c>
      <c r="AW1043" s="13" t="s">
        <v>32</v>
      </c>
      <c r="AX1043" s="13" t="s">
        <v>80</v>
      </c>
      <c r="AY1043" s="162" t="s">
        <v>154</v>
      </c>
    </row>
    <row r="1044" spans="2:65" s="1" customFormat="1" ht="24.2" customHeight="1">
      <c r="B1044" s="139"/>
      <c r="C1044" s="175" t="s">
        <v>1291</v>
      </c>
      <c r="D1044" s="175" t="s">
        <v>359</v>
      </c>
      <c r="E1044" s="176" t="s">
        <v>1281</v>
      </c>
      <c r="F1044" s="177" t="s">
        <v>1282</v>
      </c>
      <c r="G1044" s="178" t="s">
        <v>159</v>
      </c>
      <c r="H1044" s="179">
        <v>17.724</v>
      </c>
      <c r="I1044" s="180"/>
      <c r="J1044" s="181">
        <f>ROUND(I1044*H1044,2)</f>
        <v>0</v>
      </c>
      <c r="K1044" s="182"/>
      <c r="L1044" s="183"/>
      <c r="M1044" s="184" t="s">
        <v>1</v>
      </c>
      <c r="N1044" s="185" t="s">
        <v>42</v>
      </c>
      <c r="P1044" s="150">
        <f>O1044*H1044</f>
        <v>0</v>
      </c>
      <c r="Q1044" s="150">
        <v>5.5500000000000002E-3</v>
      </c>
      <c r="R1044" s="150">
        <f>Q1044*H1044</f>
        <v>9.8368200000000003E-2</v>
      </c>
      <c r="S1044" s="150">
        <v>0</v>
      </c>
      <c r="T1044" s="151">
        <f>S1044*H1044</f>
        <v>0</v>
      </c>
      <c r="AR1044" s="152" t="s">
        <v>352</v>
      </c>
      <c r="AT1044" s="152" t="s">
        <v>359</v>
      </c>
      <c r="AU1044" s="152" t="s">
        <v>84</v>
      </c>
      <c r="AY1044" s="17" t="s">
        <v>154</v>
      </c>
      <c r="BE1044" s="153">
        <f>IF(N1044="základná",J1044,0)</f>
        <v>0</v>
      </c>
      <c r="BF1044" s="153">
        <f>IF(N1044="znížená",J1044,0)</f>
        <v>0</v>
      </c>
      <c r="BG1044" s="153">
        <f>IF(N1044="zákl. prenesená",J1044,0)</f>
        <v>0</v>
      </c>
      <c r="BH1044" s="153">
        <f>IF(N1044="zníž. prenesená",J1044,0)</f>
        <v>0</v>
      </c>
      <c r="BI1044" s="153">
        <f>IF(N1044="nulová",J1044,0)</f>
        <v>0</v>
      </c>
      <c r="BJ1044" s="17" t="s">
        <v>84</v>
      </c>
      <c r="BK1044" s="153">
        <f>ROUND(I1044*H1044,2)</f>
        <v>0</v>
      </c>
      <c r="BL1044" s="17" t="s">
        <v>244</v>
      </c>
      <c r="BM1044" s="152" t="s">
        <v>1292</v>
      </c>
    </row>
    <row r="1045" spans="2:65" s="13" customFormat="1">
      <c r="B1045" s="161"/>
      <c r="D1045" s="155" t="s">
        <v>164</v>
      </c>
      <c r="E1045" s="162" t="s">
        <v>1</v>
      </c>
      <c r="F1045" s="163" t="s">
        <v>1293</v>
      </c>
      <c r="H1045" s="164">
        <v>17.724</v>
      </c>
      <c r="I1045" s="165"/>
      <c r="L1045" s="161"/>
      <c r="M1045" s="166"/>
      <c r="T1045" s="167"/>
      <c r="AT1045" s="162" t="s">
        <v>164</v>
      </c>
      <c r="AU1045" s="162" t="s">
        <v>84</v>
      </c>
      <c r="AV1045" s="13" t="s">
        <v>84</v>
      </c>
      <c r="AW1045" s="13" t="s">
        <v>32</v>
      </c>
      <c r="AX1045" s="13" t="s">
        <v>80</v>
      </c>
      <c r="AY1045" s="162" t="s">
        <v>154</v>
      </c>
    </row>
    <row r="1046" spans="2:65" s="1" customFormat="1" ht="24.2" customHeight="1">
      <c r="B1046" s="139"/>
      <c r="C1046" s="140" t="s">
        <v>1294</v>
      </c>
      <c r="D1046" s="140" t="s">
        <v>156</v>
      </c>
      <c r="E1046" s="141" t="s">
        <v>1295</v>
      </c>
      <c r="F1046" s="142" t="s">
        <v>1296</v>
      </c>
      <c r="G1046" s="143" t="s">
        <v>159</v>
      </c>
      <c r="H1046" s="144">
        <v>3.625</v>
      </c>
      <c r="I1046" s="145"/>
      <c r="J1046" s="146">
        <f>ROUND(I1046*H1046,2)</f>
        <v>0</v>
      </c>
      <c r="K1046" s="147"/>
      <c r="L1046" s="32"/>
      <c r="M1046" s="148" t="s">
        <v>1</v>
      </c>
      <c r="N1046" s="149" t="s">
        <v>42</v>
      </c>
      <c r="P1046" s="150">
        <f>O1046*H1046</f>
        <v>0</v>
      </c>
      <c r="Q1046" s="150">
        <v>3.62E-3</v>
      </c>
      <c r="R1046" s="150">
        <f>Q1046*H1046</f>
        <v>1.31225E-2</v>
      </c>
      <c r="S1046" s="150">
        <v>0</v>
      </c>
      <c r="T1046" s="151">
        <f>S1046*H1046</f>
        <v>0</v>
      </c>
      <c r="AR1046" s="152" t="s">
        <v>244</v>
      </c>
      <c r="AT1046" s="152" t="s">
        <v>156</v>
      </c>
      <c r="AU1046" s="152" t="s">
        <v>84</v>
      </c>
      <c r="AY1046" s="17" t="s">
        <v>154</v>
      </c>
      <c r="BE1046" s="153">
        <f>IF(N1046="základná",J1046,0)</f>
        <v>0</v>
      </c>
      <c r="BF1046" s="153">
        <f>IF(N1046="znížená",J1046,0)</f>
        <v>0</v>
      </c>
      <c r="BG1046" s="153">
        <f>IF(N1046="zákl. prenesená",J1046,0)</f>
        <v>0</v>
      </c>
      <c r="BH1046" s="153">
        <f>IF(N1046="zníž. prenesená",J1046,0)</f>
        <v>0</v>
      </c>
      <c r="BI1046" s="153">
        <f>IF(N1046="nulová",J1046,0)</f>
        <v>0</v>
      </c>
      <c r="BJ1046" s="17" t="s">
        <v>84</v>
      </c>
      <c r="BK1046" s="153">
        <f>ROUND(I1046*H1046,2)</f>
        <v>0</v>
      </c>
      <c r="BL1046" s="17" t="s">
        <v>244</v>
      </c>
      <c r="BM1046" s="152" t="s">
        <v>1297</v>
      </c>
    </row>
    <row r="1047" spans="2:65" s="12" customFormat="1">
      <c r="B1047" s="154"/>
      <c r="D1047" s="155" t="s">
        <v>164</v>
      </c>
      <c r="E1047" s="156" t="s">
        <v>1</v>
      </c>
      <c r="F1047" s="157" t="s">
        <v>1298</v>
      </c>
      <c r="H1047" s="156" t="s">
        <v>1</v>
      </c>
      <c r="I1047" s="158"/>
      <c r="L1047" s="154"/>
      <c r="M1047" s="159"/>
      <c r="T1047" s="160"/>
      <c r="AT1047" s="156" t="s">
        <v>164</v>
      </c>
      <c r="AU1047" s="156" t="s">
        <v>84</v>
      </c>
      <c r="AV1047" s="12" t="s">
        <v>80</v>
      </c>
      <c r="AW1047" s="12" t="s">
        <v>32</v>
      </c>
      <c r="AX1047" s="12" t="s">
        <v>7</v>
      </c>
      <c r="AY1047" s="156" t="s">
        <v>154</v>
      </c>
    </row>
    <row r="1048" spans="2:65" s="13" customFormat="1">
      <c r="B1048" s="161"/>
      <c r="D1048" s="155" t="s">
        <v>164</v>
      </c>
      <c r="E1048" s="162" t="s">
        <v>1</v>
      </c>
      <c r="F1048" s="163" t="s">
        <v>1299</v>
      </c>
      <c r="H1048" s="164">
        <v>3.375</v>
      </c>
      <c r="I1048" s="165"/>
      <c r="L1048" s="161"/>
      <c r="M1048" s="166"/>
      <c r="T1048" s="167"/>
      <c r="AT1048" s="162" t="s">
        <v>164</v>
      </c>
      <c r="AU1048" s="162" t="s">
        <v>84</v>
      </c>
      <c r="AV1048" s="13" t="s">
        <v>84</v>
      </c>
      <c r="AW1048" s="13" t="s">
        <v>32</v>
      </c>
      <c r="AX1048" s="13" t="s">
        <v>7</v>
      </c>
      <c r="AY1048" s="162" t="s">
        <v>154</v>
      </c>
    </row>
    <row r="1049" spans="2:65" s="13" customFormat="1">
      <c r="B1049" s="161"/>
      <c r="D1049" s="155" t="s">
        <v>164</v>
      </c>
      <c r="E1049" s="162" t="s">
        <v>1</v>
      </c>
      <c r="F1049" s="163" t="s">
        <v>1300</v>
      </c>
      <c r="H1049" s="164">
        <v>0.25</v>
      </c>
      <c r="I1049" s="165"/>
      <c r="L1049" s="161"/>
      <c r="M1049" s="166"/>
      <c r="T1049" s="167"/>
      <c r="AT1049" s="162" t="s">
        <v>164</v>
      </c>
      <c r="AU1049" s="162" t="s">
        <v>84</v>
      </c>
      <c r="AV1049" s="13" t="s">
        <v>84</v>
      </c>
      <c r="AW1049" s="13" t="s">
        <v>32</v>
      </c>
      <c r="AX1049" s="13" t="s">
        <v>7</v>
      </c>
      <c r="AY1049" s="162" t="s">
        <v>154</v>
      </c>
    </row>
    <row r="1050" spans="2:65" s="14" customFormat="1">
      <c r="B1050" s="168"/>
      <c r="D1050" s="155" t="s">
        <v>164</v>
      </c>
      <c r="E1050" s="169" t="s">
        <v>1</v>
      </c>
      <c r="F1050" s="170" t="s">
        <v>183</v>
      </c>
      <c r="H1050" s="171">
        <v>3.625</v>
      </c>
      <c r="I1050" s="172"/>
      <c r="L1050" s="168"/>
      <c r="M1050" s="173"/>
      <c r="T1050" s="174"/>
      <c r="AT1050" s="169" t="s">
        <v>164</v>
      </c>
      <c r="AU1050" s="169" t="s">
        <v>84</v>
      </c>
      <c r="AV1050" s="14" t="s">
        <v>90</v>
      </c>
      <c r="AW1050" s="14" t="s">
        <v>32</v>
      </c>
      <c r="AX1050" s="14" t="s">
        <v>80</v>
      </c>
      <c r="AY1050" s="169" t="s">
        <v>154</v>
      </c>
    </row>
    <row r="1051" spans="2:65" s="1" customFormat="1" ht="24.2" customHeight="1">
      <c r="B1051" s="139"/>
      <c r="C1051" s="175" t="s">
        <v>1301</v>
      </c>
      <c r="D1051" s="175" t="s">
        <v>359</v>
      </c>
      <c r="E1051" s="176" t="s">
        <v>1302</v>
      </c>
      <c r="F1051" s="177" t="s">
        <v>1303</v>
      </c>
      <c r="G1051" s="178" t="s">
        <v>159</v>
      </c>
      <c r="H1051" s="179">
        <v>3.806</v>
      </c>
      <c r="I1051" s="180"/>
      <c r="J1051" s="181">
        <f>ROUND(I1051*H1051,2)</f>
        <v>0</v>
      </c>
      <c r="K1051" s="182"/>
      <c r="L1051" s="183"/>
      <c r="M1051" s="184" t="s">
        <v>1</v>
      </c>
      <c r="N1051" s="185" t="s">
        <v>42</v>
      </c>
      <c r="P1051" s="150">
        <f>O1051*H1051</f>
        <v>0</v>
      </c>
      <c r="Q1051" s="150">
        <v>1.1999999999999999E-3</v>
      </c>
      <c r="R1051" s="150">
        <f>Q1051*H1051</f>
        <v>4.5671999999999996E-3</v>
      </c>
      <c r="S1051" s="150">
        <v>0</v>
      </c>
      <c r="T1051" s="151">
        <f>S1051*H1051</f>
        <v>0</v>
      </c>
      <c r="AR1051" s="152" t="s">
        <v>352</v>
      </c>
      <c r="AT1051" s="152" t="s">
        <v>359</v>
      </c>
      <c r="AU1051" s="152" t="s">
        <v>84</v>
      </c>
      <c r="AY1051" s="17" t="s">
        <v>154</v>
      </c>
      <c r="BE1051" s="153">
        <f>IF(N1051="základná",J1051,0)</f>
        <v>0</v>
      </c>
      <c r="BF1051" s="153">
        <f>IF(N1051="znížená",J1051,0)</f>
        <v>0</v>
      </c>
      <c r="BG1051" s="153">
        <f>IF(N1051="zákl. prenesená",J1051,0)</f>
        <v>0</v>
      </c>
      <c r="BH1051" s="153">
        <f>IF(N1051="zníž. prenesená",J1051,0)</f>
        <v>0</v>
      </c>
      <c r="BI1051" s="153">
        <f>IF(N1051="nulová",J1051,0)</f>
        <v>0</v>
      </c>
      <c r="BJ1051" s="17" t="s">
        <v>84</v>
      </c>
      <c r="BK1051" s="153">
        <f>ROUND(I1051*H1051,2)</f>
        <v>0</v>
      </c>
      <c r="BL1051" s="17" t="s">
        <v>244</v>
      </c>
      <c r="BM1051" s="152" t="s">
        <v>1304</v>
      </c>
    </row>
    <row r="1052" spans="2:65" s="13" customFormat="1">
      <c r="B1052" s="161"/>
      <c r="D1052" s="155" t="s">
        <v>164</v>
      </c>
      <c r="E1052" s="162" t="s">
        <v>1</v>
      </c>
      <c r="F1052" s="163" t="s">
        <v>1305</v>
      </c>
      <c r="H1052" s="164">
        <v>3.806</v>
      </c>
      <c r="I1052" s="165"/>
      <c r="L1052" s="161"/>
      <c r="M1052" s="166"/>
      <c r="T1052" s="167"/>
      <c r="AT1052" s="162" t="s">
        <v>164</v>
      </c>
      <c r="AU1052" s="162" t="s">
        <v>84</v>
      </c>
      <c r="AV1052" s="13" t="s">
        <v>84</v>
      </c>
      <c r="AW1052" s="13" t="s">
        <v>32</v>
      </c>
      <c r="AX1052" s="13" t="s">
        <v>80</v>
      </c>
      <c r="AY1052" s="162" t="s">
        <v>154</v>
      </c>
    </row>
    <row r="1053" spans="2:65" s="1" customFormat="1" ht="33" customHeight="1">
      <c r="B1053" s="139"/>
      <c r="C1053" s="140" t="s">
        <v>1306</v>
      </c>
      <c r="D1053" s="140" t="s">
        <v>156</v>
      </c>
      <c r="E1053" s="141" t="s">
        <v>1307</v>
      </c>
      <c r="F1053" s="142" t="s">
        <v>1308</v>
      </c>
      <c r="G1053" s="143" t="s">
        <v>159</v>
      </c>
      <c r="H1053" s="144">
        <v>206.29</v>
      </c>
      <c r="I1053" s="145"/>
      <c r="J1053" s="146">
        <f>ROUND(I1053*H1053,2)</f>
        <v>0</v>
      </c>
      <c r="K1053" s="147"/>
      <c r="L1053" s="32"/>
      <c r="M1053" s="148" t="s">
        <v>1</v>
      </c>
      <c r="N1053" s="149" t="s">
        <v>42</v>
      </c>
      <c r="P1053" s="150">
        <f>O1053*H1053</f>
        <v>0</v>
      </c>
      <c r="Q1053" s="150">
        <v>0</v>
      </c>
      <c r="R1053" s="150">
        <f>Q1053*H1053</f>
        <v>0</v>
      </c>
      <c r="S1053" s="150">
        <v>0</v>
      </c>
      <c r="T1053" s="151">
        <f>S1053*H1053</f>
        <v>0</v>
      </c>
      <c r="AR1053" s="152" t="s">
        <v>244</v>
      </c>
      <c r="AT1053" s="152" t="s">
        <v>156</v>
      </c>
      <c r="AU1053" s="152" t="s">
        <v>84</v>
      </c>
      <c r="AY1053" s="17" t="s">
        <v>154</v>
      </c>
      <c r="BE1053" s="153">
        <f>IF(N1053="základná",J1053,0)</f>
        <v>0</v>
      </c>
      <c r="BF1053" s="153">
        <f>IF(N1053="znížená",J1053,0)</f>
        <v>0</v>
      </c>
      <c r="BG1053" s="153">
        <f>IF(N1053="zákl. prenesená",J1053,0)</f>
        <v>0</v>
      </c>
      <c r="BH1053" s="153">
        <f>IF(N1053="zníž. prenesená",J1053,0)</f>
        <v>0</v>
      </c>
      <c r="BI1053" s="153">
        <f>IF(N1053="nulová",J1053,0)</f>
        <v>0</v>
      </c>
      <c r="BJ1053" s="17" t="s">
        <v>84</v>
      </c>
      <c r="BK1053" s="153">
        <f>ROUND(I1053*H1053,2)</f>
        <v>0</v>
      </c>
      <c r="BL1053" s="17" t="s">
        <v>244</v>
      </c>
      <c r="BM1053" s="152" t="s">
        <v>1309</v>
      </c>
    </row>
    <row r="1054" spans="2:65" s="1" customFormat="1" ht="24.2" customHeight="1">
      <c r="B1054" s="139"/>
      <c r="C1054" s="175" t="s">
        <v>1310</v>
      </c>
      <c r="D1054" s="175" t="s">
        <v>359</v>
      </c>
      <c r="E1054" s="176" t="s">
        <v>1311</v>
      </c>
      <c r="F1054" s="177" t="s">
        <v>1312</v>
      </c>
      <c r="G1054" s="178" t="s">
        <v>159</v>
      </c>
      <c r="H1054" s="179">
        <v>216.60499999999999</v>
      </c>
      <c r="I1054" s="180"/>
      <c r="J1054" s="181">
        <f>ROUND(I1054*H1054,2)</f>
        <v>0</v>
      </c>
      <c r="K1054" s="182"/>
      <c r="L1054" s="183"/>
      <c r="M1054" s="184" t="s">
        <v>1</v>
      </c>
      <c r="N1054" s="185" t="s">
        <v>42</v>
      </c>
      <c r="P1054" s="150">
        <f>O1054*H1054</f>
        <v>0</v>
      </c>
      <c r="Q1054" s="150">
        <v>5.1000000000000004E-3</v>
      </c>
      <c r="R1054" s="150">
        <f>Q1054*H1054</f>
        <v>1.1046855</v>
      </c>
      <c r="S1054" s="150">
        <v>0</v>
      </c>
      <c r="T1054" s="151">
        <f>S1054*H1054</f>
        <v>0</v>
      </c>
      <c r="AR1054" s="152" t="s">
        <v>352</v>
      </c>
      <c r="AT1054" s="152" t="s">
        <v>359</v>
      </c>
      <c r="AU1054" s="152" t="s">
        <v>84</v>
      </c>
      <c r="AY1054" s="17" t="s">
        <v>154</v>
      </c>
      <c r="BE1054" s="153">
        <f>IF(N1054="základná",J1054,0)</f>
        <v>0</v>
      </c>
      <c r="BF1054" s="153">
        <f>IF(N1054="znížená",J1054,0)</f>
        <v>0</v>
      </c>
      <c r="BG1054" s="153">
        <f>IF(N1054="zákl. prenesená",J1054,0)</f>
        <v>0</v>
      </c>
      <c r="BH1054" s="153">
        <f>IF(N1054="zníž. prenesená",J1054,0)</f>
        <v>0</v>
      </c>
      <c r="BI1054" s="153">
        <f>IF(N1054="nulová",J1054,0)</f>
        <v>0</v>
      </c>
      <c r="BJ1054" s="17" t="s">
        <v>84</v>
      </c>
      <c r="BK1054" s="153">
        <f>ROUND(I1054*H1054,2)</f>
        <v>0</v>
      </c>
      <c r="BL1054" s="17" t="s">
        <v>244</v>
      </c>
      <c r="BM1054" s="152" t="s">
        <v>1313</v>
      </c>
    </row>
    <row r="1055" spans="2:65" s="13" customFormat="1">
      <c r="B1055" s="161"/>
      <c r="D1055" s="155" t="s">
        <v>164</v>
      </c>
      <c r="E1055" s="162" t="s">
        <v>1</v>
      </c>
      <c r="F1055" s="163" t="s">
        <v>1314</v>
      </c>
      <c r="H1055" s="164">
        <v>216.60499999999999</v>
      </c>
      <c r="I1055" s="165"/>
      <c r="L1055" s="161"/>
      <c r="M1055" s="166"/>
      <c r="T1055" s="167"/>
      <c r="AT1055" s="162" t="s">
        <v>164</v>
      </c>
      <c r="AU1055" s="162" t="s">
        <v>84</v>
      </c>
      <c r="AV1055" s="13" t="s">
        <v>84</v>
      </c>
      <c r="AW1055" s="13" t="s">
        <v>32</v>
      </c>
      <c r="AX1055" s="13" t="s">
        <v>80</v>
      </c>
      <c r="AY1055" s="162" t="s">
        <v>154</v>
      </c>
    </row>
    <row r="1056" spans="2:65" s="1" customFormat="1" ht="24.2" customHeight="1">
      <c r="B1056" s="139"/>
      <c r="C1056" s="140" t="s">
        <v>1315</v>
      </c>
      <c r="D1056" s="140" t="s">
        <v>156</v>
      </c>
      <c r="E1056" s="141" t="s">
        <v>1316</v>
      </c>
      <c r="F1056" s="142" t="s">
        <v>1317</v>
      </c>
      <c r="G1056" s="143" t="s">
        <v>159</v>
      </c>
      <c r="H1056" s="144">
        <v>206.29</v>
      </c>
      <c r="I1056" s="145"/>
      <c r="J1056" s="146">
        <f>ROUND(I1056*H1056,2)</f>
        <v>0</v>
      </c>
      <c r="K1056" s="147"/>
      <c r="L1056" s="32"/>
      <c r="M1056" s="148" t="s">
        <v>1</v>
      </c>
      <c r="N1056" s="149" t="s">
        <v>42</v>
      </c>
      <c r="P1056" s="150">
        <f>O1056*H1056</f>
        <v>0</v>
      </c>
      <c r="Q1056" s="150">
        <v>0</v>
      </c>
      <c r="R1056" s="150">
        <f>Q1056*H1056</f>
        <v>0</v>
      </c>
      <c r="S1056" s="150">
        <v>0</v>
      </c>
      <c r="T1056" s="151">
        <f>S1056*H1056</f>
        <v>0</v>
      </c>
      <c r="AR1056" s="152" t="s">
        <v>244</v>
      </c>
      <c r="AT1056" s="152" t="s">
        <v>156</v>
      </c>
      <c r="AU1056" s="152" t="s">
        <v>84</v>
      </c>
      <c r="AY1056" s="17" t="s">
        <v>154</v>
      </c>
      <c r="BE1056" s="153">
        <f>IF(N1056="základná",J1056,0)</f>
        <v>0</v>
      </c>
      <c r="BF1056" s="153">
        <f>IF(N1056="znížená",J1056,0)</f>
        <v>0</v>
      </c>
      <c r="BG1056" s="153">
        <f>IF(N1056="zákl. prenesená",J1056,0)</f>
        <v>0</v>
      </c>
      <c r="BH1056" s="153">
        <f>IF(N1056="zníž. prenesená",J1056,0)</f>
        <v>0</v>
      </c>
      <c r="BI1056" s="153">
        <f>IF(N1056="nulová",J1056,0)</f>
        <v>0</v>
      </c>
      <c r="BJ1056" s="17" t="s">
        <v>84</v>
      </c>
      <c r="BK1056" s="153">
        <f>ROUND(I1056*H1056,2)</f>
        <v>0</v>
      </c>
      <c r="BL1056" s="17" t="s">
        <v>244</v>
      </c>
      <c r="BM1056" s="152" t="s">
        <v>1318</v>
      </c>
    </row>
    <row r="1057" spans="2:65" s="13" customFormat="1">
      <c r="B1057" s="161"/>
      <c r="D1057" s="155" t="s">
        <v>164</v>
      </c>
      <c r="E1057" s="162" t="s">
        <v>1</v>
      </c>
      <c r="F1057" s="163" t="s">
        <v>1143</v>
      </c>
      <c r="H1057" s="164">
        <v>206.29</v>
      </c>
      <c r="I1057" s="165"/>
      <c r="L1057" s="161"/>
      <c r="M1057" s="166"/>
      <c r="T1057" s="167"/>
      <c r="AT1057" s="162" t="s">
        <v>164</v>
      </c>
      <c r="AU1057" s="162" t="s">
        <v>84</v>
      </c>
      <c r="AV1057" s="13" t="s">
        <v>84</v>
      </c>
      <c r="AW1057" s="13" t="s">
        <v>32</v>
      </c>
      <c r="AX1057" s="13" t="s">
        <v>80</v>
      </c>
      <c r="AY1057" s="162" t="s">
        <v>154</v>
      </c>
    </row>
    <row r="1058" spans="2:65" s="1" customFormat="1" ht="24.2" customHeight="1">
      <c r="B1058" s="139"/>
      <c r="C1058" s="175" t="s">
        <v>1319</v>
      </c>
      <c r="D1058" s="175" t="s">
        <v>359</v>
      </c>
      <c r="E1058" s="176" t="s">
        <v>1320</v>
      </c>
      <c r="F1058" s="177" t="s">
        <v>1321</v>
      </c>
      <c r="G1058" s="178" t="s">
        <v>159</v>
      </c>
      <c r="H1058" s="179">
        <v>433.209</v>
      </c>
      <c r="I1058" s="180"/>
      <c r="J1058" s="181">
        <f>ROUND(I1058*H1058,2)</f>
        <v>0</v>
      </c>
      <c r="K1058" s="182"/>
      <c r="L1058" s="183"/>
      <c r="M1058" s="184" t="s">
        <v>1</v>
      </c>
      <c r="N1058" s="185" t="s">
        <v>42</v>
      </c>
      <c r="P1058" s="150">
        <f>O1058*H1058</f>
        <v>0</v>
      </c>
      <c r="Q1058" s="150">
        <v>6.0000000000000001E-3</v>
      </c>
      <c r="R1058" s="150">
        <f>Q1058*H1058</f>
        <v>2.5992540000000002</v>
      </c>
      <c r="S1058" s="150">
        <v>0</v>
      </c>
      <c r="T1058" s="151">
        <f>S1058*H1058</f>
        <v>0</v>
      </c>
      <c r="AR1058" s="152" t="s">
        <v>352</v>
      </c>
      <c r="AT1058" s="152" t="s">
        <v>359</v>
      </c>
      <c r="AU1058" s="152" t="s">
        <v>84</v>
      </c>
      <c r="AY1058" s="17" t="s">
        <v>154</v>
      </c>
      <c r="BE1058" s="153">
        <f>IF(N1058="základná",J1058,0)</f>
        <v>0</v>
      </c>
      <c r="BF1058" s="153">
        <f>IF(N1058="znížená",J1058,0)</f>
        <v>0</v>
      </c>
      <c r="BG1058" s="153">
        <f>IF(N1058="zákl. prenesená",J1058,0)</f>
        <v>0</v>
      </c>
      <c r="BH1058" s="153">
        <f>IF(N1058="zníž. prenesená",J1058,0)</f>
        <v>0</v>
      </c>
      <c r="BI1058" s="153">
        <f>IF(N1058="nulová",J1058,0)</f>
        <v>0</v>
      </c>
      <c r="BJ1058" s="17" t="s">
        <v>84</v>
      </c>
      <c r="BK1058" s="153">
        <f>ROUND(I1058*H1058,2)</f>
        <v>0</v>
      </c>
      <c r="BL1058" s="17" t="s">
        <v>244</v>
      </c>
      <c r="BM1058" s="152" t="s">
        <v>1322</v>
      </c>
    </row>
    <row r="1059" spans="2:65" s="13" customFormat="1">
      <c r="B1059" s="161"/>
      <c r="D1059" s="155" t="s">
        <v>164</v>
      </c>
      <c r="E1059" s="162" t="s">
        <v>1</v>
      </c>
      <c r="F1059" s="163" t="s">
        <v>1323</v>
      </c>
      <c r="H1059" s="164">
        <v>433.209</v>
      </c>
      <c r="I1059" s="165"/>
      <c r="L1059" s="161"/>
      <c r="M1059" s="166"/>
      <c r="T1059" s="167"/>
      <c r="AT1059" s="162" t="s">
        <v>164</v>
      </c>
      <c r="AU1059" s="162" t="s">
        <v>84</v>
      </c>
      <c r="AV1059" s="13" t="s">
        <v>84</v>
      </c>
      <c r="AW1059" s="13" t="s">
        <v>32</v>
      </c>
      <c r="AX1059" s="13" t="s">
        <v>80</v>
      </c>
      <c r="AY1059" s="162" t="s">
        <v>154</v>
      </c>
    </row>
    <row r="1060" spans="2:65" s="1" customFormat="1" ht="21.75" customHeight="1">
      <c r="B1060" s="139"/>
      <c r="C1060" s="140" t="s">
        <v>1324</v>
      </c>
      <c r="D1060" s="140" t="s">
        <v>156</v>
      </c>
      <c r="E1060" s="141" t="s">
        <v>1325</v>
      </c>
      <c r="F1060" s="142" t="s">
        <v>1326</v>
      </c>
      <c r="G1060" s="143" t="s">
        <v>159</v>
      </c>
      <c r="H1060" s="144">
        <v>52.709000000000003</v>
      </c>
      <c r="I1060" s="145"/>
      <c r="J1060" s="146">
        <f>ROUND(I1060*H1060,2)</f>
        <v>0</v>
      </c>
      <c r="K1060" s="147"/>
      <c r="L1060" s="32"/>
      <c r="M1060" s="148" t="s">
        <v>1</v>
      </c>
      <c r="N1060" s="149" t="s">
        <v>42</v>
      </c>
      <c r="P1060" s="150">
        <f>O1060*H1060</f>
        <v>0</v>
      </c>
      <c r="Q1060" s="150">
        <v>1.2E-4</v>
      </c>
      <c r="R1060" s="150">
        <f>Q1060*H1060</f>
        <v>6.3250800000000003E-3</v>
      </c>
      <c r="S1060" s="150">
        <v>0</v>
      </c>
      <c r="T1060" s="151">
        <f>S1060*H1060</f>
        <v>0</v>
      </c>
      <c r="AR1060" s="152" t="s">
        <v>244</v>
      </c>
      <c r="AT1060" s="152" t="s">
        <v>156</v>
      </c>
      <c r="AU1060" s="152" t="s">
        <v>84</v>
      </c>
      <c r="AY1060" s="17" t="s">
        <v>154</v>
      </c>
      <c r="BE1060" s="153">
        <f>IF(N1060="základná",J1060,0)</f>
        <v>0</v>
      </c>
      <c r="BF1060" s="153">
        <f>IF(N1060="znížená",J1060,0)</f>
        <v>0</v>
      </c>
      <c r="BG1060" s="153">
        <f>IF(N1060="zákl. prenesená",J1060,0)</f>
        <v>0</v>
      </c>
      <c r="BH1060" s="153">
        <f>IF(N1060="zníž. prenesená",J1060,0)</f>
        <v>0</v>
      </c>
      <c r="BI1060" s="153">
        <f>IF(N1060="nulová",J1060,0)</f>
        <v>0</v>
      </c>
      <c r="BJ1060" s="17" t="s">
        <v>84</v>
      </c>
      <c r="BK1060" s="153">
        <f>ROUND(I1060*H1060,2)</f>
        <v>0</v>
      </c>
      <c r="BL1060" s="17" t="s">
        <v>244</v>
      </c>
      <c r="BM1060" s="152" t="s">
        <v>1327</v>
      </c>
    </row>
    <row r="1061" spans="2:65" s="12" customFormat="1">
      <c r="B1061" s="154"/>
      <c r="D1061" s="155" t="s">
        <v>164</v>
      </c>
      <c r="E1061" s="156" t="s">
        <v>1</v>
      </c>
      <c r="F1061" s="157" t="s">
        <v>1153</v>
      </c>
      <c r="H1061" s="156" t="s">
        <v>1</v>
      </c>
      <c r="I1061" s="158"/>
      <c r="L1061" s="154"/>
      <c r="M1061" s="159"/>
      <c r="T1061" s="160"/>
      <c r="AT1061" s="156" t="s">
        <v>164</v>
      </c>
      <c r="AU1061" s="156" t="s">
        <v>84</v>
      </c>
      <c r="AV1061" s="12" t="s">
        <v>80</v>
      </c>
      <c r="AW1061" s="12" t="s">
        <v>32</v>
      </c>
      <c r="AX1061" s="12" t="s">
        <v>7</v>
      </c>
      <c r="AY1061" s="156" t="s">
        <v>154</v>
      </c>
    </row>
    <row r="1062" spans="2:65" s="13" customFormat="1">
      <c r="B1062" s="161"/>
      <c r="D1062" s="155" t="s">
        <v>164</v>
      </c>
      <c r="E1062" s="162" t="s">
        <v>1</v>
      </c>
      <c r="F1062" s="163" t="s">
        <v>1140</v>
      </c>
      <c r="H1062" s="164">
        <v>52.709000000000003</v>
      </c>
      <c r="I1062" s="165"/>
      <c r="L1062" s="161"/>
      <c r="M1062" s="166"/>
      <c r="T1062" s="167"/>
      <c r="AT1062" s="162" t="s">
        <v>164</v>
      </c>
      <c r="AU1062" s="162" t="s">
        <v>84</v>
      </c>
      <c r="AV1062" s="13" t="s">
        <v>84</v>
      </c>
      <c r="AW1062" s="13" t="s">
        <v>32</v>
      </c>
      <c r="AX1062" s="13" t="s">
        <v>80</v>
      </c>
      <c r="AY1062" s="162" t="s">
        <v>154</v>
      </c>
    </row>
    <row r="1063" spans="2:65" s="1" customFormat="1" ht="24.2" customHeight="1">
      <c r="B1063" s="139"/>
      <c r="C1063" s="175" t="s">
        <v>1328</v>
      </c>
      <c r="D1063" s="175" t="s">
        <v>359</v>
      </c>
      <c r="E1063" s="176" t="s">
        <v>1329</v>
      </c>
      <c r="F1063" s="177" t="s">
        <v>1330</v>
      </c>
      <c r="G1063" s="178" t="s">
        <v>159</v>
      </c>
      <c r="H1063" s="179">
        <v>55.344000000000001</v>
      </c>
      <c r="I1063" s="180"/>
      <c r="J1063" s="181">
        <f>ROUND(I1063*H1063,2)</f>
        <v>0</v>
      </c>
      <c r="K1063" s="182"/>
      <c r="L1063" s="183"/>
      <c r="M1063" s="184" t="s">
        <v>1</v>
      </c>
      <c r="N1063" s="185" t="s">
        <v>42</v>
      </c>
      <c r="P1063" s="150">
        <f>O1063*H1063</f>
        <v>0</v>
      </c>
      <c r="Q1063" s="150">
        <v>1.5E-3</v>
      </c>
      <c r="R1063" s="150">
        <f>Q1063*H1063</f>
        <v>8.3016000000000006E-2</v>
      </c>
      <c r="S1063" s="150">
        <v>0</v>
      </c>
      <c r="T1063" s="151">
        <f>S1063*H1063</f>
        <v>0</v>
      </c>
      <c r="AR1063" s="152" t="s">
        <v>352</v>
      </c>
      <c r="AT1063" s="152" t="s">
        <v>359</v>
      </c>
      <c r="AU1063" s="152" t="s">
        <v>84</v>
      </c>
      <c r="AY1063" s="17" t="s">
        <v>154</v>
      </c>
      <c r="BE1063" s="153">
        <f>IF(N1063="základná",J1063,0)</f>
        <v>0</v>
      </c>
      <c r="BF1063" s="153">
        <f>IF(N1063="znížená",J1063,0)</f>
        <v>0</v>
      </c>
      <c r="BG1063" s="153">
        <f>IF(N1063="zákl. prenesená",J1063,0)</f>
        <v>0</v>
      </c>
      <c r="BH1063" s="153">
        <f>IF(N1063="zníž. prenesená",J1063,0)</f>
        <v>0</v>
      </c>
      <c r="BI1063" s="153">
        <f>IF(N1063="nulová",J1063,0)</f>
        <v>0</v>
      </c>
      <c r="BJ1063" s="17" t="s">
        <v>84</v>
      </c>
      <c r="BK1063" s="153">
        <f>ROUND(I1063*H1063,2)</f>
        <v>0</v>
      </c>
      <c r="BL1063" s="17" t="s">
        <v>244</v>
      </c>
      <c r="BM1063" s="152" t="s">
        <v>1331</v>
      </c>
    </row>
    <row r="1064" spans="2:65" s="13" customFormat="1">
      <c r="B1064" s="161"/>
      <c r="D1064" s="155" t="s">
        <v>164</v>
      </c>
      <c r="E1064" s="162" t="s">
        <v>1</v>
      </c>
      <c r="F1064" s="163" t="s">
        <v>1332</v>
      </c>
      <c r="H1064" s="164">
        <v>55.344000000000001</v>
      </c>
      <c r="I1064" s="165"/>
      <c r="L1064" s="161"/>
      <c r="M1064" s="166"/>
      <c r="T1064" s="167"/>
      <c r="AT1064" s="162" t="s">
        <v>164</v>
      </c>
      <c r="AU1064" s="162" t="s">
        <v>84</v>
      </c>
      <c r="AV1064" s="13" t="s">
        <v>84</v>
      </c>
      <c r="AW1064" s="13" t="s">
        <v>32</v>
      </c>
      <c r="AX1064" s="13" t="s">
        <v>80</v>
      </c>
      <c r="AY1064" s="162" t="s">
        <v>154</v>
      </c>
    </row>
    <row r="1065" spans="2:65" s="1" customFormat="1" ht="24.2" customHeight="1">
      <c r="B1065" s="139"/>
      <c r="C1065" s="140" t="s">
        <v>1333</v>
      </c>
      <c r="D1065" s="140" t="s">
        <v>156</v>
      </c>
      <c r="E1065" s="141" t="s">
        <v>1334</v>
      </c>
      <c r="F1065" s="142" t="s">
        <v>1335</v>
      </c>
      <c r="G1065" s="143" t="s">
        <v>159</v>
      </c>
      <c r="H1065" s="144">
        <v>99.8</v>
      </c>
      <c r="I1065" s="145"/>
      <c r="J1065" s="146">
        <f>ROUND(I1065*H1065,2)</f>
        <v>0</v>
      </c>
      <c r="K1065" s="147"/>
      <c r="L1065" s="32"/>
      <c r="M1065" s="148" t="s">
        <v>1</v>
      </c>
      <c r="N1065" s="149" t="s">
        <v>42</v>
      </c>
      <c r="P1065" s="150">
        <f>O1065*H1065</f>
        <v>0</v>
      </c>
      <c r="Q1065" s="150">
        <v>1.25E-3</v>
      </c>
      <c r="R1065" s="150">
        <f>Q1065*H1065</f>
        <v>0.12475</v>
      </c>
      <c r="S1065" s="150">
        <v>0</v>
      </c>
      <c r="T1065" s="151">
        <f>S1065*H1065</f>
        <v>0</v>
      </c>
      <c r="AR1065" s="152" t="s">
        <v>244</v>
      </c>
      <c r="AT1065" s="152" t="s">
        <v>156</v>
      </c>
      <c r="AU1065" s="152" t="s">
        <v>84</v>
      </c>
      <c r="AY1065" s="17" t="s">
        <v>154</v>
      </c>
      <c r="BE1065" s="153">
        <f>IF(N1065="základná",J1065,0)</f>
        <v>0</v>
      </c>
      <c r="BF1065" s="153">
        <f>IF(N1065="znížená",J1065,0)</f>
        <v>0</v>
      </c>
      <c r="BG1065" s="153">
        <f>IF(N1065="zákl. prenesená",J1065,0)</f>
        <v>0</v>
      </c>
      <c r="BH1065" s="153">
        <f>IF(N1065="zníž. prenesená",J1065,0)</f>
        <v>0</v>
      </c>
      <c r="BI1065" s="153">
        <f>IF(N1065="nulová",J1065,0)</f>
        <v>0</v>
      </c>
      <c r="BJ1065" s="17" t="s">
        <v>84</v>
      </c>
      <c r="BK1065" s="153">
        <f>ROUND(I1065*H1065,2)</f>
        <v>0</v>
      </c>
      <c r="BL1065" s="17" t="s">
        <v>244</v>
      </c>
      <c r="BM1065" s="152" t="s">
        <v>1336</v>
      </c>
    </row>
    <row r="1066" spans="2:65" s="12" customFormat="1">
      <c r="B1066" s="154"/>
      <c r="D1066" s="155" t="s">
        <v>164</v>
      </c>
      <c r="E1066" s="156" t="s">
        <v>1</v>
      </c>
      <c r="F1066" s="157" t="s">
        <v>1337</v>
      </c>
      <c r="H1066" s="156" t="s">
        <v>1</v>
      </c>
      <c r="I1066" s="158"/>
      <c r="L1066" s="154"/>
      <c r="M1066" s="159"/>
      <c r="T1066" s="160"/>
      <c r="AT1066" s="156" t="s">
        <v>164</v>
      </c>
      <c r="AU1066" s="156" t="s">
        <v>84</v>
      </c>
      <c r="AV1066" s="12" t="s">
        <v>80</v>
      </c>
      <c r="AW1066" s="12" t="s">
        <v>32</v>
      </c>
      <c r="AX1066" s="12" t="s">
        <v>7</v>
      </c>
      <c r="AY1066" s="156" t="s">
        <v>154</v>
      </c>
    </row>
    <row r="1067" spans="2:65" s="13" customFormat="1">
      <c r="B1067" s="161"/>
      <c r="D1067" s="155" t="s">
        <v>164</v>
      </c>
      <c r="E1067" s="162" t="s">
        <v>1</v>
      </c>
      <c r="F1067" s="163" t="s">
        <v>1260</v>
      </c>
      <c r="H1067" s="164">
        <v>99.8</v>
      </c>
      <c r="I1067" s="165"/>
      <c r="L1067" s="161"/>
      <c r="M1067" s="166"/>
      <c r="T1067" s="167"/>
      <c r="AT1067" s="162" t="s">
        <v>164</v>
      </c>
      <c r="AU1067" s="162" t="s">
        <v>84</v>
      </c>
      <c r="AV1067" s="13" t="s">
        <v>84</v>
      </c>
      <c r="AW1067" s="13" t="s">
        <v>32</v>
      </c>
      <c r="AX1067" s="13" t="s">
        <v>80</v>
      </c>
      <c r="AY1067" s="162" t="s">
        <v>154</v>
      </c>
    </row>
    <row r="1068" spans="2:65" s="1" customFormat="1" ht="37.9" customHeight="1">
      <c r="B1068" s="139"/>
      <c r="C1068" s="175" t="s">
        <v>1338</v>
      </c>
      <c r="D1068" s="175" t="s">
        <v>359</v>
      </c>
      <c r="E1068" s="176" t="s">
        <v>1339</v>
      </c>
      <c r="F1068" s="177" t="s">
        <v>1340</v>
      </c>
      <c r="G1068" s="178" t="s">
        <v>159</v>
      </c>
      <c r="H1068" s="179">
        <v>114.77</v>
      </c>
      <c r="I1068" s="180"/>
      <c r="J1068" s="181">
        <f>ROUND(I1068*H1068,2)</f>
        <v>0</v>
      </c>
      <c r="K1068" s="182"/>
      <c r="L1068" s="183"/>
      <c r="M1068" s="184" t="s">
        <v>1</v>
      </c>
      <c r="N1068" s="185" t="s">
        <v>42</v>
      </c>
      <c r="P1068" s="150">
        <f>O1068*H1068</f>
        <v>0</v>
      </c>
      <c r="Q1068" s="150">
        <v>1.8000000000000001E-4</v>
      </c>
      <c r="R1068" s="150">
        <f>Q1068*H1068</f>
        <v>2.0658599999999999E-2</v>
      </c>
      <c r="S1068" s="150">
        <v>0</v>
      </c>
      <c r="T1068" s="151">
        <f>S1068*H1068</f>
        <v>0</v>
      </c>
      <c r="AR1068" s="152" t="s">
        <v>352</v>
      </c>
      <c r="AT1068" s="152" t="s">
        <v>359</v>
      </c>
      <c r="AU1068" s="152" t="s">
        <v>84</v>
      </c>
      <c r="AY1068" s="17" t="s">
        <v>154</v>
      </c>
      <c r="BE1068" s="153">
        <f>IF(N1068="základná",J1068,0)</f>
        <v>0</v>
      </c>
      <c r="BF1068" s="153">
        <f>IF(N1068="znížená",J1068,0)</f>
        <v>0</v>
      </c>
      <c r="BG1068" s="153">
        <f>IF(N1068="zákl. prenesená",J1068,0)</f>
        <v>0</v>
      </c>
      <c r="BH1068" s="153">
        <f>IF(N1068="zníž. prenesená",J1068,0)</f>
        <v>0</v>
      </c>
      <c r="BI1068" s="153">
        <f>IF(N1068="nulová",J1068,0)</f>
        <v>0</v>
      </c>
      <c r="BJ1068" s="17" t="s">
        <v>84</v>
      </c>
      <c r="BK1068" s="153">
        <f>ROUND(I1068*H1068,2)</f>
        <v>0</v>
      </c>
      <c r="BL1068" s="17" t="s">
        <v>244</v>
      </c>
      <c r="BM1068" s="152" t="s">
        <v>1341</v>
      </c>
    </row>
    <row r="1069" spans="2:65" s="1" customFormat="1" ht="24.2" customHeight="1">
      <c r="B1069" s="139"/>
      <c r="C1069" s="140" t="s">
        <v>1342</v>
      </c>
      <c r="D1069" s="140" t="s">
        <v>156</v>
      </c>
      <c r="E1069" s="141" t="s">
        <v>1343</v>
      </c>
      <c r="F1069" s="142" t="s">
        <v>1344</v>
      </c>
      <c r="G1069" s="143" t="s">
        <v>1131</v>
      </c>
      <c r="H1069" s="193"/>
      <c r="I1069" s="145"/>
      <c r="J1069" s="146">
        <f>ROUND(I1069*H1069,2)</f>
        <v>0</v>
      </c>
      <c r="K1069" s="147"/>
      <c r="L1069" s="32"/>
      <c r="M1069" s="148" t="s">
        <v>1</v>
      </c>
      <c r="N1069" s="149" t="s">
        <v>42</v>
      </c>
      <c r="P1069" s="150">
        <f>O1069*H1069</f>
        <v>0</v>
      </c>
      <c r="Q1069" s="150">
        <v>0</v>
      </c>
      <c r="R1069" s="150">
        <f>Q1069*H1069</f>
        <v>0</v>
      </c>
      <c r="S1069" s="150">
        <v>0</v>
      </c>
      <c r="T1069" s="151">
        <f>S1069*H1069</f>
        <v>0</v>
      </c>
      <c r="AR1069" s="152" t="s">
        <v>244</v>
      </c>
      <c r="AT1069" s="152" t="s">
        <v>156</v>
      </c>
      <c r="AU1069" s="152" t="s">
        <v>84</v>
      </c>
      <c r="AY1069" s="17" t="s">
        <v>154</v>
      </c>
      <c r="BE1069" s="153">
        <f>IF(N1069="základná",J1069,0)</f>
        <v>0</v>
      </c>
      <c r="BF1069" s="153">
        <f>IF(N1069="znížená",J1069,0)</f>
        <v>0</v>
      </c>
      <c r="BG1069" s="153">
        <f>IF(N1069="zákl. prenesená",J1069,0)</f>
        <v>0</v>
      </c>
      <c r="BH1069" s="153">
        <f>IF(N1069="zníž. prenesená",J1069,0)</f>
        <v>0</v>
      </c>
      <c r="BI1069" s="153">
        <f>IF(N1069="nulová",J1069,0)</f>
        <v>0</v>
      </c>
      <c r="BJ1069" s="17" t="s">
        <v>84</v>
      </c>
      <c r="BK1069" s="153">
        <f>ROUND(I1069*H1069,2)</f>
        <v>0</v>
      </c>
      <c r="BL1069" s="17" t="s">
        <v>244</v>
      </c>
      <c r="BM1069" s="152" t="s">
        <v>1345</v>
      </c>
    </row>
    <row r="1070" spans="2:65" s="11" customFormat="1" ht="22.9" customHeight="1">
      <c r="B1070" s="127"/>
      <c r="D1070" s="128" t="s">
        <v>75</v>
      </c>
      <c r="E1070" s="137" t="s">
        <v>1346</v>
      </c>
      <c r="F1070" s="137" t="s">
        <v>1347</v>
      </c>
      <c r="I1070" s="130"/>
      <c r="J1070" s="138">
        <f>BK1070</f>
        <v>0</v>
      </c>
      <c r="L1070" s="127"/>
      <c r="M1070" s="132"/>
      <c r="P1070" s="133">
        <f>SUM(P1071:P1080)</f>
        <v>0</v>
      </c>
      <c r="R1070" s="133">
        <f>SUM(R1071:R1080)</f>
        <v>6.0039999999999998E-3</v>
      </c>
      <c r="T1070" s="134">
        <f>SUM(T1071:T1080)</f>
        <v>0.66334000000000004</v>
      </c>
      <c r="AR1070" s="128" t="s">
        <v>84</v>
      </c>
      <c r="AT1070" s="135" t="s">
        <v>75</v>
      </c>
      <c r="AU1070" s="135" t="s">
        <v>80</v>
      </c>
      <c r="AY1070" s="128" t="s">
        <v>154</v>
      </c>
      <c r="BK1070" s="136">
        <f>SUM(BK1071:BK1080)</f>
        <v>0</v>
      </c>
    </row>
    <row r="1071" spans="2:65" s="1" customFormat="1" ht="33" customHeight="1">
      <c r="B1071" s="139"/>
      <c r="C1071" s="140" t="s">
        <v>1348</v>
      </c>
      <c r="D1071" s="140" t="s">
        <v>156</v>
      </c>
      <c r="E1071" s="141" t="s">
        <v>1349</v>
      </c>
      <c r="F1071" s="142" t="s">
        <v>1350</v>
      </c>
      <c r="G1071" s="143" t="s">
        <v>633</v>
      </c>
      <c r="H1071" s="144">
        <v>20</v>
      </c>
      <c r="I1071" s="145"/>
      <c r="J1071" s="146">
        <f>ROUND(I1071*H1071,2)</f>
        <v>0</v>
      </c>
      <c r="K1071" s="147"/>
      <c r="L1071" s="32"/>
      <c r="M1071" s="148" t="s">
        <v>1</v>
      </c>
      <c r="N1071" s="149" t="s">
        <v>42</v>
      </c>
      <c r="P1071" s="150">
        <f>O1071*H1071</f>
        <v>0</v>
      </c>
      <c r="Q1071" s="150">
        <v>0</v>
      </c>
      <c r="R1071" s="150">
        <f>Q1071*H1071</f>
        <v>0</v>
      </c>
      <c r="S1071" s="150">
        <v>3.065E-2</v>
      </c>
      <c r="T1071" s="151">
        <f>S1071*H1071</f>
        <v>0.61299999999999999</v>
      </c>
      <c r="AR1071" s="152" t="s">
        <v>244</v>
      </c>
      <c r="AT1071" s="152" t="s">
        <v>156</v>
      </c>
      <c r="AU1071" s="152" t="s">
        <v>84</v>
      </c>
      <c r="AY1071" s="17" t="s">
        <v>154</v>
      </c>
      <c r="BE1071" s="153">
        <f>IF(N1071="základná",J1071,0)</f>
        <v>0</v>
      </c>
      <c r="BF1071" s="153">
        <f>IF(N1071="znížená",J1071,0)</f>
        <v>0</v>
      </c>
      <c r="BG1071" s="153">
        <f>IF(N1071="zákl. prenesená",J1071,0)</f>
        <v>0</v>
      </c>
      <c r="BH1071" s="153">
        <f>IF(N1071="zníž. prenesená",J1071,0)</f>
        <v>0</v>
      </c>
      <c r="BI1071" s="153">
        <f>IF(N1071="nulová",J1071,0)</f>
        <v>0</v>
      </c>
      <c r="BJ1071" s="17" t="s">
        <v>84</v>
      </c>
      <c r="BK1071" s="153">
        <f>ROUND(I1071*H1071,2)</f>
        <v>0</v>
      </c>
      <c r="BL1071" s="17" t="s">
        <v>244</v>
      </c>
      <c r="BM1071" s="152" t="s">
        <v>1351</v>
      </c>
    </row>
    <row r="1072" spans="2:65" s="12" customFormat="1">
      <c r="B1072" s="154"/>
      <c r="D1072" s="155" t="s">
        <v>164</v>
      </c>
      <c r="E1072" s="156" t="s">
        <v>1</v>
      </c>
      <c r="F1072" s="157" t="s">
        <v>1352</v>
      </c>
      <c r="H1072" s="156" t="s">
        <v>1</v>
      </c>
      <c r="I1072" s="158"/>
      <c r="L1072" s="154"/>
      <c r="M1072" s="159"/>
      <c r="T1072" s="160"/>
      <c r="AT1072" s="156" t="s">
        <v>164</v>
      </c>
      <c r="AU1072" s="156" t="s">
        <v>84</v>
      </c>
      <c r="AV1072" s="12" t="s">
        <v>80</v>
      </c>
      <c r="AW1072" s="12" t="s">
        <v>32</v>
      </c>
      <c r="AX1072" s="12" t="s">
        <v>7</v>
      </c>
      <c r="AY1072" s="156" t="s">
        <v>154</v>
      </c>
    </row>
    <row r="1073" spans="2:65" s="13" customFormat="1">
      <c r="B1073" s="161"/>
      <c r="D1073" s="155" t="s">
        <v>164</v>
      </c>
      <c r="E1073" s="162" t="s">
        <v>1</v>
      </c>
      <c r="F1073" s="163" t="s">
        <v>1353</v>
      </c>
      <c r="H1073" s="164">
        <v>20</v>
      </c>
      <c r="I1073" s="165"/>
      <c r="L1073" s="161"/>
      <c r="M1073" s="166"/>
      <c r="T1073" s="167"/>
      <c r="AT1073" s="162" t="s">
        <v>164</v>
      </c>
      <c r="AU1073" s="162" t="s">
        <v>84</v>
      </c>
      <c r="AV1073" s="13" t="s">
        <v>84</v>
      </c>
      <c r="AW1073" s="13" t="s">
        <v>32</v>
      </c>
      <c r="AX1073" s="13" t="s">
        <v>80</v>
      </c>
      <c r="AY1073" s="162" t="s">
        <v>154</v>
      </c>
    </row>
    <row r="1074" spans="2:65" s="1" customFormat="1" ht="21.75" customHeight="1">
      <c r="B1074" s="139"/>
      <c r="C1074" s="140" t="s">
        <v>1354</v>
      </c>
      <c r="D1074" s="140" t="s">
        <v>156</v>
      </c>
      <c r="E1074" s="141" t="s">
        <v>1355</v>
      </c>
      <c r="F1074" s="142" t="s">
        <v>1356</v>
      </c>
      <c r="G1074" s="143" t="s">
        <v>355</v>
      </c>
      <c r="H1074" s="144">
        <v>2</v>
      </c>
      <c r="I1074" s="145"/>
      <c r="J1074" s="146">
        <f>ROUND(I1074*H1074,2)</f>
        <v>0</v>
      </c>
      <c r="K1074" s="147"/>
      <c r="L1074" s="32"/>
      <c r="M1074" s="148" t="s">
        <v>1</v>
      </c>
      <c r="N1074" s="149" t="s">
        <v>42</v>
      </c>
      <c r="P1074" s="150">
        <f>O1074*H1074</f>
        <v>0</v>
      </c>
      <c r="Q1074" s="150">
        <v>5.0199999999999995E-4</v>
      </c>
      <c r="R1074" s="150">
        <f>Q1074*H1074</f>
        <v>1.0039999999999999E-3</v>
      </c>
      <c r="S1074" s="150">
        <v>0</v>
      </c>
      <c r="T1074" s="151">
        <f>S1074*H1074</f>
        <v>0</v>
      </c>
      <c r="AR1074" s="152" t="s">
        <v>244</v>
      </c>
      <c r="AT1074" s="152" t="s">
        <v>156</v>
      </c>
      <c r="AU1074" s="152" t="s">
        <v>84</v>
      </c>
      <c r="AY1074" s="17" t="s">
        <v>154</v>
      </c>
      <c r="BE1074" s="153">
        <f>IF(N1074="základná",J1074,0)</f>
        <v>0</v>
      </c>
      <c r="BF1074" s="153">
        <f>IF(N1074="znížená",J1074,0)</f>
        <v>0</v>
      </c>
      <c r="BG1074" s="153">
        <f>IF(N1074="zákl. prenesená",J1074,0)</f>
        <v>0</v>
      </c>
      <c r="BH1074" s="153">
        <f>IF(N1074="zníž. prenesená",J1074,0)</f>
        <v>0</v>
      </c>
      <c r="BI1074" s="153">
        <f>IF(N1074="nulová",J1074,0)</f>
        <v>0</v>
      </c>
      <c r="BJ1074" s="17" t="s">
        <v>84</v>
      </c>
      <c r="BK1074" s="153">
        <f>ROUND(I1074*H1074,2)</f>
        <v>0</v>
      </c>
      <c r="BL1074" s="17" t="s">
        <v>244</v>
      </c>
      <c r="BM1074" s="152" t="s">
        <v>1357</v>
      </c>
    </row>
    <row r="1075" spans="2:65" s="1" customFormat="1" ht="24.2" customHeight="1">
      <c r="B1075" s="139"/>
      <c r="C1075" s="175" t="s">
        <v>1358</v>
      </c>
      <c r="D1075" s="175" t="s">
        <v>359</v>
      </c>
      <c r="E1075" s="176" t="s">
        <v>1359</v>
      </c>
      <c r="F1075" s="177" t="s">
        <v>1360</v>
      </c>
      <c r="G1075" s="178" t="s">
        <v>355</v>
      </c>
      <c r="H1075" s="179">
        <v>2</v>
      </c>
      <c r="I1075" s="180"/>
      <c r="J1075" s="181">
        <f>ROUND(I1075*H1075,2)</f>
        <v>0</v>
      </c>
      <c r="K1075" s="182"/>
      <c r="L1075" s="183"/>
      <c r="M1075" s="184" t="s">
        <v>1</v>
      </c>
      <c r="N1075" s="185" t="s">
        <v>42</v>
      </c>
      <c r="P1075" s="150">
        <f>O1075*H1075</f>
        <v>0</v>
      </c>
      <c r="Q1075" s="150">
        <v>1.16E-3</v>
      </c>
      <c r="R1075" s="150">
        <f>Q1075*H1075</f>
        <v>2.32E-3</v>
      </c>
      <c r="S1075" s="150">
        <v>0</v>
      </c>
      <c r="T1075" s="151">
        <f>S1075*H1075</f>
        <v>0</v>
      </c>
      <c r="AR1075" s="152" t="s">
        <v>352</v>
      </c>
      <c r="AT1075" s="152" t="s">
        <v>359</v>
      </c>
      <c r="AU1075" s="152" t="s">
        <v>84</v>
      </c>
      <c r="AY1075" s="17" t="s">
        <v>154</v>
      </c>
      <c r="BE1075" s="153">
        <f>IF(N1075="základná",J1075,0)</f>
        <v>0</v>
      </c>
      <c r="BF1075" s="153">
        <f>IF(N1075="znížená",J1075,0)</f>
        <v>0</v>
      </c>
      <c r="BG1075" s="153">
        <f>IF(N1075="zákl. prenesená",J1075,0)</f>
        <v>0</v>
      </c>
      <c r="BH1075" s="153">
        <f>IF(N1075="zníž. prenesená",J1075,0)</f>
        <v>0</v>
      </c>
      <c r="BI1075" s="153">
        <f>IF(N1075="nulová",J1075,0)</f>
        <v>0</v>
      </c>
      <c r="BJ1075" s="17" t="s">
        <v>84</v>
      </c>
      <c r="BK1075" s="153">
        <f>ROUND(I1075*H1075,2)</f>
        <v>0</v>
      </c>
      <c r="BL1075" s="17" t="s">
        <v>244</v>
      </c>
      <c r="BM1075" s="152" t="s">
        <v>1361</v>
      </c>
    </row>
    <row r="1076" spans="2:65" s="1" customFormat="1" ht="24.2" customHeight="1">
      <c r="B1076" s="139"/>
      <c r="C1076" s="175" t="s">
        <v>1362</v>
      </c>
      <c r="D1076" s="175" t="s">
        <v>359</v>
      </c>
      <c r="E1076" s="176" t="s">
        <v>1363</v>
      </c>
      <c r="F1076" s="177" t="s">
        <v>1364</v>
      </c>
      <c r="G1076" s="178" t="s">
        <v>355</v>
      </c>
      <c r="H1076" s="179">
        <v>2</v>
      </c>
      <c r="I1076" s="180"/>
      <c r="J1076" s="181">
        <f>ROUND(I1076*H1076,2)</f>
        <v>0</v>
      </c>
      <c r="K1076" s="182"/>
      <c r="L1076" s="183"/>
      <c r="M1076" s="184" t="s">
        <v>1</v>
      </c>
      <c r="N1076" s="185" t="s">
        <v>42</v>
      </c>
      <c r="P1076" s="150">
        <f>O1076*H1076</f>
        <v>0</v>
      </c>
      <c r="Q1076" s="150">
        <v>1.34E-3</v>
      </c>
      <c r="R1076" s="150">
        <f>Q1076*H1076</f>
        <v>2.6800000000000001E-3</v>
      </c>
      <c r="S1076" s="150">
        <v>0</v>
      </c>
      <c r="T1076" s="151">
        <f>S1076*H1076</f>
        <v>0</v>
      </c>
      <c r="AR1076" s="152" t="s">
        <v>352</v>
      </c>
      <c r="AT1076" s="152" t="s">
        <v>359</v>
      </c>
      <c r="AU1076" s="152" t="s">
        <v>84</v>
      </c>
      <c r="AY1076" s="17" t="s">
        <v>154</v>
      </c>
      <c r="BE1076" s="153">
        <f>IF(N1076="základná",J1076,0)</f>
        <v>0</v>
      </c>
      <c r="BF1076" s="153">
        <f>IF(N1076="znížená",J1076,0)</f>
        <v>0</v>
      </c>
      <c r="BG1076" s="153">
        <f>IF(N1076="zákl. prenesená",J1076,0)</f>
        <v>0</v>
      </c>
      <c r="BH1076" s="153">
        <f>IF(N1076="zníž. prenesená",J1076,0)</f>
        <v>0</v>
      </c>
      <c r="BI1076" s="153">
        <f>IF(N1076="nulová",J1076,0)</f>
        <v>0</v>
      </c>
      <c r="BJ1076" s="17" t="s">
        <v>84</v>
      </c>
      <c r="BK1076" s="153">
        <f>ROUND(I1076*H1076,2)</f>
        <v>0</v>
      </c>
      <c r="BL1076" s="17" t="s">
        <v>244</v>
      </c>
      <c r="BM1076" s="152" t="s">
        <v>1365</v>
      </c>
    </row>
    <row r="1077" spans="2:65" s="1" customFormat="1" ht="24.2" customHeight="1">
      <c r="B1077" s="139"/>
      <c r="C1077" s="140" t="s">
        <v>1366</v>
      </c>
      <c r="D1077" s="140" t="s">
        <v>156</v>
      </c>
      <c r="E1077" s="141" t="s">
        <v>1367</v>
      </c>
      <c r="F1077" s="142" t="s">
        <v>1368</v>
      </c>
      <c r="G1077" s="143" t="s">
        <v>355</v>
      </c>
      <c r="H1077" s="144">
        <v>2</v>
      </c>
      <c r="I1077" s="145"/>
      <c r="J1077" s="146">
        <f>ROUND(I1077*H1077,2)</f>
        <v>0</v>
      </c>
      <c r="K1077" s="147"/>
      <c r="L1077" s="32"/>
      <c r="M1077" s="148" t="s">
        <v>1</v>
      </c>
      <c r="N1077" s="149" t="s">
        <v>42</v>
      </c>
      <c r="P1077" s="150">
        <f>O1077*H1077</f>
        <v>0</v>
      </c>
      <c r="Q1077" s="150">
        <v>0</v>
      </c>
      <c r="R1077" s="150">
        <f>Q1077*H1077</f>
        <v>0</v>
      </c>
      <c r="S1077" s="150">
        <v>2.5170000000000001E-2</v>
      </c>
      <c r="T1077" s="151">
        <f>S1077*H1077</f>
        <v>5.0340000000000003E-2</v>
      </c>
      <c r="AR1077" s="152" t="s">
        <v>244</v>
      </c>
      <c r="AT1077" s="152" t="s">
        <v>156</v>
      </c>
      <c r="AU1077" s="152" t="s">
        <v>84</v>
      </c>
      <c r="AY1077" s="17" t="s">
        <v>154</v>
      </c>
      <c r="BE1077" s="153">
        <f>IF(N1077="základná",J1077,0)</f>
        <v>0</v>
      </c>
      <c r="BF1077" s="153">
        <f>IF(N1077="znížená",J1077,0)</f>
        <v>0</v>
      </c>
      <c r="BG1077" s="153">
        <f>IF(N1077="zákl. prenesená",J1077,0)</f>
        <v>0</v>
      </c>
      <c r="BH1077" s="153">
        <f>IF(N1077="zníž. prenesená",J1077,0)</f>
        <v>0</v>
      </c>
      <c r="BI1077" s="153">
        <f>IF(N1077="nulová",J1077,0)</f>
        <v>0</v>
      </c>
      <c r="BJ1077" s="17" t="s">
        <v>84</v>
      </c>
      <c r="BK1077" s="153">
        <f>ROUND(I1077*H1077,2)</f>
        <v>0</v>
      </c>
      <c r="BL1077" s="17" t="s">
        <v>244</v>
      </c>
      <c r="BM1077" s="152" t="s">
        <v>1369</v>
      </c>
    </row>
    <row r="1078" spans="2:65" s="12" customFormat="1">
      <c r="B1078" s="154"/>
      <c r="D1078" s="155" t="s">
        <v>164</v>
      </c>
      <c r="E1078" s="156" t="s">
        <v>1</v>
      </c>
      <c r="F1078" s="157" t="s">
        <v>1370</v>
      </c>
      <c r="H1078" s="156" t="s">
        <v>1</v>
      </c>
      <c r="I1078" s="158"/>
      <c r="L1078" s="154"/>
      <c r="M1078" s="159"/>
      <c r="T1078" s="160"/>
      <c r="AT1078" s="156" t="s">
        <v>164</v>
      </c>
      <c r="AU1078" s="156" t="s">
        <v>84</v>
      </c>
      <c r="AV1078" s="12" t="s">
        <v>80</v>
      </c>
      <c r="AW1078" s="12" t="s">
        <v>32</v>
      </c>
      <c r="AX1078" s="12" t="s">
        <v>7</v>
      </c>
      <c r="AY1078" s="156" t="s">
        <v>154</v>
      </c>
    </row>
    <row r="1079" spans="2:65" s="13" customFormat="1">
      <c r="B1079" s="161"/>
      <c r="D1079" s="155" t="s">
        <v>164</v>
      </c>
      <c r="E1079" s="162" t="s">
        <v>1</v>
      </c>
      <c r="F1079" s="163" t="s">
        <v>84</v>
      </c>
      <c r="H1079" s="164">
        <v>2</v>
      </c>
      <c r="I1079" s="165"/>
      <c r="L1079" s="161"/>
      <c r="M1079" s="166"/>
      <c r="T1079" s="167"/>
      <c r="AT1079" s="162" t="s">
        <v>164</v>
      </c>
      <c r="AU1079" s="162" t="s">
        <v>84</v>
      </c>
      <c r="AV1079" s="13" t="s">
        <v>84</v>
      </c>
      <c r="AW1079" s="13" t="s">
        <v>32</v>
      </c>
      <c r="AX1079" s="13" t="s">
        <v>80</v>
      </c>
      <c r="AY1079" s="162" t="s">
        <v>154</v>
      </c>
    </row>
    <row r="1080" spans="2:65" s="1" customFormat="1" ht="24.2" customHeight="1">
      <c r="B1080" s="139"/>
      <c r="C1080" s="140" t="s">
        <v>1371</v>
      </c>
      <c r="D1080" s="140" t="s">
        <v>156</v>
      </c>
      <c r="E1080" s="141" t="s">
        <v>1372</v>
      </c>
      <c r="F1080" s="142" t="s">
        <v>1373</v>
      </c>
      <c r="G1080" s="143" t="s">
        <v>1131</v>
      </c>
      <c r="H1080" s="193"/>
      <c r="I1080" s="145"/>
      <c r="J1080" s="146">
        <f>ROUND(I1080*H1080,2)</f>
        <v>0</v>
      </c>
      <c r="K1080" s="147"/>
      <c r="L1080" s="32"/>
      <c r="M1080" s="148" t="s">
        <v>1</v>
      </c>
      <c r="N1080" s="149" t="s">
        <v>42</v>
      </c>
      <c r="P1080" s="150">
        <f>O1080*H1080</f>
        <v>0</v>
      </c>
      <c r="Q1080" s="150">
        <v>0</v>
      </c>
      <c r="R1080" s="150">
        <f>Q1080*H1080</f>
        <v>0</v>
      </c>
      <c r="S1080" s="150">
        <v>0</v>
      </c>
      <c r="T1080" s="151">
        <f>S1080*H1080</f>
        <v>0</v>
      </c>
      <c r="AR1080" s="152" t="s">
        <v>244</v>
      </c>
      <c r="AT1080" s="152" t="s">
        <v>156</v>
      </c>
      <c r="AU1080" s="152" t="s">
        <v>84</v>
      </c>
      <c r="AY1080" s="17" t="s">
        <v>154</v>
      </c>
      <c r="BE1080" s="153">
        <f>IF(N1080="základná",J1080,0)</f>
        <v>0</v>
      </c>
      <c r="BF1080" s="153">
        <f>IF(N1080="znížená",J1080,0)</f>
        <v>0</v>
      </c>
      <c r="BG1080" s="153">
        <f>IF(N1080="zákl. prenesená",J1080,0)</f>
        <v>0</v>
      </c>
      <c r="BH1080" s="153">
        <f>IF(N1080="zníž. prenesená",J1080,0)</f>
        <v>0</v>
      </c>
      <c r="BI1080" s="153">
        <f>IF(N1080="nulová",J1080,0)</f>
        <v>0</v>
      </c>
      <c r="BJ1080" s="17" t="s">
        <v>84</v>
      </c>
      <c r="BK1080" s="153">
        <f>ROUND(I1080*H1080,2)</f>
        <v>0</v>
      </c>
      <c r="BL1080" s="17" t="s">
        <v>244</v>
      </c>
      <c r="BM1080" s="152" t="s">
        <v>1374</v>
      </c>
    </row>
    <row r="1081" spans="2:65" s="11" customFormat="1" ht="22.9" customHeight="1">
      <c r="B1081" s="127"/>
      <c r="D1081" s="128" t="s">
        <v>75</v>
      </c>
      <c r="E1081" s="137" t="s">
        <v>1375</v>
      </c>
      <c r="F1081" s="137" t="s">
        <v>1376</v>
      </c>
      <c r="I1081" s="130"/>
      <c r="J1081" s="138">
        <f>BK1081</f>
        <v>0</v>
      </c>
      <c r="L1081" s="127"/>
      <c r="M1081" s="132"/>
      <c r="P1081" s="133">
        <f>SUM(P1082:P1084)</f>
        <v>0</v>
      </c>
      <c r="R1081" s="133">
        <f>SUM(R1082:R1084)</f>
        <v>0.27715999999999996</v>
      </c>
      <c r="T1081" s="134">
        <f>SUM(T1082:T1084)</f>
        <v>0</v>
      </c>
      <c r="AR1081" s="128" t="s">
        <v>84</v>
      </c>
      <c r="AT1081" s="135" t="s">
        <v>75</v>
      </c>
      <c r="AU1081" s="135" t="s">
        <v>80</v>
      </c>
      <c r="AY1081" s="128" t="s">
        <v>154</v>
      </c>
      <c r="BK1081" s="136">
        <f>SUM(BK1082:BK1084)</f>
        <v>0</v>
      </c>
    </row>
    <row r="1082" spans="2:65" s="1" customFormat="1" ht="16.5" customHeight="1">
      <c r="B1082" s="139"/>
      <c r="C1082" s="140" t="s">
        <v>1377</v>
      </c>
      <c r="D1082" s="140" t="s">
        <v>156</v>
      </c>
      <c r="E1082" s="141" t="s">
        <v>1378</v>
      </c>
      <c r="F1082" s="142" t="s">
        <v>1379</v>
      </c>
      <c r="G1082" s="143" t="s">
        <v>355</v>
      </c>
      <c r="H1082" s="144">
        <v>13</v>
      </c>
      <c r="I1082" s="145"/>
      <c r="J1082" s="146">
        <f>ROUND(I1082*H1082,2)</f>
        <v>0</v>
      </c>
      <c r="K1082" s="147"/>
      <c r="L1082" s="32"/>
      <c r="M1082" s="148" t="s">
        <v>1</v>
      </c>
      <c r="N1082" s="149" t="s">
        <v>42</v>
      </c>
      <c r="P1082" s="150">
        <f>O1082*H1082</f>
        <v>0</v>
      </c>
      <c r="Q1082" s="150">
        <v>0</v>
      </c>
      <c r="R1082" s="150">
        <f>Q1082*H1082</f>
        <v>0</v>
      </c>
      <c r="S1082" s="150">
        <v>0</v>
      </c>
      <c r="T1082" s="151">
        <f>S1082*H1082</f>
        <v>0</v>
      </c>
      <c r="AR1082" s="152" t="s">
        <v>90</v>
      </c>
      <c r="AT1082" s="152" t="s">
        <v>156</v>
      </c>
      <c r="AU1082" s="152" t="s">
        <v>84</v>
      </c>
      <c r="AY1082" s="17" t="s">
        <v>154</v>
      </c>
      <c r="BE1082" s="153">
        <f>IF(N1082="základná",J1082,0)</f>
        <v>0</v>
      </c>
      <c r="BF1082" s="153">
        <f>IF(N1082="znížená",J1082,0)</f>
        <v>0</v>
      </c>
      <c r="BG1082" s="153">
        <f>IF(N1082="zákl. prenesená",J1082,0)</f>
        <v>0</v>
      </c>
      <c r="BH1082" s="153">
        <f>IF(N1082="zníž. prenesená",J1082,0)</f>
        <v>0</v>
      </c>
      <c r="BI1082" s="153">
        <f>IF(N1082="nulová",J1082,0)</f>
        <v>0</v>
      </c>
      <c r="BJ1082" s="17" t="s">
        <v>84</v>
      </c>
      <c r="BK1082" s="153">
        <f>ROUND(I1082*H1082,2)</f>
        <v>0</v>
      </c>
      <c r="BL1082" s="17" t="s">
        <v>90</v>
      </c>
      <c r="BM1082" s="152" t="s">
        <v>1380</v>
      </c>
    </row>
    <row r="1083" spans="2:65" s="1" customFormat="1" ht="21.75" customHeight="1">
      <c r="B1083" s="139"/>
      <c r="C1083" s="175" t="s">
        <v>1381</v>
      </c>
      <c r="D1083" s="175" t="s">
        <v>359</v>
      </c>
      <c r="E1083" s="176" t="s">
        <v>1382</v>
      </c>
      <c r="F1083" s="177" t="s">
        <v>1383</v>
      </c>
      <c r="G1083" s="178" t="s">
        <v>355</v>
      </c>
      <c r="H1083" s="179">
        <v>13</v>
      </c>
      <c r="I1083" s="180"/>
      <c r="J1083" s="181">
        <f>ROUND(I1083*H1083,2)</f>
        <v>0</v>
      </c>
      <c r="K1083" s="182"/>
      <c r="L1083" s="183"/>
      <c r="M1083" s="184" t="s">
        <v>1</v>
      </c>
      <c r="N1083" s="185" t="s">
        <v>42</v>
      </c>
      <c r="P1083" s="150">
        <f>O1083*H1083</f>
        <v>0</v>
      </c>
      <c r="Q1083" s="150">
        <v>2.1319999999999999E-2</v>
      </c>
      <c r="R1083" s="150">
        <f>Q1083*H1083</f>
        <v>0.27715999999999996</v>
      </c>
      <c r="S1083" s="150">
        <v>0</v>
      </c>
      <c r="T1083" s="151">
        <f>S1083*H1083</f>
        <v>0</v>
      </c>
      <c r="AR1083" s="152" t="s">
        <v>199</v>
      </c>
      <c r="AT1083" s="152" t="s">
        <v>359</v>
      </c>
      <c r="AU1083" s="152" t="s">
        <v>84</v>
      </c>
      <c r="AY1083" s="17" t="s">
        <v>154</v>
      </c>
      <c r="BE1083" s="153">
        <f>IF(N1083="základná",J1083,0)</f>
        <v>0</v>
      </c>
      <c r="BF1083" s="153">
        <f>IF(N1083="znížená",J1083,0)</f>
        <v>0</v>
      </c>
      <c r="BG1083" s="153">
        <f>IF(N1083="zákl. prenesená",J1083,0)</f>
        <v>0</v>
      </c>
      <c r="BH1083" s="153">
        <f>IF(N1083="zníž. prenesená",J1083,0)</f>
        <v>0</v>
      </c>
      <c r="BI1083" s="153">
        <f>IF(N1083="nulová",J1083,0)</f>
        <v>0</v>
      </c>
      <c r="BJ1083" s="17" t="s">
        <v>84</v>
      </c>
      <c r="BK1083" s="153">
        <f>ROUND(I1083*H1083,2)</f>
        <v>0</v>
      </c>
      <c r="BL1083" s="17" t="s">
        <v>90</v>
      </c>
      <c r="BM1083" s="152" t="s">
        <v>1384</v>
      </c>
    </row>
    <row r="1084" spans="2:65" s="1" customFormat="1" ht="24.2" customHeight="1">
      <c r="B1084" s="139"/>
      <c r="C1084" s="140" t="s">
        <v>1385</v>
      </c>
      <c r="D1084" s="140" t="s">
        <v>156</v>
      </c>
      <c r="E1084" s="141" t="s">
        <v>1386</v>
      </c>
      <c r="F1084" s="142" t="s">
        <v>1387</v>
      </c>
      <c r="G1084" s="143" t="s">
        <v>1131</v>
      </c>
      <c r="H1084" s="193"/>
      <c r="I1084" s="145"/>
      <c r="J1084" s="146">
        <f>ROUND(I1084*H1084,2)</f>
        <v>0</v>
      </c>
      <c r="K1084" s="147"/>
      <c r="L1084" s="32"/>
      <c r="M1084" s="148" t="s">
        <v>1</v>
      </c>
      <c r="N1084" s="149" t="s">
        <v>42</v>
      </c>
      <c r="P1084" s="150">
        <f>O1084*H1084</f>
        <v>0</v>
      </c>
      <c r="Q1084" s="150">
        <v>0</v>
      </c>
      <c r="R1084" s="150">
        <f>Q1084*H1084</f>
        <v>0</v>
      </c>
      <c r="S1084" s="150">
        <v>0</v>
      </c>
      <c r="T1084" s="151">
        <f>S1084*H1084</f>
        <v>0</v>
      </c>
      <c r="AR1084" s="152" t="s">
        <v>244</v>
      </c>
      <c r="AT1084" s="152" t="s">
        <v>156</v>
      </c>
      <c r="AU1084" s="152" t="s">
        <v>84</v>
      </c>
      <c r="AY1084" s="17" t="s">
        <v>154</v>
      </c>
      <c r="BE1084" s="153">
        <f>IF(N1084="základná",J1084,0)</f>
        <v>0</v>
      </c>
      <c r="BF1084" s="153">
        <f>IF(N1084="znížená",J1084,0)</f>
        <v>0</v>
      </c>
      <c r="BG1084" s="153">
        <f>IF(N1084="zákl. prenesená",J1084,0)</f>
        <v>0</v>
      </c>
      <c r="BH1084" s="153">
        <f>IF(N1084="zníž. prenesená",J1084,0)</f>
        <v>0</v>
      </c>
      <c r="BI1084" s="153">
        <f>IF(N1084="nulová",J1084,0)</f>
        <v>0</v>
      </c>
      <c r="BJ1084" s="17" t="s">
        <v>84</v>
      </c>
      <c r="BK1084" s="153">
        <f>ROUND(I1084*H1084,2)</f>
        <v>0</v>
      </c>
      <c r="BL1084" s="17" t="s">
        <v>244</v>
      </c>
      <c r="BM1084" s="152" t="s">
        <v>1388</v>
      </c>
    </row>
    <row r="1085" spans="2:65" s="11" customFormat="1" ht="22.9" customHeight="1">
      <c r="B1085" s="127"/>
      <c r="D1085" s="128" t="s">
        <v>75</v>
      </c>
      <c r="E1085" s="137" t="s">
        <v>1389</v>
      </c>
      <c r="F1085" s="137" t="s">
        <v>1390</v>
      </c>
      <c r="I1085" s="130"/>
      <c r="J1085" s="138">
        <f>BK1085</f>
        <v>0</v>
      </c>
      <c r="L1085" s="127"/>
      <c r="M1085" s="132"/>
      <c r="P1085" s="133">
        <f>SUM(P1086:P1093)</f>
        <v>0</v>
      </c>
      <c r="R1085" s="133">
        <f>SUM(R1086:R1093)</f>
        <v>0.46171725899999994</v>
      </c>
      <c r="T1085" s="134">
        <f>SUM(T1086:T1093)</f>
        <v>0</v>
      </c>
      <c r="AR1085" s="128" t="s">
        <v>84</v>
      </c>
      <c r="AT1085" s="135" t="s">
        <v>75</v>
      </c>
      <c r="AU1085" s="135" t="s">
        <v>80</v>
      </c>
      <c r="AY1085" s="128" t="s">
        <v>154</v>
      </c>
      <c r="BK1085" s="136">
        <f>SUM(BK1086:BK1093)</f>
        <v>0</v>
      </c>
    </row>
    <row r="1086" spans="2:65" s="1" customFormat="1" ht="37.9" customHeight="1">
      <c r="B1086" s="139"/>
      <c r="C1086" s="140" t="s">
        <v>1391</v>
      </c>
      <c r="D1086" s="140" t="s">
        <v>156</v>
      </c>
      <c r="E1086" s="141" t="s">
        <v>1392</v>
      </c>
      <c r="F1086" s="142" t="s">
        <v>1393</v>
      </c>
      <c r="G1086" s="143" t="s">
        <v>159</v>
      </c>
      <c r="H1086" s="144">
        <v>22.95</v>
      </c>
      <c r="I1086" s="145"/>
      <c r="J1086" s="146">
        <f>ROUND(I1086*H1086,2)</f>
        <v>0</v>
      </c>
      <c r="K1086" s="147"/>
      <c r="L1086" s="32"/>
      <c r="M1086" s="148" t="s">
        <v>1</v>
      </c>
      <c r="N1086" s="149" t="s">
        <v>42</v>
      </c>
      <c r="P1086" s="150">
        <f>O1086*H1086</f>
        <v>0</v>
      </c>
      <c r="Q1086" s="150">
        <v>1.8480199999999999E-3</v>
      </c>
      <c r="R1086" s="150">
        <f>Q1086*H1086</f>
        <v>4.2412058999999995E-2</v>
      </c>
      <c r="S1086" s="150">
        <v>0</v>
      </c>
      <c r="T1086" s="151">
        <f>S1086*H1086</f>
        <v>0</v>
      </c>
      <c r="AR1086" s="152" t="s">
        <v>244</v>
      </c>
      <c r="AT1086" s="152" t="s">
        <v>156</v>
      </c>
      <c r="AU1086" s="152" t="s">
        <v>84</v>
      </c>
      <c r="AY1086" s="17" t="s">
        <v>154</v>
      </c>
      <c r="BE1086" s="153">
        <f>IF(N1086="základná",J1086,0)</f>
        <v>0</v>
      </c>
      <c r="BF1086" s="153">
        <f>IF(N1086="znížená",J1086,0)</f>
        <v>0</v>
      </c>
      <c r="BG1086" s="153">
        <f>IF(N1086="zákl. prenesená",J1086,0)</f>
        <v>0</v>
      </c>
      <c r="BH1086" s="153">
        <f>IF(N1086="zníž. prenesená",J1086,0)</f>
        <v>0</v>
      </c>
      <c r="BI1086" s="153">
        <f>IF(N1086="nulová",J1086,0)</f>
        <v>0</v>
      </c>
      <c r="BJ1086" s="17" t="s">
        <v>84</v>
      </c>
      <c r="BK1086" s="153">
        <f>ROUND(I1086*H1086,2)</f>
        <v>0</v>
      </c>
      <c r="BL1086" s="17" t="s">
        <v>244</v>
      </c>
      <c r="BM1086" s="152" t="s">
        <v>1394</v>
      </c>
    </row>
    <row r="1087" spans="2:65" s="12" customFormat="1">
      <c r="B1087" s="154"/>
      <c r="D1087" s="155" t="s">
        <v>164</v>
      </c>
      <c r="E1087" s="156" t="s">
        <v>1</v>
      </c>
      <c r="F1087" s="157" t="s">
        <v>382</v>
      </c>
      <c r="H1087" s="156" t="s">
        <v>1</v>
      </c>
      <c r="I1087" s="158"/>
      <c r="L1087" s="154"/>
      <c r="M1087" s="159"/>
      <c r="T1087" s="160"/>
      <c r="AT1087" s="156" t="s">
        <v>164</v>
      </c>
      <c r="AU1087" s="156" t="s">
        <v>84</v>
      </c>
      <c r="AV1087" s="12" t="s">
        <v>80</v>
      </c>
      <c r="AW1087" s="12" t="s">
        <v>32</v>
      </c>
      <c r="AX1087" s="12" t="s">
        <v>7</v>
      </c>
      <c r="AY1087" s="156" t="s">
        <v>154</v>
      </c>
    </row>
    <row r="1088" spans="2:65" s="13" customFormat="1">
      <c r="B1088" s="161"/>
      <c r="D1088" s="155" t="s">
        <v>164</v>
      </c>
      <c r="E1088" s="162" t="s">
        <v>1</v>
      </c>
      <c r="F1088" s="163" t="s">
        <v>1395</v>
      </c>
      <c r="H1088" s="164">
        <v>8.4499999999999993</v>
      </c>
      <c r="I1088" s="165"/>
      <c r="L1088" s="161"/>
      <c r="M1088" s="166"/>
      <c r="T1088" s="167"/>
      <c r="AT1088" s="162" t="s">
        <v>164</v>
      </c>
      <c r="AU1088" s="162" t="s">
        <v>84</v>
      </c>
      <c r="AV1088" s="13" t="s">
        <v>84</v>
      </c>
      <c r="AW1088" s="13" t="s">
        <v>32</v>
      </c>
      <c r="AX1088" s="13" t="s">
        <v>7</v>
      </c>
      <c r="AY1088" s="162" t="s">
        <v>154</v>
      </c>
    </row>
    <row r="1089" spans="2:65" s="13" customFormat="1">
      <c r="B1089" s="161"/>
      <c r="D1089" s="155" t="s">
        <v>164</v>
      </c>
      <c r="E1089" s="162" t="s">
        <v>1</v>
      </c>
      <c r="F1089" s="163" t="s">
        <v>1396</v>
      </c>
      <c r="H1089" s="164">
        <v>14.5</v>
      </c>
      <c r="I1089" s="165"/>
      <c r="L1089" s="161"/>
      <c r="M1089" s="166"/>
      <c r="T1089" s="167"/>
      <c r="AT1089" s="162" t="s">
        <v>164</v>
      </c>
      <c r="AU1089" s="162" t="s">
        <v>84</v>
      </c>
      <c r="AV1089" s="13" t="s">
        <v>84</v>
      </c>
      <c r="AW1089" s="13" t="s">
        <v>32</v>
      </c>
      <c r="AX1089" s="13" t="s">
        <v>7</v>
      </c>
      <c r="AY1089" s="162" t="s">
        <v>154</v>
      </c>
    </row>
    <row r="1090" spans="2:65" s="14" customFormat="1">
      <c r="B1090" s="168"/>
      <c r="D1090" s="155" t="s">
        <v>164</v>
      </c>
      <c r="E1090" s="169" t="s">
        <v>1</v>
      </c>
      <c r="F1090" s="170" t="s">
        <v>183</v>
      </c>
      <c r="H1090" s="171">
        <v>22.95</v>
      </c>
      <c r="I1090" s="172"/>
      <c r="L1090" s="168"/>
      <c r="M1090" s="173"/>
      <c r="T1090" s="174"/>
      <c r="AT1090" s="169" t="s">
        <v>164</v>
      </c>
      <c r="AU1090" s="169" t="s">
        <v>84</v>
      </c>
      <c r="AV1090" s="14" t="s">
        <v>90</v>
      </c>
      <c r="AW1090" s="14" t="s">
        <v>32</v>
      </c>
      <c r="AX1090" s="14" t="s">
        <v>80</v>
      </c>
      <c r="AY1090" s="169" t="s">
        <v>154</v>
      </c>
    </row>
    <row r="1091" spans="2:65" s="1" customFormat="1" ht="24.2" customHeight="1">
      <c r="B1091" s="139"/>
      <c r="C1091" s="175" t="s">
        <v>1397</v>
      </c>
      <c r="D1091" s="175" t="s">
        <v>359</v>
      </c>
      <c r="E1091" s="176" t="s">
        <v>1398</v>
      </c>
      <c r="F1091" s="177" t="s">
        <v>1399</v>
      </c>
      <c r="G1091" s="178" t="s">
        <v>159</v>
      </c>
      <c r="H1091" s="179">
        <v>24.097999999999999</v>
      </c>
      <c r="I1091" s="180"/>
      <c r="J1091" s="181">
        <f>ROUND(I1091*H1091,2)</f>
        <v>0</v>
      </c>
      <c r="K1091" s="182"/>
      <c r="L1091" s="183"/>
      <c r="M1091" s="184" t="s">
        <v>1</v>
      </c>
      <c r="N1091" s="185" t="s">
        <v>42</v>
      </c>
      <c r="P1091" s="150">
        <f>O1091*H1091</f>
        <v>0</v>
      </c>
      <c r="Q1091" s="150">
        <v>1.7399999999999999E-2</v>
      </c>
      <c r="R1091" s="150">
        <f>Q1091*H1091</f>
        <v>0.41930519999999993</v>
      </c>
      <c r="S1091" s="150">
        <v>0</v>
      </c>
      <c r="T1091" s="151">
        <f>S1091*H1091</f>
        <v>0</v>
      </c>
      <c r="AR1091" s="152" t="s">
        <v>352</v>
      </c>
      <c r="AT1091" s="152" t="s">
        <v>359</v>
      </c>
      <c r="AU1091" s="152" t="s">
        <v>84</v>
      </c>
      <c r="AY1091" s="17" t="s">
        <v>154</v>
      </c>
      <c r="BE1091" s="153">
        <f>IF(N1091="základná",J1091,0)</f>
        <v>0</v>
      </c>
      <c r="BF1091" s="153">
        <f>IF(N1091="znížená",J1091,0)</f>
        <v>0</v>
      </c>
      <c r="BG1091" s="153">
        <f>IF(N1091="zákl. prenesená",J1091,0)</f>
        <v>0</v>
      </c>
      <c r="BH1091" s="153">
        <f>IF(N1091="zníž. prenesená",J1091,0)</f>
        <v>0</v>
      </c>
      <c r="BI1091" s="153">
        <f>IF(N1091="nulová",J1091,0)</f>
        <v>0</v>
      </c>
      <c r="BJ1091" s="17" t="s">
        <v>84</v>
      </c>
      <c r="BK1091" s="153">
        <f>ROUND(I1091*H1091,2)</f>
        <v>0</v>
      </c>
      <c r="BL1091" s="17" t="s">
        <v>244</v>
      </c>
      <c r="BM1091" s="152" t="s">
        <v>1400</v>
      </c>
    </row>
    <row r="1092" spans="2:65" s="13" customFormat="1">
      <c r="B1092" s="161"/>
      <c r="D1092" s="155" t="s">
        <v>164</v>
      </c>
      <c r="F1092" s="163" t="s">
        <v>1401</v>
      </c>
      <c r="H1092" s="164">
        <v>24.097999999999999</v>
      </c>
      <c r="I1092" s="165"/>
      <c r="L1092" s="161"/>
      <c r="M1092" s="166"/>
      <c r="T1092" s="167"/>
      <c r="AT1092" s="162" t="s">
        <v>164</v>
      </c>
      <c r="AU1092" s="162" t="s">
        <v>84</v>
      </c>
      <c r="AV1092" s="13" t="s">
        <v>84</v>
      </c>
      <c r="AW1092" s="13" t="s">
        <v>3</v>
      </c>
      <c r="AX1092" s="13" t="s">
        <v>80</v>
      </c>
      <c r="AY1092" s="162" t="s">
        <v>154</v>
      </c>
    </row>
    <row r="1093" spans="2:65" s="1" customFormat="1" ht="24.2" customHeight="1">
      <c r="B1093" s="139"/>
      <c r="C1093" s="140" t="s">
        <v>1402</v>
      </c>
      <c r="D1093" s="140" t="s">
        <v>156</v>
      </c>
      <c r="E1093" s="141" t="s">
        <v>1403</v>
      </c>
      <c r="F1093" s="142" t="s">
        <v>1404</v>
      </c>
      <c r="G1093" s="143" t="s">
        <v>1131</v>
      </c>
      <c r="H1093" s="193"/>
      <c r="I1093" s="145"/>
      <c r="J1093" s="146">
        <f>ROUND(I1093*H1093,2)</f>
        <v>0</v>
      </c>
      <c r="K1093" s="147"/>
      <c r="L1093" s="32"/>
      <c r="M1093" s="148" t="s">
        <v>1</v>
      </c>
      <c r="N1093" s="149" t="s">
        <v>42</v>
      </c>
      <c r="P1093" s="150">
        <f>O1093*H1093</f>
        <v>0</v>
      </c>
      <c r="Q1093" s="150">
        <v>0</v>
      </c>
      <c r="R1093" s="150">
        <f>Q1093*H1093</f>
        <v>0</v>
      </c>
      <c r="S1093" s="150">
        <v>0</v>
      </c>
      <c r="T1093" s="151">
        <f>S1093*H1093</f>
        <v>0</v>
      </c>
      <c r="AR1093" s="152" t="s">
        <v>244</v>
      </c>
      <c r="AT1093" s="152" t="s">
        <v>156</v>
      </c>
      <c r="AU1093" s="152" t="s">
        <v>84</v>
      </c>
      <c r="AY1093" s="17" t="s">
        <v>154</v>
      </c>
      <c r="BE1093" s="153">
        <f>IF(N1093="základná",J1093,0)</f>
        <v>0</v>
      </c>
      <c r="BF1093" s="153">
        <f>IF(N1093="znížená",J1093,0)</f>
        <v>0</v>
      </c>
      <c r="BG1093" s="153">
        <f>IF(N1093="zákl. prenesená",J1093,0)</f>
        <v>0</v>
      </c>
      <c r="BH1093" s="153">
        <f>IF(N1093="zníž. prenesená",J1093,0)</f>
        <v>0</v>
      </c>
      <c r="BI1093" s="153">
        <f>IF(N1093="nulová",J1093,0)</f>
        <v>0</v>
      </c>
      <c r="BJ1093" s="17" t="s">
        <v>84</v>
      </c>
      <c r="BK1093" s="153">
        <f>ROUND(I1093*H1093,2)</f>
        <v>0</v>
      </c>
      <c r="BL1093" s="17" t="s">
        <v>244</v>
      </c>
      <c r="BM1093" s="152" t="s">
        <v>1405</v>
      </c>
    </row>
    <row r="1094" spans="2:65" s="11" customFormat="1" ht="22.9" customHeight="1">
      <c r="B1094" s="127"/>
      <c r="D1094" s="128" t="s">
        <v>75</v>
      </c>
      <c r="E1094" s="137" t="s">
        <v>1406</v>
      </c>
      <c r="F1094" s="137" t="s">
        <v>1407</v>
      </c>
      <c r="I1094" s="130"/>
      <c r="J1094" s="138">
        <f>BK1094</f>
        <v>0</v>
      </c>
      <c r="L1094" s="127"/>
      <c r="M1094" s="132"/>
      <c r="P1094" s="133">
        <f>SUM(P1095:P1101)</f>
        <v>0</v>
      </c>
      <c r="R1094" s="133">
        <f>SUM(R1095:R1101)</f>
        <v>5.80096E-3</v>
      </c>
      <c r="T1094" s="134">
        <f>SUM(T1095:T1101)</f>
        <v>4.0640000000000003E-2</v>
      </c>
      <c r="AR1094" s="128" t="s">
        <v>84</v>
      </c>
      <c r="AT1094" s="135" t="s">
        <v>75</v>
      </c>
      <c r="AU1094" s="135" t="s">
        <v>80</v>
      </c>
      <c r="AY1094" s="128" t="s">
        <v>154</v>
      </c>
      <c r="BK1094" s="136">
        <f>SUM(BK1095:BK1101)</f>
        <v>0</v>
      </c>
    </row>
    <row r="1095" spans="2:65" s="1" customFormat="1" ht="24.2" customHeight="1">
      <c r="B1095" s="139"/>
      <c r="C1095" s="140" t="s">
        <v>1408</v>
      </c>
      <c r="D1095" s="140" t="s">
        <v>156</v>
      </c>
      <c r="E1095" s="141" t="s">
        <v>1409</v>
      </c>
      <c r="F1095" s="142" t="s">
        <v>1410</v>
      </c>
      <c r="G1095" s="143" t="s">
        <v>633</v>
      </c>
      <c r="H1095" s="144">
        <v>16</v>
      </c>
      <c r="I1095" s="145"/>
      <c r="J1095" s="146">
        <f>ROUND(I1095*H1095,2)</f>
        <v>0</v>
      </c>
      <c r="K1095" s="147"/>
      <c r="L1095" s="32"/>
      <c r="M1095" s="148" t="s">
        <v>1</v>
      </c>
      <c r="N1095" s="149" t="s">
        <v>42</v>
      </c>
      <c r="P1095" s="150">
        <f>O1095*H1095</f>
        <v>0</v>
      </c>
      <c r="Q1095" s="150">
        <v>4.0000000000000003E-5</v>
      </c>
      <c r="R1095" s="150">
        <f>Q1095*H1095</f>
        <v>6.4000000000000005E-4</v>
      </c>
      <c r="S1095" s="150">
        <v>2.5400000000000002E-3</v>
      </c>
      <c r="T1095" s="151">
        <f>S1095*H1095</f>
        <v>4.0640000000000003E-2</v>
      </c>
      <c r="AR1095" s="152" t="s">
        <v>244</v>
      </c>
      <c r="AT1095" s="152" t="s">
        <v>156</v>
      </c>
      <c r="AU1095" s="152" t="s">
        <v>84</v>
      </c>
      <c r="AY1095" s="17" t="s">
        <v>154</v>
      </c>
      <c r="BE1095" s="153">
        <f>IF(N1095="základná",J1095,0)</f>
        <v>0</v>
      </c>
      <c r="BF1095" s="153">
        <f>IF(N1095="znížená",J1095,0)</f>
        <v>0</v>
      </c>
      <c r="BG1095" s="153">
        <f>IF(N1095="zákl. prenesená",J1095,0)</f>
        <v>0</v>
      </c>
      <c r="BH1095" s="153">
        <f>IF(N1095="zníž. prenesená",J1095,0)</f>
        <v>0</v>
      </c>
      <c r="BI1095" s="153">
        <f>IF(N1095="nulová",J1095,0)</f>
        <v>0</v>
      </c>
      <c r="BJ1095" s="17" t="s">
        <v>84</v>
      </c>
      <c r="BK1095" s="153">
        <f>ROUND(I1095*H1095,2)</f>
        <v>0</v>
      </c>
      <c r="BL1095" s="17" t="s">
        <v>244</v>
      </c>
      <c r="BM1095" s="152" t="s">
        <v>1411</v>
      </c>
    </row>
    <row r="1096" spans="2:65" s="12" customFormat="1">
      <c r="B1096" s="154"/>
      <c r="D1096" s="155" t="s">
        <v>164</v>
      </c>
      <c r="E1096" s="156" t="s">
        <v>1</v>
      </c>
      <c r="F1096" s="157" t="s">
        <v>1412</v>
      </c>
      <c r="H1096" s="156" t="s">
        <v>1</v>
      </c>
      <c r="I1096" s="158"/>
      <c r="L1096" s="154"/>
      <c r="M1096" s="159"/>
      <c r="T1096" s="160"/>
      <c r="AT1096" s="156" t="s">
        <v>164</v>
      </c>
      <c r="AU1096" s="156" t="s">
        <v>84</v>
      </c>
      <c r="AV1096" s="12" t="s">
        <v>80</v>
      </c>
      <c r="AW1096" s="12" t="s">
        <v>32</v>
      </c>
      <c r="AX1096" s="12" t="s">
        <v>7</v>
      </c>
      <c r="AY1096" s="156" t="s">
        <v>154</v>
      </c>
    </row>
    <row r="1097" spans="2:65" s="13" customFormat="1">
      <c r="B1097" s="161"/>
      <c r="D1097" s="155" t="s">
        <v>164</v>
      </c>
      <c r="E1097" s="162" t="s">
        <v>1</v>
      </c>
      <c r="F1097" s="163" t="s">
        <v>1413</v>
      </c>
      <c r="H1097" s="164">
        <v>16</v>
      </c>
      <c r="I1097" s="165"/>
      <c r="L1097" s="161"/>
      <c r="M1097" s="166"/>
      <c r="T1097" s="167"/>
      <c r="AT1097" s="162" t="s">
        <v>164</v>
      </c>
      <c r="AU1097" s="162" t="s">
        <v>84</v>
      </c>
      <c r="AV1097" s="13" t="s">
        <v>84</v>
      </c>
      <c r="AW1097" s="13" t="s">
        <v>32</v>
      </c>
      <c r="AX1097" s="13" t="s">
        <v>80</v>
      </c>
      <c r="AY1097" s="162" t="s">
        <v>154</v>
      </c>
    </row>
    <row r="1098" spans="2:65" s="1" customFormat="1" ht="24.2" customHeight="1">
      <c r="B1098" s="139"/>
      <c r="C1098" s="140" t="s">
        <v>1414</v>
      </c>
      <c r="D1098" s="140" t="s">
        <v>156</v>
      </c>
      <c r="E1098" s="141" t="s">
        <v>1415</v>
      </c>
      <c r="F1098" s="142" t="s">
        <v>1416</v>
      </c>
      <c r="G1098" s="143" t="s">
        <v>355</v>
      </c>
      <c r="H1098" s="144">
        <v>16</v>
      </c>
      <c r="I1098" s="145"/>
      <c r="J1098" s="146">
        <f>ROUND(I1098*H1098,2)</f>
        <v>0</v>
      </c>
      <c r="K1098" s="147"/>
      <c r="L1098" s="32"/>
      <c r="M1098" s="148" t="s">
        <v>1</v>
      </c>
      <c r="N1098" s="149" t="s">
        <v>42</v>
      </c>
      <c r="P1098" s="150">
        <f>O1098*H1098</f>
        <v>0</v>
      </c>
      <c r="Q1098" s="150">
        <v>3.2256E-4</v>
      </c>
      <c r="R1098" s="150">
        <f>Q1098*H1098</f>
        <v>5.16096E-3</v>
      </c>
      <c r="S1098" s="150">
        <v>0</v>
      </c>
      <c r="T1098" s="151">
        <f>S1098*H1098</f>
        <v>0</v>
      </c>
      <c r="AR1098" s="152" t="s">
        <v>244</v>
      </c>
      <c r="AT1098" s="152" t="s">
        <v>156</v>
      </c>
      <c r="AU1098" s="152" t="s">
        <v>84</v>
      </c>
      <c r="AY1098" s="17" t="s">
        <v>154</v>
      </c>
      <c r="BE1098" s="153">
        <f>IF(N1098="základná",J1098,0)</f>
        <v>0</v>
      </c>
      <c r="BF1098" s="153">
        <f>IF(N1098="znížená",J1098,0)</f>
        <v>0</v>
      </c>
      <c r="BG1098" s="153">
        <f>IF(N1098="zákl. prenesená",J1098,0)</f>
        <v>0</v>
      </c>
      <c r="BH1098" s="153">
        <f>IF(N1098="zníž. prenesená",J1098,0)</f>
        <v>0</v>
      </c>
      <c r="BI1098" s="153">
        <f>IF(N1098="nulová",J1098,0)</f>
        <v>0</v>
      </c>
      <c r="BJ1098" s="17" t="s">
        <v>84</v>
      </c>
      <c r="BK1098" s="153">
        <f>ROUND(I1098*H1098,2)</f>
        <v>0</v>
      </c>
      <c r="BL1098" s="17" t="s">
        <v>244</v>
      </c>
      <c r="BM1098" s="152" t="s">
        <v>1417</v>
      </c>
    </row>
    <row r="1099" spans="2:65" s="12" customFormat="1">
      <c r="B1099" s="154"/>
      <c r="D1099" s="155" t="s">
        <v>164</v>
      </c>
      <c r="E1099" s="156" t="s">
        <v>1</v>
      </c>
      <c r="F1099" s="157" t="s">
        <v>1412</v>
      </c>
      <c r="H1099" s="156" t="s">
        <v>1</v>
      </c>
      <c r="I1099" s="158"/>
      <c r="L1099" s="154"/>
      <c r="M1099" s="159"/>
      <c r="T1099" s="160"/>
      <c r="AT1099" s="156" t="s">
        <v>164</v>
      </c>
      <c r="AU1099" s="156" t="s">
        <v>84</v>
      </c>
      <c r="AV1099" s="12" t="s">
        <v>80</v>
      </c>
      <c r="AW1099" s="12" t="s">
        <v>32</v>
      </c>
      <c r="AX1099" s="12" t="s">
        <v>7</v>
      </c>
      <c r="AY1099" s="156" t="s">
        <v>154</v>
      </c>
    </row>
    <row r="1100" spans="2:65" s="13" customFormat="1">
      <c r="B1100" s="161"/>
      <c r="D1100" s="155" t="s">
        <v>164</v>
      </c>
      <c r="E1100" s="162" t="s">
        <v>1</v>
      </c>
      <c r="F1100" s="163" t="s">
        <v>1418</v>
      </c>
      <c r="H1100" s="164">
        <v>16</v>
      </c>
      <c r="I1100" s="165"/>
      <c r="L1100" s="161"/>
      <c r="M1100" s="166"/>
      <c r="T1100" s="167"/>
      <c r="AT1100" s="162" t="s">
        <v>164</v>
      </c>
      <c r="AU1100" s="162" t="s">
        <v>84</v>
      </c>
      <c r="AV1100" s="13" t="s">
        <v>84</v>
      </c>
      <c r="AW1100" s="13" t="s">
        <v>32</v>
      </c>
      <c r="AX1100" s="13" t="s">
        <v>80</v>
      </c>
      <c r="AY1100" s="162" t="s">
        <v>154</v>
      </c>
    </row>
    <row r="1101" spans="2:65" s="1" customFormat="1" ht="24.2" customHeight="1">
      <c r="B1101" s="139"/>
      <c r="C1101" s="140" t="s">
        <v>1419</v>
      </c>
      <c r="D1101" s="140" t="s">
        <v>156</v>
      </c>
      <c r="E1101" s="141" t="s">
        <v>1420</v>
      </c>
      <c r="F1101" s="142" t="s">
        <v>1421</v>
      </c>
      <c r="G1101" s="143" t="s">
        <v>1131</v>
      </c>
      <c r="H1101" s="193"/>
      <c r="I1101" s="145"/>
      <c r="J1101" s="146">
        <f>ROUND(I1101*H1101,2)</f>
        <v>0</v>
      </c>
      <c r="K1101" s="147"/>
      <c r="L1101" s="32"/>
      <c r="M1101" s="148" t="s">
        <v>1</v>
      </c>
      <c r="N1101" s="149" t="s">
        <v>42</v>
      </c>
      <c r="P1101" s="150">
        <f>O1101*H1101</f>
        <v>0</v>
      </c>
      <c r="Q1101" s="150">
        <v>0</v>
      </c>
      <c r="R1101" s="150">
        <f>Q1101*H1101</f>
        <v>0</v>
      </c>
      <c r="S1101" s="150">
        <v>0</v>
      </c>
      <c r="T1101" s="151">
        <f>S1101*H1101</f>
        <v>0</v>
      </c>
      <c r="AR1101" s="152" t="s">
        <v>244</v>
      </c>
      <c r="AT1101" s="152" t="s">
        <v>156</v>
      </c>
      <c r="AU1101" s="152" t="s">
        <v>84</v>
      </c>
      <c r="AY1101" s="17" t="s">
        <v>154</v>
      </c>
      <c r="BE1101" s="153">
        <f>IF(N1101="základná",J1101,0)</f>
        <v>0</v>
      </c>
      <c r="BF1101" s="153">
        <f>IF(N1101="znížená",J1101,0)</f>
        <v>0</v>
      </c>
      <c r="BG1101" s="153">
        <f>IF(N1101="zákl. prenesená",J1101,0)</f>
        <v>0</v>
      </c>
      <c r="BH1101" s="153">
        <f>IF(N1101="zníž. prenesená",J1101,0)</f>
        <v>0</v>
      </c>
      <c r="BI1101" s="153">
        <f>IF(N1101="nulová",J1101,0)</f>
        <v>0</v>
      </c>
      <c r="BJ1101" s="17" t="s">
        <v>84</v>
      </c>
      <c r="BK1101" s="153">
        <f>ROUND(I1101*H1101,2)</f>
        <v>0</v>
      </c>
      <c r="BL1101" s="17" t="s">
        <v>244</v>
      </c>
      <c r="BM1101" s="152" t="s">
        <v>1422</v>
      </c>
    </row>
    <row r="1102" spans="2:65" s="11" customFormat="1" ht="22.9" customHeight="1">
      <c r="B1102" s="127"/>
      <c r="D1102" s="128" t="s">
        <v>75</v>
      </c>
      <c r="E1102" s="137" t="s">
        <v>1423</v>
      </c>
      <c r="F1102" s="137" t="s">
        <v>1424</v>
      </c>
      <c r="I1102" s="130"/>
      <c r="J1102" s="138">
        <f>BK1102</f>
        <v>0</v>
      </c>
      <c r="L1102" s="127"/>
      <c r="M1102" s="132"/>
      <c r="P1102" s="133">
        <f>SUM(P1103:P1110)</f>
        <v>0</v>
      </c>
      <c r="R1102" s="133">
        <f>SUM(R1103:R1110)</f>
        <v>2.8800000000000002E-3</v>
      </c>
      <c r="T1102" s="134">
        <f>SUM(T1103:T1110)</f>
        <v>1.44E-2</v>
      </c>
      <c r="AR1102" s="128" t="s">
        <v>84</v>
      </c>
      <c r="AT1102" s="135" t="s">
        <v>75</v>
      </c>
      <c r="AU1102" s="135" t="s">
        <v>80</v>
      </c>
      <c r="AY1102" s="128" t="s">
        <v>154</v>
      </c>
      <c r="BK1102" s="136">
        <f>SUM(BK1103:BK1110)</f>
        <v>0</v>
      </c>
    </row>
    <row r="1103" spans="2:65" s="1" customFormat="1" ht="24.2" customHeight="1">
      <c r="B1103" s="139"/>
      <c r="C1103" s="140" t="s">
        <v>1425</v>
      </c>
      <c r="D1103" s="140" t="s">
        <v>156</v>
      </c>
      <c r="E1103" s="141" t="s">
        <v>1426</v>
      </c>
      <c r="F1103" s="142" t="s">
        <v>1427</v>
      </c>
      <c r="G1103" s="143" t="s">
        <v>355</v>
      </c>
      <c r="H1103" s="144">
        <v>16</v>
      </c>
      <c r="I1103" s="145"/>
      <c r="J1103" s="146">
        <f>ROUND(I1103*H1103,2)</f>
        <v>0</v>
      </c>
      <c r="K1103" s="147"/>
      <c r="L1103" s="32"/>
      <c r="M1103" s="148" t="s">
        <v>1</v>
      </c>
      <c r="N1103" s="149" t="s">
        <v>42</v>
      </c>
      <c r="P1103" s="150">
        <f>O1103*H1103</f>
        <v>0</v>
      </c>
      <c r="Q1103" s="150">
        <v>9.0000000000000006E-5</v>
      </c>
      <c r="R1103" s="150">
        <f>Q1103*H1103</f>
        <v>1.4400000000000001E-3</v>
      </c>
      <c r="S1103" s="150">
        <v>4.4999999999999999E-4</v>
      </c>
      <c r="T1103" s="151">
        <f>S1103*H1103</f>
        <v>7.1999999999999998E-3</v>
      </c>
      <c r="AR1103" s="152" t="s">
        <v>244</v>
      </c>
      <c r="AT1103" s="152" t="s">
        <v>156</v>
      </c>
      <c r="AU1103" s="152" t="s">
        <v>84</v>
      </c>
      <c r="AY1103" s="17" t="s">
        <v>154</v>
      </c>
      <c r="BE1103" s="153">
        <f>IF(N1103="základná",J1103,0)</f>
        <v>0</v>
      </c>
      <c r="BF1103" s="153">
        <f>IF(N1103="znížená",J1103,0)</f>
        <v>0</v>
      </c>
      <c r="BG1103" s="153">
        <f>IF(N1103="zákl. prenesená",J1103,0)</f>
        <v>0</v>
      </c>
      <c r="BH1103" s="153">
        <f>IF(N1103="zníž. prenesená",J1103,0)</f>
        <v>0</v>
      </c>
      <c r="BI1103" s="153">
        <f>IF(N1103="nulová",J1103,0)</f>
        <v>0</v>
      </c>
      <c r="BJ1103" s="17" t="s">
        <v>84</v>
      </c>
      <c r="BK1103" s="153">
        <f>ROUND(I1103*H1103,2)</f>
        <v>0</v>
      </c>
      <c r="BL1103" s="17" t="s">
        <v>244</v>
      </c>
      <c r="BM1103" s="152" t="s">
        <v>1428</v>
      </c>
    </row>
    <row r="1104" spans="2:65" s="13" customFormat="1">
      <c r="B1104" s="161"/>
      <c r="D1104" s="155" t="s">
        <v>164</v>
      </c>
      <c r="E1104" s="162" t="s">
        <v>1</v>
      </c>
      <c r="F1104" s="163" t="s">
        <v>1429</v>
      </c>
      <c r="H1104" s="164">
        <v>8</v>
      </c>
      <c r="I1104" s="165"/>
      <c r="L1104" s="161"/>
      <c r="M1104" s="166"/>
      <c r="T1104" s="167"/>
      <c r="AT1104" s="162" t="s">
        <v>164</v>
      </c>
      <c r="AU1104" s="162" t="s">
        <v>84</v>
      </c>
      <c r="AV1104" s="13" t="s">
        <v>84</v>
      </c>
      <c r="AW1104" s="13" t="s">
        <v>32</v>
      </c>
      <c r="AX1104" s="13" t="s">
        <v>7</v>
      </c>
      <c r="AY1104" s="162" t="s">
        <v>154</v>
      </c>
    </row>
    <row r="1105" spans="2:65" s="13" customFormat="1">
      <c r="B1105" s="161"/>
      <c r="D1105" s="155" t="s">
        <v>164</v>
      </c>
      <c r="E1105" s="162" t="s">
        <v>1</v>
      </c>
      <c r="F1105" s="163" t="s">
        <v>1430</v>
      </c>
      <c r="H1105" s="164">
        <v>8</v>
      </c>
      <c r="I1105" s="165"/>
      <c r="L1105" s="161"/>
      <c r="M1105" s="166"/>
      <c r="T1105" s="167"/>
      <c r="AT1105" s="162" t="s">
        <v>164</v>
      </c>
      <c r="AU1105" s="162" t="s">
        <v>84</v>
      </c>
      <c r="AV1105" s="13" t="s">
        <v>84</v>
      </c>
      <c r="AW1105" s="13" t="s">
        <v>32</v>
      </c>
      <c r="AX1105" s="13" t="s">
        <v>7</v>
      </c>
      <c r="AY1105" s="162" t="s">
        <v>154</v>
      </c>
    </row>
    <row r="1106" spans="2:65" s="14" customFormat="1">
      <c r="B1106" s="168"/>
      <c r="D1106" s="155" t="s">
        <v>164</v>
      </c>
      <c r="E1106" s="169" t="s">
        <v>1</v>
      </c>
      <c r="F1106" s="170" t="s">
        <v>183</v>
      </c>
      <c r="H1106" s="171">
        <v>16</v>
      </c>
      <c r="I1106" s="172"/>
      <c r="L1106" s="168"/>
      <c r="M1106" s="173"/>
      <c r="T1106" s="174"/>
      <c r="AT1106" s="169" t="s">
        <v>164</v>
      </c>
      <c r="AU1106" s="169" t="s">
        <v>84</v>
      </c>
      <c r="AV1106" s="14" t="s">
        <v>90</v>
      </c>
      <c r="AW1106" s="14" t="s">
        <v>32</v>
      </c>
      <c r="AX1106" s="14" t="s">
        <v>80</v>
      </c>
      <c r="AY1106" s="169" t="s">
        <v>154</v>
      </c>
    </row>
    <row r="1107" spans="2:65" s="1" customFormat="1" ht="24.2" customHeight="1">
      <c r="B1107" s="139"/>
      <c r="C1107" s="140" t="s">
        <v>1431</v>
      </c>
      <c r="D1107" s="140" t="s">
        <v>156</v>
      </c>
      <c r="E1107" s="141" t="s">
        <v>1432</v>
      </c>
      <c r="F1107" s="142" t="s">
        <v>1433</v>
      </c>
      <c r="G1107" s="143" t="s">
        <v>355</v>
      </c>
      <c r="H1107" s="144">
        <v>16</v>
      </c>
      <c r="I1107" s="145"/>
      <c r="J1107" s="146">
        <f>ROUND(I1107*H1107,2)</f>
        <v>0</v>
      </c>
      <c r="K1107" s="147"/>
      <c r="L1107" s="32"/>
      <c r="M1107" s="148" t="s">
        <v>1</v>
      </c>
      <c r="N1107" s="149" t="s">
        <v>42</v>
      </c>
      <c r="P1107" s="150">
        <f>O1107*H1107</f>
        <v>0</v>
      </c>
      <c r="Q1107" s="150">
        <v>9.0000000000000006E-5</v>
      </c>
      <c r="R1107" s="150">
        <f>Q1107*H1107</f>
        <v>1.4400000000000001E-3</v>
      </c>
      <c r="S1107" s="150">
        <v>4.4999999999999999E-4</v>
      </c>
      <c r="T1107" s="151">
        <f>S1107*H1107</f>
        <v>7.1999999999999998E-3</v>
      </c>
      <c r="AR1107" s="152" t="s">
        <v>244</v>
      </c>
      <c r="AT1107" s="152" t="s">
        <v>156</v>
      </c>
      <c r="AU1107" s="152" t="s">
        <v>84</v>
      </c>
      <c r="AY1107" s="17" t="s">
        <v>154</v>
      </c>
      <c r="BE1107" s="153">
        <f>IF(N1107="základná",J1107,0)</f>
        <v>0</v>
      </c>
      <c r="BF1107" s="153">
        <f>IF(N1107="znížená",J1107,0)</f>
        <v>0</v>
      </c>
      <c r="BG1107" s="153">
        <f>IF(N1107="zákl. prenesená",J1107,0)</f>
        <v>0</v>
      </c>
      <c r="BH1107" s="153">
        <f>IF(N1107="zníž. prenesená",J1107,0)</f>
        <v>0</v>
      </c>
      <c r="BI1107" s="153">
        <f>IF(N1107="nulová",J1107,0)</f>
        <v>0</v>
      </c>
      <c r="BJ1107" s="17" t="s">
        <v>84</v>
      </c>
      <c r="BK1107" s="153">
        <f>ROUND(I1107*H1107,2)</f>
        <v>0</v>
      </c>
      <c r="BL1107" s="17" t="s">
        <v>244</v>
      </c>
      <c r="BM1107" s="152" t="s">
        <v>1434</v>
      </c>
    </row>
    <row r="1108" spans="2:65" s="12" customFormat="1">
      <c r="B1108" s="154"/>
      <c r="D1108" s="155" t="s">
        <v>164</v>
      </c>
      <c r="E1108" s="156" t="s">
        <v>1</v>
      </c>
      <c r="F1108" s="157" t="s">
        <v>1412</v>
      </c>
      <c r="H1108" s="156" t="s">
        <v>1</v>
      </c>
      <c r="I1108" s="158"/>
      <c r="L1108" s="154"/>
      <c r="M1108" s="159"/>
      <c r="T1108" s="160"/>
      <c r="AT1108" s="156" t="s">
        <v>164</v>
      </c>
      <c r="AU1108" s="156" t="s">
        <v>84</v>
      </c>
      <c r="AV1108" s="12" t="s">
        <v>80</v>
      </c>
      <c r="AW1108" s="12" t="s">
        <v>32</v>
      </c>
      <c r="AX1108" s="12" t="s">
        <v>7</v>
      </c>
      <c r="AY1108" s="156" t="s">
        <v>154</v>
      </c>
    </row>
    <row r="1109" spans="2:65" s="13" customFormat="1">
      <c r="B1109" s="161"/>
      <c r="D1109" s="155" t="s">
        <v>164</v>
      </c>
      <c r="E1109" s="162" t="s">
        <v>1</v>
      </c>
      <c r="F1109" s="163" t="s">
        <v>1418</v>
      </c>
      <c r="H1109" s="164">
        <v>16</v>
      </c>
      <c r="I1109" s="165"/>
      <c r="L1109" s="161"/>
      <c r="M1109" s="166"/>
      <c r="T1109" s="167"/>
      <c r="AT1109" s="162" t="s">
        <v>164</v>
      </c>
      <c r="AU1109" s="162" t="s">
        <v>84</v>
      </c>
      <c r="AV1109" s="13" t="s">
        <v>84</v>
      </c>
      <c r="AW1109" s="13" t="s">
        <v>32</v>
      </c>
      <c r="AX1109" s="13" t="s">
        <v>80</v>
      </c>
      <c r="AY1109" s="162" t="s">
        <v>154</v>
      </c>
    </row>
    <row r="1110" spans="2:65" s="1" customFormat="1" ht="24.2" customHeight="1">
      <c r="B1110" s="139"/>
      <c r="C1110" s="140" t="s">
        <v>1435</v>
      </c>
      <c r="D1110" s="140" t="s">
        <v>156</v>
      </c>
      <c r="E1110" s="141" t="s">
        <v>1436</v>
      </c>
      <c r="F1110" s="142" t="s">
        <v>1437</v>
      </c>
      <c r="G1110" s="143" t="s">
        <v>1131</v>
      </c>
      <c r="H1110" s="193"/>
      <c r="I1110" s="145"/>
      <c r="J1110" s="146">
        <f>ROUND(I1110*H1110,2)</f>
        <v>0</v>
      </c>
      <c r="K1110" s="147"/>
      <c r="L1110" s="32"/>
      <c r="M1110" s="148" t="s">
        <v>1</v>
      </c>
      <c r="N1110" s="149" t="s">
        <v>42</v>
      </c>
      <c r="P1110" s="150">
        <f>O1110*H1110</f>
        <v>0</v>
      </c>
      <c r="Q1110" s="150">
        <v>0</v>
      </c>
      <c r="R1110" s="150">
        <f>Q1110*H1110</f>
        <v>0</v>
      </c>
      <c r="S1110" s="150">
        <v>0</v>
      </c>
      <c r="T1110" s="151">
        <f>S1110*H1110</f>
        <v>0</v>
      </c>
      <c r="AR1110" s="152" t="s">
        <v>244</v>
      </c>
      <c r="AT1110" s="152" t="s">
        <v>156</v>
      </c>
      <c r="AU1110" s="152" t="s">
        <v>84</v>
      </c>
      <c r="AY1110" s="17" t="s">
        <v>154</v>
      </c>
      <c r="BE1110" s="153">
        <f>IF(N1110="základná",J1110,0)</f>
        <v>0</v>
      </c>
      <c r="BF1110" s="153">
        <f>IF(N1110="znížená",J1110,0)</f>
        <v>0</v>
      </c>
      <c r="BG1110" s="153">
        <f>IF(N1110="zákl. prenesená",J1110,0)</f>
        <v>0</v>
      </c>
      <c r="BH1110" s="153">
        <f>IF(N1110="zníž. prenesená",J1110,0)</f>
        <v>0</v>
      </c>
      <c r="BI1110" s="153">
        <f>IF(N1110="nulová",J1110,0)</f>
        <v>0</v>
      </c>
      <c r="BJ1110" s="17" t="s">
        <v>84</v>
      </c>
      <c r="BK1110" s="153">
        <f>ROUND(I1110*H1110,2)</f>
        <v>0</v>
      </c>
      <c r="BL1110" s="17" t="s">
        <v>244</v>
      </c>
      <c r="BM1110" s="152" t="s">
        <v>1438</v>
      </c>
    </row>
    <row r="1111" spans="2:65" s="11" customFormat="1" ht="22.9" customHeight="1">
      <c r="B1111" s="127"/>
      <c r="D1111" s="128" t="s">
        <v>75</v>
      </c>
      <c r="E1111" s="137" t="s">
        <v>1439</v>
      </c>
      <c r="F1111" s="137" t="s">
        <v>1440</v>
      </c>
      <c r="I1111" s="130"/>
      <c r="J1111" s="138">
        <f>BK1111</f>
        <v>0</v>
      </c>
      <c r="L1111" s="127"/>
      <c r="M1111" s="132"/>
      <c r="P1111" s="133">
        <f>SUM(P1112:P1119)</f>
        <v>0</v>
      </c>
      <c r="R1111" s="133">
        <f>SUM(R1112:R1119)</f>
        <v>0</v>
      </c>
      <c r="T1111" s="134">
        <f>SUM(T1112:T1119)</f>
        <v>1.9039999999999999</v>
      </c>
      <c r="AR1111" s="128" t="s">
        <v>84</v>
      </c>
      <c r="AT1111" s="135" t="s">
        <v>75</v>
      </c>
      <c r="AU1111" s="135" t="s">
        <v>80</v>
      </c>
      <c r="AY1111" s="128" t="s">
        <v>154</v>
      </c>
      <c r="BK1111" s="136">
        <f>SUM(BK1112:BK1119)</f>
        <v>0</v>
      </c>
    </row>
    <row r="1112" spans="2:65" s="1" customFormat="1" ht="24.2" customHeight="1">
      <c r="B1112" s="139"/>
      <c r="C1112" s="140" t="s">
        <v>1441</v>
      </c>
      <c r="D1112" s="140" t="s">
        <v>156</v>
      </c>
      <c r="E1112" s="141" t="s">
        <v>1442</v>
      </c>
      <c r="F1112" s="142" t="s">
        <v>1443</v>
      </c>
      <c r="G1112" s="143" t="s">
        <v>355</v>
      </c>
      <c r="H1112" s="144">
        <v>8</v>
      </c>
      <c r="I1112" s="145"/>
      <c r="J1112" s="146">
        <f>ROUND(I1112*H1112,2)</f>
        <v>0</v>
      </c>
      <c r="K1112" s="147"/>
      <c r="L1112" s="32"/>
      <c r="M1112" s="148" t="s">
        <v>1</v>
      </c>
      <c r="N1112" s="149" t="s">
        <v>42</v>
      </c>
      <c r="P1112" s="150">
        <f>O1112*H1112</f>
        <v>0</v>
      </c>
      <c r="Q1112" s="150">
        <v>0</v>
      </c>
      <c r="R1112" s="150">
        <f>Q1112*H1112</f>
        <v>0</v>
      </c>
      <c r="S1112" s="150">
        <v>0.23799999999999999</v>
      </c>
      <c r="T1112" s="151">
        <f>S1112*H1112</f>
        <v>1.9039999999999999</v>
      </c>
      <c r="AR1112" s="152" t="s">
        <v>244</v>
      </c>
      <c r="AT1112" s="152" t="s">
        <v>156</v>
      </c>
      <c r="AU1112" s="152" t="s">
        <v>84</v>
      </c>
      <c r="AY1112" s="17" t="s">
        <v>154</v>
      </c>
      <c r="BE1112" s="153">
        <f>IF(N1112="základná",J1112,0)</f>
        <v>0</v>
      </c>
      <c r="BF1112" s="153">
        <f>IF(N1112="znížená",J1112,0)</f>
        <v>0</v>
      </c>
      <c r="BG1112" s="153">
        <f>IF(N1112="zákl. prenesená",J1112,0)</f>
        <v>0</v>
      </c>
      <c r="BH1112" s="153">
        <f>IF(N1112="zníž. prenesená",J1112,0)</f>
        <v>0</v>
      </c>
      <c r="BI1112" s="153">
        <f>IF(N1112="nulová",J1112,0)</f>
        <v>0</v>
      </c>
      <c r="BJ1112" s="17" t="s">
        <v>84</v>
      </c>
      <c r="BK1112" s="153">
        <f>ROUND(I1112*H1112,2)</f>
        <v>0</v>
      </c>
      <c r="BL1112" s="17" t="s">
        <v>244</v>
      </c>
      <c r="BM1112" s="152" t="s">
        <v>1444</v>
      </c>
    </row>
    <row r="1113" spans="2:65" s="12" customFormat="1">
      <c r="B1113" s="154"/>
      <c r="D1113" s="155" t="s">
        <v>164</v>
      </c>
      <c r="E1113" s="156" t="s">
        <v>1</v>
      </c>
      <c r="F1113" s="157" t="s">
        <v>1412</v>
      </c>
      <c r="H1113" s="156" t="s">
        <v>1</v>
      </c>
      <c r="I1113" s="158"/>
      <c r="L1113" s="154"/>
      <c r="M1113" s="159"/>
      <c r="T1113" s="160"/>
      <c r="AT1113" s="156" t="s">
        <v>164</v>
      </c>
      <c r="AU1113" s="156" t="s">
        <v>84</v>
      </c>
      <c r="AV1113" s="12" t="s">
        <v>80</v>
      </c>
      <c r="AW1113" s="12" t="s">
        <v>32</v>
      </c>
      <c r="AX1113" s="12" t="s">
        <v>7</v>
      </c>
      <c r="AY1113" s="156" t="s">
        <v>154</v>
      </c>
    </row>
    <row r="1114" spans="2:65" s="13" customFormat="1">
      <c r="B1114" s="161"/>
      <c r="D1114" s="155" t="s">
        <v>164</v>
      </c>
      <c r="E1114" s="162" t="s">
        <v>1</v>
      </c>
      <c r="F1114" s="163" t="s">
        <v>1445</v>
      </c>
      <c r="H1114" s="164">
        <v>2</v>
      </c>
      <c r="I1114" s="165"/>
      <c r="L1114" s="161"/>
      <c r="M1114" s="166"/>
      <c r="T1114" s="167"/>
      <c r="AT1114" s="162" t="s">
        <v>164</v>
      </c>
      <c r="AU1114" s="162" t="s">
        <v>84</v>
      </c>
      <c r="AV1114" s="13" t="s">
        <v>84</v>
      </c>
      <c r="AW1114" s="13" t="s">
        <v>32</v>
      </c>
      <c r="AX1114" s="13" t="s">
        <v>7</v>
      </c>
      <c r="AY1114" s="162" t="s">
        <v>154</v>
      </c>
    </row>
    <row r="1115" spans="2:65" s="13" customFormat="1">
      <c r="B1115" s="161"/>
      <c r="D1115" s="155" t="s">
        <v>164</v>
      </c>
      <c r="E1115" s="162" t="s">
        <v>1</v>
      </c>
      <c r="F1115" s="163" t="s">
        <v>1446</v>
      </c>
      <c r="H1115" s="164">
        <v>1</v>
      </c>
      <c r="I1115" s="165"/>
      <c r="L1115" s="161"/>
      <c r="M1115" s="166"/>
      <c r="T1115" s="167"/>
      <c r="AT1115" s="162" t="s">
        <v>164</v>
      </c>
      <c r="AU1115" s="162" t="s">
        <v>84</v>
      </c>
      <c r="AV1115" s="13" t="s">
        <v>84</v>
      </c>
      <c r="AW1115" s="13" t="s">
        <v>32</v>
      </c>
      <c r="AX1115" s="13" t="s">
        <v>7</v>
      </c>
      <c r="AY1115" s="162" t="s">
        <v>154</v>
      </c>
    </row>
    <row r="1116" spans="2:65" s="13" customFormat="1">
      <c r="B1116" s="161"/>
      <c r="D1116" s="155" t="s">
        <v>164</v>
      </c>
      <c r="E1116" s="162" t="s">
        <v>1</v>
      </c>
      <c r="F1116" s="163" t="s">
        <v>1447</v>
      </c>
      <c r="H1116" s="164">
        <v>2</v>
      </c>
      <c r="I1116" s="165"/>
      <c r="L1116" s="161"/>
      <c r="M1116" s="166"/>
      <c r="T1116" s="167"/>
      <c r="AT1116" s="162" t="s">
        <v>164</v>
      </c>
      <c r="AU1116" s="162" t="s">
        <v>84</v>
      </c>
      <c r="AV1116" s="13" t="s">
        <v>84</v>
      </c>
      <c r="AW1116" s="13" t="s">
        <v>32</v>
      </c>
      <c r="AX1116" s="13" t="s">
        <v>7</v>
      </c>
      <c r="AY1116" s="162" t="s">
        <v>154</v>
      </c>
    </row>
    <row r="1117" spans="2:65" s="13" customFormat="1">
      <c r="B1117" s="161"/>
      <c r="D1117" s="155" t="s">
        <v>164</v>
      </c>
      <c r="E1117" s="162" t="s">
        <v>1</v>
      </c>
      <c r="F1117" s="163" t="s">
        <v>579</v>
      </c>
      <c r="H1117" s="164">
        <v>3</v>
      </c>
      <c r="I1117" s="165"/>
      <c r="L1117" s="161"/>
      <c r="M1117" s="166"/>
      <c r="T1117" s="167"/>
      <c r="AT1117" s="162" t="s">
        <v>164</v>
      </c>
      <c r="AU1117" s="162" t="s">
        <v>84</v>
      </c>
      <c r="AV1117" s="13" t="s">
        <v>84</v>
      </c>
      <c r="AW1117" s="13" t="s">
        <v>32</v>
      </c>
      <c r="AX1117" s="13" t="s">
        <v>7</v>
      </c>
      <c r="AY1117" s="162" t="s">
        <v>154</v>
      </c>
    </row>
    <row r="1118" spans="2:65" s="14" customFormat="1">
      <c r="B1118" s="168"/>
      <c r="D1118" s="155" t="s">
        <v>164</v>
      </c>
      <c r="E1118" s="169" t="s">
        <v>1</v>
      </c>
      <c r="F1118" s="170" t="s">
        <v>183</v>
      </c>
      <c r="H1118" s="171">
        <v>8</v>
      </c>
      <c r="I1118" s="172"/>
      <c r="L1118" s="168"/>
      <c r="M1118" s="173"/>
      <c r="T1118" s="174"/>
      <c r="AT1118" s="169" t="s">
        <v>164</v>
      </c>
      <c r="AU1118" s="169" t="s">
        <v>84</v>
      </c>
      <c r="AV1118" s="14" t="s">
        <v>90</v>
      </c>
      <c r="AW1118" s="14" t="s">
        <v>32</v>
      </c>
      <c r="AX1118" s="14" t="s">
        <v>80</v>
      </c>
      <c r="AY1118" s="169" t="s">
        <v>154</v>
      </c>
    </row>
    <row r="1119" spans="2:65" s="1" customFormat="1" ht="24.2" customHeight="1">
      <c r="B1119" s="139"/>
      <c r="C1119" s="140" t="s">
        <v>1448</v>
      </c>
      <c r="D1119" s="140" t="s">
        <v>156</v>
      </c>
      <c r="E1119" s="141" t="s">
        <v>1449</v>
      </c>
      <c r="F1119" s="142" t="s">
        <v>1450</v>
      </c>
      <c r="G1119" s="143" t="s">
        <v>1131</v>
      </c>
      <c r="H1119" s="193"/>
      <c r="I1119" s="145"/>
      <c r="J1119" s="146">
        <f>ROUND(I1119*H1119,2)</f>
        <v>0</v>
      </c>
      <c r="K1119" s="147"/>
      <c r="L1119" s="32"/>
      <c r="M1119" s="148" t="s">
        <v>1</v>
      </c>
      <c r="N1119" s="149" t="s">
        <v>42</v>
      </c>
      <c r="P1119" s="150">
        <f>O1119*H1119</f>
        <v>0</v>
      </c>
      <c r="Q1119" s="150">
        <v>0</v>
      </c>
      <c r="R1119" s="150">
        <f>Q1119*H1119</f>
        <v>0</v>
      </c>
      <c r="S1119" s="150">
        <v>0</v>
      </c>
      <c r="T1119" s="151">
        <f>S1119*H1119</f>
        <v>0</v>
      </c>
      <c r="AR1119" s="152" t="s">
        <v>244</v>
      </c>
      <c r="AT1119" s="152" t="s">
        <v>156</v>
      </c>
      <c r="AU1119" s="152" t="s">
        <v>84</v>
      </c>
      <c r="AY1119" s="17" t="s">
        <v>154</v>
      </c>
      <c r="BE1119" s="153">
        <f>IF(N1119="základná",J1119,0)</f>
        <v>0</v>
      </c>
      <c r="BF1119" s="153">
        <f>IF(N1119="znížená",J1119,0)</f>
        <v>0</v>
      </c>
      <c r="BG1119" s="153">
        <f>IF(N1119="zákl. prenesená",J1119,0)</f>
        <v>0</v>
      </c>
      <c r="BH1119" s="153">
        <f>IF(N1119="zníž. prenesená",J1119,0)</f>
        <v>0</v>
      </c>
      <c r="BI1119" s="153">
        <f>IF(N1119="nulová",J1119,0)</f>
        <v>0</v>
      </c>
      <c r="BJ1119" s="17" t="s">
        <v>84</v>
      </c>
      <c r="BK1119" s="153">
        <f>ROUND(I1119*H1119,2)</f>
        <v>0</v>
      </c>
      <c r="BL1119" s="17" t="s">
        <v>244</v>
      </c>
      <c r="BM1119" s="152" t="s">
        <v>1451</v>
      </c>
    </row>
    <row r="1120" spans="2:65" s="11" customFormat="1" ht="22.9" customHeight="1">
      <c r="B1120" s="127"/>
      <c r="D1120" s="128" t="s">
        <v>75</v>
      </c>
      <c r="E1120" s="137" t="s">
        <v>1452</v>
      </c>
      <c r="F1120" s="137" t="s">
        <v>1453</v>
      </c>
      <c r="I1120" s="130"/>
      <c r="J1120" s="138">
        <f>BK1120</f>
        <v>0</v>
      </c>
      <c r="L1120" s="127"/>
      <c r="M1120" s="132"/>
      <c r="P1120" s="133">
        <f>SUM(P1121:P1138)</f>
        <v>0</v>
      </c>
      <c r="R1120" s="133">
        <f>SUM(R1121:R1138)</f>
        <v>6.7180113279999993</v>
      </c>
      <c r="T1120" s="134">
        <f>SUM(T1121:T1138)</f>
        <v>0</v>
      </c>
      <c r="AR1120" s="128" t="s">
        <v>84</v>
      </c>
      <c r="AT1120" s="135" t="s">
        <v>75</v>
      </c>
      <c r="AU1120" s="135" t="s">
        <v>80</v>
      </c>
      <c r="AY1120" s="128" t="s">
        <v>154</v>
      </c>
      <c r="BK1120" s="136">
        <f>SUM(BK1121:BK1138)</f>
        <v>0</v>
      </c>
    </row>
    <row r="1121" spans="2:65" s="1" customFormat="1" ht="24.2" customHeight="1">
      <c r="B1121" s="139"/>
      <c r="C1121" s="140" t="s">
        <v>1454</v>
      </c>
      <c r="D1121" s="140" t="s">
        <v>156</v>
      </c>
      <c r="E1121" s="141" t="s">
        <v>1455</v>
      </c>
      <c r="F1121" s="142" t="s">
        <v>1456</v>
      </c>
      <c r="G1121" s="143" t="s">
        <v>159</v>
      </c>
      <c r="H1121" s="144">
        <v>156.80000000000001</v>
      </c>
      <c r="I1121" s="145"/>
      <c r="J1121" s="146">
        <f>ROUND(I1121*H1121,2)</f>
        <v>0</v>
      </c>
      <c r="K1121" s="147"/>
      <c r="L1121" s="32"/>
      <c r="M1121" s="148" t="s">
        <v>1</v>
      </c>
      <c r="N1121" s="149" t="s">
        <v>42</v>
      </c>
      <c r="P1121" s="150">
        <f>O1121*H1121</f>
        <v>0</v>
      </c>
      <c r="Q1121" s="150">
        <v>2.0920000000000001E-2</v>
      </c>
      <c r="R1121" s="150">
        <f>Q1121*H1121</f>
        <v>3.2802560000000005</v>
      </c>
      <c r="S1121" s="150">
        <v>0</v>
      </c>
      <c r="T1121" s="151">
        <f>S1121*H1121</f>
        <v>0</v>
      </c>
      <c r="AR1121" s="152" t="s">
        <v>244</v>
      </c>
      <c r="AT1121" s="152" t="s">
        <v>156</v>
      </c>
      <c r="AU1121" s="152" t="s">
        <v>84</v>
      </c>
      <c r="AY1121" s="17" t="s">
        <v>154</v>
      </c>
      <c r="BE1121" s="153">
        <f>IF(N1121="základná",J1121,0)</f>
        <v>0</v>
      </c>
      <c r="BF1121" s="153">
        <f>IF(N1121="znížená",J1121,0)</f>
        <v>0</v>
      </c>
      <c r="BG1121" s="153">
        <f>IF(N1121="zákl. prenesená",J1121,0)</f>
        <v>0</v>
      </c>
      <c r="BH1121" s="153">
        <f>IF(N1121="zníž. prenesená",J1121,0)</f>
        <v>0</v>
      </c>
      <c r="BI1121" s="153">
        <f>IF(N1121="nulová",J1121,0)</f>
        <v>0</v>
      </c>
      <c r="BJ1121" s="17" t="s">
        <v>84</v>
      </c>
      <c r="BK1121" s="153">
        <f>ROUND(I1121*H1121,2)</f>
        <v>0</v>
      </c>
      <c r="BL1121" s="17" t="s">
        <v>244</v>
      </c>
      <c r="BM1121" s="152" t="s">
        <v>1457</v>
      </c>
    </row>
    <row r="1122" spans="2:65" s="12" customFormat="1">
      <c r="B1122" s="154"/>
      <c r="D1122" s="155" t="s">
        <v>164</v>
      </c>
      <c r="E1122" s="156" t="s">
        <v>1</v>
      </c>
      <c r="F1122" s="157" t="s">
        <v>1458</v>
      </c>
      <c r="H1122" s="156" t="s">
        <v>1</v>
      </c>
      <c r="I1122" s="158"/>
      <c r="L1122" s="154"/>
      <c r="M1122" s="159"/>
      <c r="T1122" s="160"/>
      <c r="AT1122" s="156" t="s">
        <v>164</v>
      </c>
      <c r="AU1122" s="156" t="s">
        <v>84</v>
      </c>
      <c r="AV1122" s="12" t="s">
        <v>80</v>
      </c>
      <c r="AW1122" s="12" t="s">
        <v>32</v>
      </c>
      <c r="AX1122" s="12" t="s">
        <v>7</v>
      </c>
      <c r="AY1122" s="156" t="s">
        <v>154</v>
      </c>
    </row>
    <row r="1123" spans="2:65" s="13" customFormat="1">
      <c r="B1123" s="161"/>
      <c r="D1123" s="155" t="s">
        <v>164</v>
      </c>
      <c r="E1123" s="162" t="s">
        <v>1</v>
      </c>
      <c r="F1123" s="163" t="s">
        <v>1459</v>
      </c>
      <c r="H1123" s="164">
        <v>40.53</v>
      </c>
      <c r="I1123" s="165"/>
      <c r="L1123" s="161"/>
      <c r="M1123" s="166"/>
      <c r="T1123" s="167"/>
      <c r="AT1123" s="162" t="s">
        <v>164</v>
      </c>
      <c r="AU1123" s="162" t="s">
        <v>84</v>
      </c>
      <c r="AV1123" s="13" t="s">
        <v>84</v>
      </c>
      <c r="AW1123" s="13" t="s">
        <v>32</v>
      </c>
      <c r="AX1123" s="13" t="s">
        <v>7</v>
      </c>
      <c r="AY1123" s="162" t="s">
        <v>154</v>
      </c>
    </row>
    <row r="1124" spans="2:65" s="12" customFormat="1">
      <c r="B1124" s="154"/>
      <c r="D1124" s="155" t="s">
        <v>164</v>
      </c>
      <c r="E1124" s="156" t="s">
        <v>1</v>
      </c>
      <c r="F1124" s="157" t="s">
        <v>1460</v>
      </c>
      <c r="H1124" s="156" t="s">
        <v>1</v>
      </c>
      <c r="I1124" s="158"/>
      <c r="L1124" s="154"/>
      <c r="M1124" s="159"/>
      <c r="T1124" s="160"/>
      <c r="AT1124" s="156" t="s">
        <v>164</v>
      </c>
      <c r="AU1124" s="156" t="s">
        <v>84</v>
      </c>
      <c r="AV1124" s="12" t="s">
        <v>80</v>
      </c>
      <c r="AW1124" s="12" t="s">
        <v>32</v>
      </c>
      <c r="AX1124" s="12" t="s">
        <v>7</v>
      </c>
      <c r="AY1124" s="156" t="s">
        <v>154</v>
      </c>
    </row>
    <row r="1125" spans="2:65" s="13" customFormat="1">
      <c r="B1125" s="161"/>
      <c r="D1125" s="155" t="s">
        <v>164</v>
      </c>
      <c r="E1125" s="162" t="s">
        <v>1</v>
      </c>
      <c r="F1125" s="163" t="s">
        <v>1461</v>
      </c>
      <c r="H1125" s="164">
        <v>42.22</v>
      </c>
      <c r="I1125" s="165"/>
      <c r="L1125" s="161"/>
      <c r="M1125" s="166"/>
      <c r="T1125" s="167"/>
      <c r="AT1125" s="162" t="s">
        <v>164</v>
      </c>
      <c r="AU1125" s="162" t="s">
        <v>84</v>
      </c>
      <c r="AV1125" s="13" t="s">
        <v>84</v>
      </c>
      <c r="AW1125" s="13" t="s">
        <v>32</v>
      </c>
      <c r="AX1125" s="13" t="s">
        <v>7</v>
      </c>
      <c r="AY1125" s="162" t="s">
        <v>154</v>
      </c>
    </row>
    <row r="1126" spans="2:65" s="12" customFormat="1">
      <c r="B1126" s="154"/>
      <c r="D1126" s="155" t="s">
        <v>164</v>
      </c>
      <c r="E1126" s="156" t="s">
        <v>1</v>
      </c>
      <c r="F1126" s="157" t="s">
        <v>1462</v>
      </c>
      <c r="H1126" s="156" t="s">
        <v>1</v>
      </c>
      <c r="I1126" s="158"/>
      <c r="L1126" s="154"/>
      <c r="M1126" s="159"/>
      <c r="T1126" s="160"/>
      <c r="AT1126" s="156" t="s">
        <v>164</v>
      </c>
      <c r="AU1126" s="156" t="s">
        <v>84</v>
      </c>
      <c r="AV1126" s="12" t="s">
        <v>80</v>
      </c>
      <c r="AW1126" s="12" t="s">
        <v>32</v>
      </c>
      <c r="AX1126" s="12" t="s">
        <v>7</v>
      </c>
      <c r="AY1126" s="156" t="s">
        <v>154</v>
      </c>
    </row>
    <row r="1127" spans="2:65" s="13" customFormat="1">
      <c r="B1127" s="161"/>
      <c r="D1127" s="155" t="s">
        <v>164</v>
      </c>
      <c r="E1127" s="162" t="s">
        <v>1</v>
      </c>
      <c r="F1127" s="163" t="s">
        <v>1463</v>
      </c>
      <c r="H1127" s="164">
        <v>4.71</v>
      </c>
      <c r="I1127" s="165"/>
      <c r="L1127" s="161"/>
      <c r="M1127" s="166"/>
      <c r="T1127" s="167"/>
      <c r="AT1127" s="162" t="s">
        <v>164</v>
      </c>
      <c r="AU1127" s="162" t="s">
        <v>84</v>
      </c>
      <c r="AV1127" s="13" t="s">
        <v>84</v>
      </c>
      <c r="AW1127" s="13" t="s">
        <v>32</v>
      </c>
      <c r="AX1127" s="13" t="s">
        <v>7</v>
      </c>
      <c r="AY1127" s="162" t="s">
        <v>154</v>
      </c>
    </row>
    <row r="1128" spans="2:65" s="15" customFormat="1">
      <c r="B1128" s="186"/>
      <c r="D1128" s="155" t="s">
        <v>164</v>
      </c>
      <c r="E1128" s="187" t="s">
        <v>1</v>
      </c>
      <c r="F1128" s="188" t="s">
        <v>626</v>
      </c>
      <c r="H1128" s="189">
        <v>87.46</v>
      </c>
      <c r="I1128" s="190"/>
      <c r="L1128" s="186"/>
      <c r="M1128" s="191"/>
      <c r="T1128" s="192"/>
      <c r="AT1128" s="187" t="s">
        <v>164</v>
      </c>
      <c r="AU1128" s="187" t="s">
        <v>84</v>
      </c>
      <c r="AV1128" s="15" t="s">
        <v>87</v>
      </c>
      <c r="AW1128" s="15" t="s">
        <v>32</v>
      </c>
      <c r="AX1128" s="15" t="s">
        <v>7</v>
      </c>
      <c r="AY1128" s="187" t="s">
        <v>154</v>
      </c>
    </row>
    <row r="1129" spans="2:65" s="12" customFormat="1">
      <c r="B1129" s="154"/>
      <c r="D1129" s="155" t="s">
        <v>164</v>
      </c>
      <c r="E1129" s="156" t="s">
        <v>1</v>
      </c>
      <c r="F1129" s="157" t="s">
        <v>1464</v>
      </c>
      <c r="H1129" s="156" t="s">
        <v>1</v>
      </c>
      <c r="I1129" s="158"/>
      <c r="L1129" s="154"/>
      <c r="M1129" s="159"/>
      <c r="T1129" s="160"/>
      <c r="AT1129" s="156" t="s">
        <v>164</v>
      </c>
      <c r="AU1129" s="156" t="s">
        <v>84</v>
      </c>
      <c r="AV1129" s="12" t="s">
        <v>80</v>
      </c>
      <c r="AW1129" s="12" t="s">
        <v>32</v>
      </c>
      <c r="AX1129" s="12" t="s">
        <v>7</v>
      </c>
      <c r="AY1129" s="156" t="s">
        <v>154</v>
      </c>
    </row>
    <row r="1130" spans="2:65" s="13" customFormat="1">
      <c r="B1130" s="161"/>
      <c r="D1130" s="155" t="s">
        <v>164</v>
      </c>
      <c r="E1130" s="162" t="s">
        <v>1</v>
      </c>
      <c r="F1130" s="163" t="s">
        <v>1465</v>
      </c>
      <c r="H1130" s="164">
        <v>69.34</v>
      </c>
      <c r="I1130" s="165"/>
      <c r="L1130" s="161"/>
      <c r="M1130" s="166"/>
      <c r="T1130" s="167"/>
      <c r="AT1130" s="162" t="s">
        <v>164</v>
      </c>
      <c r="AU1130" s="162" t="s">
        <v>84</v>
      </c>
      <c r="AV1130" s="13" t="s">
        <v>84</v>
      </c>
      <c r="AW1130" s="13" t="s">
        <v>32</v>
      </c>
      <c r="AX1130" s="13" t="s">
        <v>7</v>
      </c>
      <c r="AY1130" s="162" t="s">
        <v>154</v>
      </c>
    </row>
    <row r="1131" spans="2:65" s="15" customFormat="1">
      <c r="B1131" s="186"/>
      <c r="D1131" s="155" t="s">
        <v>164</v>
      </c>
      <c r="E1131" s="187" t="s">
        <v>1</v>
      </c>
      <c r="F1131" s="188" t="s">
        <v>626</v>
      </c>
      <c r="H1131" s="189">
        <v>69.34</v>
      </c>
      <c r="I1131" s="190"/>
      <c r="L1131" s="186"/>
      <c r="M1131" s="191"/>
      <c r="T1131" s="192"/>
      <c r="AT1131" s="187" t="s">
        <v>164</v>
      </c>
      <c r="AU1131" s="187" t="s">
        <v>84</v>
      </c>
      <c r="AV1131" s="15" t="s">
        <v>87</v>
      </c>
      <c r="AW1131" s="15" t="s">
        <v>32</v>
      </c>
      <c r="AX1131" s="15" t="s">
        <v>7</v>
      </c>
      <c r="AY1131" s="187" t="s">
        <v>154</v>
      </c>
    </row>
    <row r="1132" spans="2:65" s="14" customFormat="1">
      <c r="B1132" s="168"/>
      <c r="D1132" s="155" t="s">
        <v>164</v>
      </c>
      <c r="E1132" s="169" t="s">
        <v>1</v>
      </c>
      <c r="F1132" s="170" t="s">
        <v>183</v>
      </c>
      <c r="H1132" s="171">
        <v>156.80000000000001</v>
      </c>
      <c r="I1132" s="172"/>
      <c r="L1132" s="168"/>
      <c r="M1132" s="173"/>
      <c r="T1132" s="174"/>
      <c r="AT1132" s="169" t="s">
        <v>164</v>
      </c>
      <c r="AU1132" s="169" t="s">
        <v>84</v>
      </c>
      <c r="AV1132" s="14" t="s">
        <v>90</v>
      </c>
      <c r="AW1132" s="14" t="s">
        <v>32</v>
      </c>
      <c r="AX1132" s="14" t="s">
        <v>80</v>
      </c>
      <c r="AY1132" s="169" t="s">
        <v>154</v>
      </c>
    </row>
    <row r="1133" spans="2:65" s="1" customFormat="1" ht="24.2" customHeight="1">
      <c r="B1133" s="139"/>
      <c r="C1133" s="175" t="s">
        <v>1466</v>
      </c>
      <c r="D1133" s="175" t="s">
        <v>359</v>
      </c>
      <c r="E1133" s="176" t="s">
        <v>1467</v>
      </c>
      <c r="F1133" s="177" t="s">
        <v>1468</v>
      </c>
      <c r="G1133" s="178" t="s">
        <v>159</v>
      </c>
      <c r="H1133" s="179">
        <v>96.206000000000003</v>
      </c>
      <c r="I1133" s="180"/>
      <c r="J1133" s="181">
        <f>ROUND(I1133*H1133,2)</f>
        <v>0</v>
      </c>
      <c r="K1133" s="182"/>
      <c r="L1133" s="183"/>
      <c r="M1133" s="184" t="s">
        <v>1</v>
      </c>
      <c r="N1133" s="185" t="s">
        <v>42</v>
      </c>
      <c r="P1133" s="150">
        <f>O1133*H1133</f>
        <v>0</v>
      </c>
      <c r="Q1133" s="150">
        <v>1.9879999999999998E-2</v>
      </c>
      <c r="R1133" s="150">
        <f>Q1133*H1133</f>
        <v>1.91257528</v>
      </c>
      <c r="S1133" s="150">
        <v>0</v>
      </c>
      <c r="T1133" s="151">
        <f>S1133*H1133</f>
        <v>0</v>
      </c>
      <c r="AR1133" s="152" t="s">
        <v>352</v>
      </c>
      <c r="AT1133" s="152" t="s">
        <v>359</v>
      </c>
      <c r="AU1133" s="152" t="s">
        <v>84</v>
      </c>
      <c r="AY1133" s="17" t="s">
        <v>154</v>
      </c>
      <c r="BE1133" s="153">
        <f>IF(N1133="základná",J1133,0)</f>
        <v>0</v>
      </c>
      <c r="BF1133" s="153">
        <f>IF(N1133="znížená",J1133,0)</f>
        <v>0</v>
      </c>
      <c r="BG1133" s="153">
        <f>IF(N1133="zákl. prenesená",J1133,0)</f>
        <v>0</v>
      </c>
      <c r="BH1133" s="153">
        <f>IF(N1133="zníž. prenesená",J1133,0)</f>
        <v>0</v>
      </c>
      <c r="BI1133" s="153">
        <f>IF(N1133="nulová",J1133,0)</f>
        <v>0</v>
      </c>
      <c r="BJ1133" s="17" t="s">
        <v>84</v>
      </c>
      <c r="BK1133" s="153">
        <f>ROUND(I1133*H1133,2)</f>
        <v>0</v>
      </c>
      <c r="BL1133" s="17" t="s">
        <v>244</v>
      </c>
      <c r="BM1133" s="152" t="s">
        <v>1469</v>
      </c>
    </row>
    <row r="1134" spans="2:65" s="13" customFormat="1">
      <c r="B1134" s="161"/>
      <c r="D1134" s="155" t="s">
        <v>164</v>
      </c>
      <c r="E1134" s="162" t="s">
        <v>1</v>
      </c>
      <c r="F1134" s="163" t="s">
        <v>1470</v>
      </c>
      <c r="H1134" s="164">
        <v>96.206000000000003</v>
      </c>
      <c r="I1134" s="165"/>
      <c r="L1134" s="161"/>
      <c r="M1134" s="166"/>
      <c r="T1134" s="167"/>
      <c r="AT1134" s="162" t="s">
        <v>164</v>
      </c>
      <c r="AU1134" s="162" t="s">
        <v>84</v>
      </c>
      <c r="AV1134" s="13" t="s">
        <v>84</v>
      </c>
      <c r="AW1134" s="13" t="s">
        <v>32</v>
      </c>
      <c r="AX1134" s="13" t="s">
        <v>80</v>
      </c>
      <c r="AY1134" s="162" t="s">
        <v>154</v>
      </c>
    </row>
    <row r="1135" spans="2:65" s="1" customFormat="1" ht="37.9" customHeight="1">
      <c r="B1135" s="139"/>
      <c r="C1135" s="175" t="s">
        <v>1471</v>
      </c>
      <c r="D1135" s="175" t="s">
        <v>359</v>
      </c>
      <c r="E1135" s="176" t="s">
        <v>1472</v>
      </c>
      <c r="F1135" s="177" t="s">
        <v>1473</v>
      </c>
      <c r="G1135" s="178" t="s">
        <v>159</v>
      </c>
      <c r="H1135" s="179">
        <v>76.274000000000001</v>
      </c>
      <c r="I1135" s="180"/>
      <c r="J1135" s="181">
        <f>ROUND(I1135*H1135,2)</f>
        <v>0</v>
      </c>
      <c r="K1135" s="182"/>
      <c r="L1135" s="183"/>
      <c r="M1135" s="184" t="s">
        <v>1</v>
      </c>
      <c r="N1135" s="185" t="s">
        <v>42</v>
      </c>
      <c r="P1135" s="150">
        <f>O1135*H1135</f>
        <v>0</v>
      </c>
      <c r="Q1135" s="150">
        <v>1.9879999999999998E-2</v>
      </c>
      <c r="R1135" s="150">
        <f>Q1135*H1135</f>
        <v>1.5163271199999999</v>
      </c>
      <c r="S1135" s="150">
        <v>0</v>
      </c>
      <c r="T1135" s="151">
        <f>S1135*H1135</f>
        <v>0</v>
      </c>
      <c r="AR1135" s="152" t="s">
        <v>352</v>
      </c>
      <c r="AT1135" s="152" t="s">
        <v>359</v>
      </c>
      <c r="AU1135" s="152" t="s">
        <v>84</v>
      </c>
      <c r="AY1135" s="17" t="s">
        <v>154</v>
      </c>
      <c r="BE1135" s="153">
        <f>IF(N1135="základná",J1135,0)</f>
        <v>0</v>
      </c>
      <c r="BF1135" s="153">
        <f>IF(N1135="znížená",J1135,0)</f>
        <v>0</v>
      </c>
      <c r="BG1135" s="153">
        <f>IF(N1135="zákl. prenesená",J1135,0)</f>
        <v>0</v>
      </c>
      <c r="BH1135" s="153">
        <f>IF(N1135="zníž. prenesená",J1135,0)</f>
        <v>0</v>
      </c>
      <c r="BI1135" s="153">
        <f>IF(N1135="nulová",J1135,0)</f>
        <v>0</v>
      </c>
      <c r="BJ1135" s="17" t="s">
        <v>84</v>
      </c>
      <c r="BK1135" s="153">
        <f>ROUND(I1135*H1135,2)</f>
        <v>0</v>
      </c>
      <c r="BL1135" s="17" t="s">
        <v>244</v>
      </c>
      <c r="BM1135" s="152" t="s">
        <v>1474</v>
      </c>
    </row>
    <row r="1136" spans="2:65" s="13" customFormat="1">
      <c r="B1136" s="161"/>
      <c r="D1136" s="155" t="s">
        <v>164</v>
      </c>
      <c r="E1136" s="162" t="s">
        <v>1</v>
      </c>
      <c r="F1136" s="163" t="s">
        <v>1475</v>
      </c>
      <c r="H1136" s="164">
        <v>76.274000000000001</v>
      </c>
      <c r="I1136" s="165"/>
      <c r="L1136" s="161"/>
      <c r="M1136" s="166"/>
      <c r="T1136" s="167"/>
      <c r="AT1136" s="162" t="s">
        <v>164</v>
      </c>
      <c r="AU1136" s="162" t="s">
        <v>84</v>
      </c>
      <c r="AV1136" s="13" t="s">
        <v>84</v>
      </c>
      <c r="AW1136" s="13" t="s">
        <v>32</v>
      </c>
      <c r="AX1136" s="13" t="s">
        <v>80</v>
      </c>
      <c r="AY1136" s="162" t="s">
        <v>154</v>
      </c>
    </row>
    <row r="1137" spans="2:65" s="1" customFormat="1" ht="24.2" customHeight="1">
      <c r="B1137" s="139"/>
      <c r="C1137" s="140" t="s">
        <v>1476</v>
      </c>
      <c r="D1137" s="140" t="s">
        <v>156</v>
      </c>
      <c r="E1137" s="141" t="s">
        <v>1477</v>
      </c>
      <c r="F1137" s="142" t="s">
        <v>1478</v>
      </c>
      <c r="G1137" s="143" t="s">
        <v>159</v>
      </c>
      <c r="H1137" s="144">
        <v>156.80000000000001</v>
      </c>
      <c r="I1137" s="145"/>
      <c r="J1137" s="146">
        <f>ROUND(I1137*H1137,2)</f>
        <v>0</v>
      </c>
      <c r="K1137" s="147"/>
      <c r="L1137" s="32"/>
      <c r="M1137" s="148" t="s">
        <v>1</v>
      </c>
      <c r="N1137" s="149" t="s">
        <v>42</v>
      </c>
      <c r="P1137" s="150">
        <f>O1137*H1137</f>
        <v>0</v>
      </c>
      <c r="Q1137" s="150">
        <v>5.6459999999999998E-5</v>
      </c>
      <c r="R1137" s="150">
        <f>Q1137*H1137</f>
        <v>8.8529279999999995E-3</v>
      </c>
      <c r="S1137" s="150">
        <v>0</v>
      </c>
      <c r="T1137" s="151">
        <f>S1137*H1137</f>
        <v>0</v>
      </c>
      <c r="AR1137" s="152" t="s">
        <v>244</v>
      </c>
      <c r="AT1137" s="152" t="s">
        <v>156</v>
      </c>
      <c r="AU1137" s="152" t="s">
        <v>84</v>
      </c>
      <c r="AY1137" s="17" t="s">
        <v>154</v>
      </c>
      <c r="BE1137" s="153">
        <f>IF(N1137="základná",J1137,0)</f>
        <v>0</v>
      </c>
      <c r="BF1137" s="153">
        <f>IF(N1137="znížená",J1137,0)</f>
        <v>0</v>
      </c>
      <c r="BG1137" s="153">
        <f>IF(N1137="zákl. prenesená",J1137,0)</f>
        <v>0</v>
      </c>
      <c r="BH1137" s="153">
        <f>IF(N1137="zníž. prenesená",J1137,0)</f>
        <v>0</v>
      </c>
      <c r="BI1137" s="153">
        <f>IF(N1137="nulová",J1137,0)</f>
        <v>0</v>
      </c>
      <c r="BJ1137" s="17" t="s">
        <v>84</v>
      </c>
      <c r="BK1137" s="153">
        <f>ROUND(I1137*H1137,2)</f>
        <v>0</v>
      </c>
      <c r="BL1137" s="17" t="s">
        <v>244</v>
      </c>
      <c r="BM1137" s="152" t="s">
        <v>1479</v>
      </c>
    </row>
    <row r="1138" spans="2:65" s="1" customFormat="1" ht="24.2" customHeight="1">
      <c r="B1138" s="139"/>
      <c r="C1138" s="140" t="s">
        <v>1480</v>
      </c>
      <c r="D1138" s="140" t="s">
        <v>156</v>
      </c>
      <c r="E1138" s="141" t="s">
        <v>1481</v>
      </c>
      <c r="F1138" s="142" t="s">
        <v>1482</v>
      </c>
      <c r="G1138" s="143" t="s">
        <v>1131</v>
      </c>
      <c r="H1138" s="193"/>
      <c r="I1138" s="145"/>
      <c r="J1138" s="146">
        <f>ROUND(I1138*H1138,2)</f>
        <v>0</v>
      </c>
      <c r="K1138" s="147"/>
      <c r="L1138" s="32"/>
      <c r="M1138" s="148" t="s">
        <v>1</v>
      </c>
      <c r="N1138" s="149" t="s">
        <v>42</v>
      </c>
      <c r="P1138" s="150">
        <f>O1138*H1138</f>
        <v>0</v>
      </c>
      <c r="Q1138" s="150">
        <v>0</v>
      </c>
      <c r="R1138" s="150">
        <f>Q1138*H1138</f>
        <v>0</v>
      </c>
      <c r="S1138" s="150">
        <v>0</v>
      </c>
      <c r="T1138" s="151">
        <f>S1138*H1138</f>
        <v>0</v>
      </c>
      <c r="AR1138" s="152" t="s">
        <v>244</v>
      </c>
      <c r="AT1138" s="152" t="s">
        <v>156</v>
      </c>
      <c r="AU1138" s="152" t="s">
        <v>84</v>
      </c>
      <c r="AY1138" s="17" t="s">
        <v>154</v>
      </c>
      <c r="BE1138" s="153">
        <f>IF(N1138="základná",J1138,0)</f>
        <v>0</v>
      </c>
      <c r="BF1138" s="153">
        <f>IF(N1138="znížená",J1138,0)</f>
        <v>0</v>
      </c>
      <c r="BG1138" s="153">
        <f>IF(N1138="zákl. prenesená",J1138,0)</f>
        <v>0</v>
      </c>
      <c r="BH1138" s="153">
        <f>IF(N1138="zníž. prenesená",J1138,0)</f>
        <v>0</v>
      </c>
      <c r="BI1138" s="153">
        <f>IF(N1138="nulová",J1138,0)</f>
        <v>0</v>
      </c>
      <c r="BJ1138" s="17" t="s">
        <v>84</v>
      </c>
      <c r="BK1138" s="153">
        <f>ROUND(I1138*H1138,2)</f>
        <v>0</v>
      </c>
      <c r="BL1138" s="17" t="s">
        <v>244</v>
      </c>
      <c r="BM1138" s="152" t="s">
        <v>1483</v>
      </c>
    </row>
    <row r="1139" spans="2:65" s="11" customFormat="1" ht="22.9" customHeight="1">
      <c r="B1139" s="127"/>
      <c r="D1139" s="128" t="s">
        <v>75</v>
      </c>
      <c r="E1139" s="137" t="s">
        <v>1484</v>
      </c>
      <c r="F1139" s="137" t="s">
        <v>1485</v>
      </c>
      <c r="I1139" s="130"/>
      <c r="J1139" s="138">
        <f>BK1139</f>
        <v>0</v>
      </c>
      <c r="L1139" s="127"/>
      <c r="M1139" s="132"/>
      <c r="P1139" s="133">
        <f>SUM(P1140:P1236)</f>
        <v>0</v>
      </c>
      <c r="R1139" s="133">
        <f>SUM(R1140:R1236)</f>
        <v>44.238949138799995</v>
      </c>
      <c r="T1139" s="134">
        <f>SUM(T1140:T1236)</f>
        <v>0</v>
      </c>
      <c r="AR1139" s="128" t="s">
        <v>84</v>
      </c>
      <c r="AT1139" s="135" t="s">
        <v>75</v>
      </c>
      <c r="AU1139" s="135" t="s">
        <v>80</v>
      </c>
      <c r="AY1139" s="128" t="s">
        <v>154</v>
      </c>
      <c r="BK1139" s="136">
        <f>SUM(BK1140:BK1236)</f>
        <v>0</v>
      </c>
    </row>
    <row r="1140" spans="2:65" s="1" customFormat="1" ht="33" customHeight="1">
      <c r="B1140" s="139"/>
      <c r="C1140" s="140" t="s">
        <v>1486</v>
      </c>
      <c r="D1140" s="140" t="s">
        <v>156</v>
      </c>
      <c r="E1140" s="141" t="s">
        <v>1487</v>
      </c>
      <c r="F1140" s="142" t="s">
        <v>1488</v>
      </c>
      <c r="G1140" s="143" t="s">
        <v>159</v>
      </c>
      <c r="H1140" s="144">
        <v>362.65800000000002</v>
      </c>
      <c r="I1140" s="145"/>
      <c r="J1140" s="146">
        <f>ROUND(I1140*H1140,2)</f>
        <v>0</v>
      </c>
      <c r="K1140" s="147"/>
      <c r="L1140" s="32"/>
      <c r="M1140" s="148" t="s">
        <v>1</v>
      </c>
      <c r="N1140" s="149" t="s">
        <v>42</v>
      </c>
      <c r="P1140" s="150">
        <f>O1140*H1140</f>
        <v>0</v>
      </c>
      <c r="Q1140" s="150">
        <v>4.7390000000000002E-2</v>
      </c>
      <c r="R1140" s="150">
        <f>Q1140*H1140</f>
        <v>17.186362620000001</v>
      </c>
      <c r="S1140" s="150">
        <v>0</v>
      </c>
      <c r="T1140" s="151">
        <f>S1140*H1140</f>
        <v>0</v>
      </c>
      <c r="AR1140" s="152" t="s">
        <v>244</v>
      </c>
      <c r="AT1140" s="152" t="s">
        <v>156</v>
      </c>
      <c r="AU1140" s="152" t="s">
        <v>84</v>
      </c>
      <c r="AY1140" s="17" t="s">
        <v>154</v>
      </c>
      <c r="BE1140" s="153">
        <f>IF(N1140="základná",J1140,0)</f>
        <v>0</v>
      </c>
      <c r="BF1140" s="153">
        <f>IF(N1140="znížená",J1140,0)</f>
        <v>0</v>
      </c>
      <c r="BG1140" s="153">
        <f>IF(N1140="zákl. prenesená",J1140,0)</f>
        <v>0</v>
      </c>
      <c r="BH1140" s="153">
        <f>IF(N1140="zníž. prenesená",J1140,0)</f>
        <v>0</v>
      </c>
      <c r="BI1140" s="153">
        <f>IF(N1140="nulová",J1140,0)</f>
        <v>0</v>
      </c>
      <c r="BJ1140" s="17" t="s">
        <v>84</v>
      </c>
      <c r="BK1140" s="153">
        <f>ROUND(I1140*H1140,2)</f>
        <v>0</v>
      </c>
      <c r="BL1140" s="17" t="s">
        <v>244</v>
      </c>
      <c r="BM1140" s="152" t="s">
        <v>1489</v>
      </c>
    </row>
    <row r="1141" spans="2:65" s="12" customFormat="1">
      <c r="B1141" s="154"/>
      <c r="D1141" s="155" t="s">
        <v>164</v>
      </c>
      <c r="E1141" s="156" t="s">
        <v>1</v>
      </c>
      <c r="F1141" s="157" t="s">
        <v>319</v>
      </c>
      <c r="H1141" s="156" t="s">
        <v>1</v>
      </c>
      <c r="I1141" s="158"/>
      <c r="L1141" s="154"/>
      <c r="M1141" s="159"/>
      <c r="T1141" s="160"/>
      <c r="AT1141" s="156" t="s">
        <v>164</v>
      </c>
      <c r="AU1141" s="156" t="s">
        <v>84</v>
      </c>
      <c r="AV1141" s="12" t="s">
        <v>80</v>
      </c>
      <c r="AW1141" s="12" t="s">
        <v>32</v>
      </c>
      <c r="AX1141" s="12" t="s">
        <v>7</v>
      </c>
      <c r="AY1141" s="156" t="s">
        <v>154</v>
      </c>
    </row>
    <row r="1142" spans="2:65" s="13" customFormat="1">
      <c r="B1142" s="161"/>
      <c r="D1142" s="155" t="s">
        <v>164</v>
      </c>
      <c r="E1142" s="162" t="s">
        <v>1</v>
      </c>
      <c r="F1142" s="163" t="s">
        <v>1490</v>
      </c>
      <c r="H1142" s="164">
        <v>86.162999999999997</v>
      </c>
      <c r="I1142" s="165"/>
      <c r="L1142" s="161"/>
      <c r="M1142" s="166"/>
      <c r="T1142" s="167"/>
      <c r="AT1142" s="162" t="s">
        <v>164</v>
      </c>
      <c r="AU1142" s="162" t="s">
        <v>84</v>
      </c>
      <c r="AV1142" s="13" t="s">
        <v>84</v>
      </c>
      <c r="AW1142" s="13" t="s">
        <v>32</v>
      </c>
      <c r="AX1142" s="13" t="s">
        <v>7</v>
      </c>
      <c r="AY1142" s="162" t="s">
        <v>154</v>
      </c>
    </row>
    <row r="1143" spans="2:65" s="12" customFormat="1">
      <c r="B1143" s="154"/>
      <c r="D1143" s="155" t="s">
        <v>164</v>
      </c>
      <c r="E1143" s="156" t="s">
        <v>1</v>
      </c>
      <c r="F1143" s="157" t="s">
        <v>381</v>
      </c>
      <c r="H1143" s="156" t="s">
        <v>1</v>
      </c>
      <c r="I1143" s="158"/>
      <c r="L1143" s="154"/>
      <c r="M1143" s="159"/>
      <c r="T1143" s="160"/>
      <c r="AT1143" s="156" t="s">
        <v>164</v>
      </c>
      <c r="AU1143" s="156" t="s">
        <v>84</v>
      </c>
      <c r="AV1143" s="12" t="s">
        <v>80</v>
      </c>
      <c r="AW1143" s="12" t="s">
        <v>32</v>
      </c>
      <c r="AX1143" s="12" t="s">
        <v>7</v>
      </c>
      <c r="AY1143" s="156" t="s">
        <v>154</v>
      </c>
    </row>
    <row r="1144" spans="2:65" s="13" customFormat="1">
      <c r="B1144" s="161"/>
      <c r="D1144" s="155" t="s">
        <v>164</v>
      </c>
      <c r="E1144" s="162" t="s">
        <v>1</v>
      </c>
      <c r="F1144" s="163" t="s">
        <v>1491</v>
      </c>
      <c r="H1144" s="164">
        <v>62.683999999999997</v>
      </c>
      <c r="I1144" s="165"/>
      <c r="L1144" s="161"/>
      <c r="M1144" s="166"/>
      <c r="T1144" s="167"/>
      <c r="AT1144" s="162" t="s">
        <v>164</v>
      </c>
      <c r="AU1144" s="162" t="s">
        <v>84</v>
      </c>
      <c r="AV1144" s="13" t="s">
        <v>84</v>
      </c>
      <c r="AW1144" s="13" t="s">
        <v>32</v>
      </c>
      <c r="AX1144" s="13" t="s">
        <v>7</v>
      </c>
      <c r="AY1144" s="162" t="s">
        <v>154</v>
      </c>
    </row>
    <row r="1145" spans="2:65" s="12" customFormat="1">
      <c r="B1145" s="154"/>
      <c r="D1145" s="155" t="s">
        <v>164</v>
      </c>
      <c r="E1145" s="156" t="s">
        <v>1</v>
      </c>
      <c r="F1145" s="157" t="s">
        <v>382</v>
      </c>
      <c r="H1145" s="156" t="s">
        <v>1</v>
      </c>
      <c r="I1145" s="158"/>
      <c r="L1145" s="154"/>
      <c r="M1145" s="159"/>
      <c r="T1145" s="160"/>
      <c r="AT1145" s="156" t="s">
        <v>164</v>
      </c>
      <c r="AU1145" s="156" t="s">
        <v>84</v>
      </c>
      <c r="AV1145" s="12" t="s">
        <v>80</v>
      </c>
      <c r="AW1145" s="12" t="s">
        <v>32</v>
      </c>
      <c r="AX1145" s="12" t="s">
        <v>7</v>
      </c>
      <c r="AY1145" s="156" t="s">
        <v>154</v>
      </c>
    </row>
    <row r="1146" spans="2:65" s="13" customFormat="1">
      <c r="B1146" s="161"/>
      <c r="D1146" s="155" t="s">
        <v>164</v>
      </c>
      <c r="E1146" s="162" t="s">
        <v>1</v>
      </c>
      <c r="F1146" s="163" t="s">
        <v>1492</v>
      </c>
      <c r="H1146" s="164">
        <v>129.70699999999999</v>
      </c>
      <c r="I1146" s="165"/>
      <c r="L1146" s="161"/>
      <c r="M1146" s="166"/>
      <c r="T1146" s="167"/>
      <c r="AT1146" s="162" t="s">
        <v>164</v>
      </c>
      <c r="AU1146" s="162" t="s">
        <v>84</v>
      </c>
      <c r="AV1146" s="13" t="s">
        <v>84</v>
      </c>
      <c r="AW1146" s="13" t="s">
        <v>32</v>
      </c>
      <c r="AX1146" s="13" t="s">
        <v>7</v>
      </c>
      <c r="AY1146" s="162" t="s">
        <v>154</v>
      </c>
    </row>
    <row r="1147" spans="2:65" s="12" customFormat="1">
      <c r="B1147" s="154"/>
      <c r="D1147" s="155" t="s">
        <v>164</v>
      </c>
      <c r="E1147" s="156" t="s">
        <v>1</v>
      </c>
      <c r="F1147" s="157" t="s">
        <v>383</v>
      </c>
      <c r="H1147" s="156" t="s">
        <v>1</v>
      </c>
      <c r="I1147" s="158"/>
      <c r="L1147" s="154"/>
      <c r="M1147" s="159"/>
      <c r="T1147" s="160"/>
      <c r="AT1147" s="156" t="s">
        <v>164</v>
      </c>
      <c r="AU1147" s="156" t="s">
        <v>84</v>
      </c>
      <c r="AV1147" s="12" t="s">
        <v>80</v>
      </c>
      <c r="AW1147" s="12" t="s">
        <v>32</v>
      </c>
      <c r="AX1147" s="12" t="s">
        <v>7</v>
      </c>
      <c r="AY1147" s="156" t="s">
        <v>154</v>
      </c>
    </row>
    <row r="1148" spans="2:65" s="13" customFormat="1">
      <c r="B1148" s="161"/>
      <c r="D1148" s="155" t="s">
        <v>164</v>
      </c>
      <c r="E1148" s="162" t="s">
        <v>1</v>
      </c>
      <c r="F1148" s="163" t="s">
        <v>1493</v>
      </c>
      <c r="H1148" s="164">
        <v>84.103999999999999</v>
      </c>
      <c r="I1148" s="165"/>
      <c r="L1148" s="161"/>
      <c r="M1148" s="166"/>
      <c r="T1148" s="167"/>
      <c r="AT1148" s="162" t="s">
        <v>164</v>
      </c>
      <c r="AU1148" s="162" t="s">
        <v>84</v>
      </c>
      <c r="AV1148" s="13" t="s">
        <v>84</v>
      </c>
      <c r="AW1148" s="13" t="s">
        <v>32</v>
      </c>
      <c r="AX1148" s="13" t="s">
        <v>7</v>
      </c>
      <c r="AY1148" s="162" t="s">
        <v>154</v>
      </c>
    </row>
    <row r="1149" spans="2:65" s="14" customFormat="1">
      <c r="B1149" s="168"/>
      <c r="D1149" s="155" t="s">
        <v>164</v>
      </c>
      <c r="E1149" s="169" t="s">
        <v>1</v>
      </c>
      <c r="F1149" s="170" t="s">
        <v>183</v>
      </c>
      <c r="H1149" s="171">
        <v>362.65799999999996</v>
      </c>
      <c r="I1149" s="172"/>
      <c r="L1149" s="168"/>
      <c r="M1149" s="173"/>
      <c r="T1149" s="174"/>
      <c r="AT1149" s="169" t="s">
        <v>164</v>
      </c>
      <c r="AU1149" s="169" t="s">
        <v>84</v>
      </c>
      <c r="AV1149" s="14" t="s">
        <v>90</v>
      </c>
      <c r="AW1149" s="14" t="s">
        <v>32</v>
      </c>
      <c r="AX1149" s="14" t="s">
        <v>80</v>
      </c>
      <c r="AY1149" s="169" t="s">
        <v>154</v>
      </c>
    </row>
    <row r="1150" spans="2:65" s="1" customFormat="1" ht="37.9" customHeight="1">
      <c r="B1150" s="139"/>
      <c r="C1150" s="140" t="s">
        <v>1494</v>
      </c>
      <c r="D1150" s="140" t="s">
        <v>156</v>
      </c>
      <c r="E1150" s="141" t="s">
        <v>1495</v>
      </c>
      <c r="F1150" s="142" t="s">
        <v>1496</v>
      </c>
      <c r="G1150" s="143" t="s">
        <v>159</v>
      </c>
      <c r="H1150" s="144">
        <v>24.99</v>
      </c>
      <c r="I1150" s="145"/>
      <c r="J1150" s="146">
        <f>ROUND(I1150*H1150,2)</f>
        <v>0</v>
      </c>
      <c r="K1150" s="147"/>
      <c r="L1150" s="32"/>
      <c r="M1150" s="148" t="s">
        <v>1</v>
      </c>
      <c r="N1150" s="149" t="s">
        <v>42</v>
      </c>
      <c r="P1150" s="150">
        <f>O1150*H1150</f>
        <v>0</v>
      </c>
      <c r="Q1150" s="150">
        <v>1.1820000000000001E-2</v>
      </c>
      <c r="R1150" s="150">
        <f>Q1150*H1150</f>
        <v>0.29538179999999997</v>
      </c>
      <c r="S1150" s="150">
        <v>0</v>
      </c>
      <c r="T1150" s="151">
        <f>S1150*H1150</f>
        <v>0</v>
      </c>
      <c r="AR1150" s="152" t="s">
        <v>244</v>
      </c>
      <c r="AT1150" s="152" t="s">
        <v>156</v>
      </c>
      <c r="AU1150" s="152" t="s">
        <v>84</v>
      </c>
      <c r="AY1150" s="17" t="s">
        <v>154</v>
      </c>
      <c r="BE1150" s="153">
        <f>IF(N1150="základná",J1150,0)</f>
        <v>0</v>
      </c>
      <c r="BF1150" s="153">
        <f>IF(N1150="znížená",J1150,0)</f>
        <v>0</v>
      </c>
      <c r="BG1150" s="153">
        <f>IF(N1150="zákl. prenesená",J1150,0)</f>
        <v>0</v>
      </c>
      <c r="BH1150" s="153">
        <f>IF(N1150="zníž. prenesená",J1150,0)</f>
        <v>0</v>
      </c>
      <c r="BI1150" s="153">
        <f>IF(N1150="nulová",J1150,0)</f>
        <v>0</v>
      </c>
      <c r="BJ1150" s="17" t="s">
        <v>84</v>
      </c>
      <c r="BK1150" s="153">
        <f>ROUND(I1150*H1150,2)</f>
        <v>0</v>
      </c>
      <c r="BL1150" s="17" t="s">
        <v>244</v>
      </c>
      <c r="BM1150" s="152" t="s">
        <v>1497</v>
      </c>
    </row>
    <row r="1151" spans="2:65" s="12" customFormat="1">
      <c r="B1151" s="154"/>
      <c r="D1151" s="155" t="s">
        <v>164</v>
      </c>
      <c r="E1151" s="156" t="s">
        <v>1</v>
      </c>
      <c r="F1151" s="157" t="s">
        <v>1498</v>
      </c>
      <c r="H1151" s="156" t="s">
        <v>1</v>
      </c>
      <c r="I1151" s="158"/>
      <c r="L1151" s="154"/>
      <c r="M1151" s="159"/>
      <c r="T1151" s="160"/>
      <c r="AT1151" s="156" t="s">
        <v>164</v>
      </c>
      <c r="AU1151" s="156" t="s">
        <v>84</v>
      </c>
      <c r="AV1151" s="12" t="s">
        <v>80</v>
      </c>
      <c r="AW1151" s="12" t="s">
        <v>32</v>
      </c>
      <c r="AX1151" s="12" t="s">
        <v>7</v>
      </c>
      <c r="AY1151" s="156" t="s">
        <v>154</v>
      </c>
    </row>
    <row r="1152" spans="2:65" s="13" customFormat="1">
      <c r="B1152" s="161"/>
      <c r="D1152" s="155" t="s">
        <v>164</v>
      </c>
      <c r="E1152" s="162" t="s">
        <v>1</v>
      </c>
      <c r="F1152" s="163" t="s">
        <v>1499</v>
      </c>
      <c r="H1152" s="164">
        <v>24.99</v>
      </c>
      <c r="I1152" s="165"/>
      <c r="L1152" s="161"/>
      <c r="M1152" s="166"/>
      <c r="T1152" s="167"/>
      <c r="AT1152" s="162" t="s">
        <v>164</v>
      </c>
      <c r="AU1152" s="162" t="s">
        <v>84</v>
      </c>
      <c r="AV1152" s="13" t="s">
        <v>84</v>
      </c>
      <c r="AW1152" s="13" t="s">
        <v>32</v>
      </c>
      <c r="AX1152" s="13" t="s">
        <v>80</v>
      </c>
      <c r="AY1152" s="162" t="s">
        <v>154</v>
      </c>
    </row>
    <row r="1153" spans="2:65" s="1" customFormat="1" ht="49.15" customHeight="1">
      <c r="B1153" s="139"/>
      <c r="C1153" s="140" t="s">
        <v>1500</v>
      </c>
      <c r="D1153" s="140" t="s">
        <v>156</v>
      </c>
      <c r="E1153" s="141" t="s">
        <v>1501</v>
      </c>
      <c r="F1153" s="142" t="s">
        <v>1502</v>
      </c>
      <c r="G1153" s="143" t="s">
        <v>159</v>
      </c>
      <c r="H1153" s="144">
        <v>420.75099999999998</v>
      </c>
      <c r="I1153" s="145"/>
      <c r="J1153" s="146">
        <f>ROUND(I1153*H1153,2)</f>
        <v>0</v>
      </c>
      <c r="K1153" s="147"/>
      <c r="L1153" s="32"/>
      <c r="M1153" s="148" t="s">
        <v>1</v>
      </c>
      <c r="N1153" s="149" t="s">
        <v>42</v>
      </c>
      <c r="P1153" s="150">
        <f>O1153*H1153</f>
        <v>0</v>
      </c>
      <c r="Q1153" s="150">
        <v>4.6629999999999998E-2</v>
      </c>
      <c r="R1153" s="150">
        <f>Q1153*H1153</f>
        <v>19.619619129999997</v>
      </c>
      <c r="S1153" s="150">
        <v>0</v>
      </c>
      <c r="T1153" s="151">
        <f>S1153*H1153</f>
        <v>0</v>
      </c>
      <c r="AR1153" s="152" t="s">
        <v>244</v>
      </c>
      <c r="AT1153" s="152" t="s">
        <v>156</v>
      </c>
      <c r="AU1153" s="152" t="s">
        <v>84</v>
      </c>
      <c r="AY1153" s="17" t="s">
        <v>154</v>
      </c>
      <c r="BE1153" s="153">
        <f>IF(N1153="základná",J1153,0)</f>
        <v>0</v>
      </c>
      <c r="BF1153" s="153">
        <f>IF(N1153="znížená",J1153,0)</f>
        <v>0</v>
      </c>
      <c r="BG1153" s="153">
        <f>IF(N1153="zákl. prenesená",J1153,0)</f>
        <v>0</v>
      </c>
      <c r="BH1153" s="153">
        <f>IF(N1153="zníž. prenesená",J1153,0)</f>
        <v>0</v>
      </c>
      <c r="BI1153" s="153">
        <f>IF(N1153="nulová",J1153,0)</f>
        <v>0</v>
      </c>
      <c r="BJ1153" s="17" t="s">
        <v>84</v>
      </c>
      <c r="BK1153" s="153">
        <f>ROUND(I1153*H1153,2)</f>
        <v>0</v>
      </c>
      <c r="BL1153" s="17" t="s">
        <v>244</v>
      </c>
      <c r="BM1153" s="152" t="s">
        <v>1503</v>
      </c>
    </row>
    <row r="1154" spans="2:65" s="13" customFormat="1">
      <c r="B1154" s="161"/>
      <c r="D1154" s="155" t="s">
        <v>164</v>
      </c>
      <c r="E1154" s="162" t="s">
        <v>1</v>
      </c>
      <c r="F1154" s="163" t="s">
        <v>1504</v>
      </c>
      <c r="H1154" s="164">
        <v>5.6</v>
      </c>
      <c r="I1154" s="165"/>
      <c r="L1154" s="161"/>
      <c r="M1154" s="166"/>
      <c r="T1154" s="167"/>
      <c r="AT1154" s="162" t="s">
        <v>164</v>
      </c>
      <c r="AU1154" s="162" t="s">
        <v>84</v>
      </c>
      <c r="AV1154" s="13" t="s">
        <v>84</v>
      </c>
      <c r="AW1154" s="13" t="s">
        <v>32</v>
      </c>
      <c r="AX1154" s="13" t="s">
        <v>7</v>
      </c>
      <c r="AY1154" s="162" t="s">
        <v>154</v>
      </c>
    </row>
    <row r="1155" spans="2:65" s="13" customFormat="1">
      <c r="B1155" s="161"/>
      <c r="D1155" s="155" t="s">
        <v>164</v>
      </c>
      <c r="E1155" s="162" t="s">
        <v>1</v>
      </c>
      <c r="F1155" s="163" t="s">
        <v>1505</v>
      </c>
      <c r="H1155" s="164">
        <v>3.36</v>
      </c>
      <c r="I1155" s="165"/>
      <c r="L1155" s="161"/>
      <c r="M1155" s="166"/>
      <c r="T1155" s="167"/>
      <c r="AT1155" s="162" t="s">
        <v>164</v>
      </c>
      <c r="AU1155" s="162" t="s">
        <v>84</v>
      </c>
      <c r="AV1155" s="13" t="s">
        <v>84</v>
      </c>
      <c r="AW1155" s="13" t="s">
        <v>32</v>
      </c>
      <c r="AX1155" s="13" t="s">
        <v>7</v>
      </c>
      <c r="AY1155" s="162" t="s">
        <v>154</v>
      </c>
    </row>
    <row r="1156" spans="2:65" s="13" customFormat="1">
      <c r="B1156" s="161"/>
      <c r="D1156" s="155" t="s">
        <v>164</v>
      </c>
      <c r="E1156" s="162" t="s">
        <v>1</v>
      </c>
      <c r="F1156" s="163" t="s">
        <v>1506</v>
      </c>
      <c r="H1156" s="164">
        <v>8.4</v>
      </c>
      <c r="I1156" s="165"/>
      <c r="L1156" s="161"/>
      <c r="M1156" s="166"/>
      <c r="T1156" s="167"/>
      <c r="AT1156" s="162" t="s">
        <v>164</v>
      </c>
      <c r="AU1156" s="162" t="s">
        <v>84</v>
      </c>
      <c r="AV1156" s="13" t="s">
        <v>84</v>
      </c>
      <c r="AW1156" s="13" t="s">
        <v>32</v>
      </c>
      <c r="AX1156" s="13" t="s">
        <v>7</v>
      </c>
      <c r="AY1156" s="162" t="s">
        <v>154</v>
      </c>
    </row>
    <row r="1157" spans="2:65" s="13" customFormat="1">
      <c r="B1157" s="161"/>
      <c r="D1157" s="155" t="s">
        <v>164</v>
      </c>
      <c r="E1157" s="162" t="s">
        <v>1</v>
      </c>
      <c r="F1157" s="163" t="s">
        <v>1507</v>
      </c>
      <c r="H1157" s="164">
        <v>8.4</v>
      </c>
      <c r="I1157" s="165"/>
      <c r="L1157" s="161"/>
      <c r="M1157" s="166"/>
      <c r="T1157" s="167"/>
      <c r="AT1157" s="162" t="s">
        <v>164</v>
      </c>
      <c r="AU1157" s="162" t="s">
        <v>84</v>
      </c>
      <c r="AV1157" s="13" t="s">
        <v>84</v>
      </c>
      <c r="AW1157" s="13" t="s">
        <v>32</v>
      </c>
      <c r="AX1157" s="13" t="s">
        <v>7</v>
      </c>
      <c r="AY1157" s="162" t="s">
        <v>154</v>
      </c>
    </row>
    <row r="1158" spans="2:65" s="13" customFormat="1">
      <c r="B1158" s="161"/>
      <c r="D1158" s="155" t="s">
        <v>164</v>
      </c>
      <c r="E1158" s="162" t="s">
        <v>1</v>
      </c>
      <c r="F1158" s="163" t="s">
        <v>1508</v>
      </c>
      <c r="H1158" s="164">
        <v>5.7050000000000001</v>
      </c>
      <c r="I1158" s="165"/>
      <c r="L1158" s="161"/>
      <c r="M1158" s="166"/>
      <c r="T1158" s="167"/>
      <c r="AT1158" s="162" t="s">
        <v>164</v>
      </c>
      <c r="AU1158" s="162" t="s">
        <v>84</v>
      </c>
      <c r="AV1158" s="13" t="s">
        <v>84</v>
      </c>
      <c r="AW1158" s="13" t="s">
        <v>32</v>
      </c>
      <c r="AX1158" s="13" t="s">
        <v>7</v>
      </c>
      <c r="AY1158" s="162" t="s">
        <v>154</v>
      </c>
    </row>
    <row r="1159" spans="2:65" s="13" customFormat="1">
      <c r="B1159" s="161"/>
      <c r="D1159" s="155" t="s">
        <v>164</v>
      </c>
      <c r="E1159" s="162" t="s">
        <v>1</v>
      </c>
      <c r="F1159" s="163" t="s">
        <v>1509</v>
      </c>
      <c r="H1159" s="164">
        <v>8.4</v>
      </c>
      <c r="I1159" s="165"/>
      <c r="L1159" s="161"/>
      <c r="M1159" s="166"/>
      <c r="T1159" s="167"/>
      <c r="AT1159" s="162" t="s">
        <v>164</v>
      </c>
      <c r="AU1159" s="162" t="s">
        <v>84</v>
      </c>
      <c r="AV1159" s="13" t="s">
        <v>84</v>
      </c>
      <c r="AW1159" s="13" t="s">
        <v>32</v>
      </c>
      <c r="AX1159" s="13" t="s">
        <v>7</v>
      </c>
      <c r="AY1159" s="162" t="s">
        <v>154</v>
      </c>
    </row>
    <row r="1160" spans="2:65" s="13" customFormat="1">
      <c r="B1160" s="161"/>
      <c r="D1160" s="155" t="s">
        <v>164</v>
      </c>
      <c r="E1160" s="162" t="s">
        <v>1</v>
      </c>
      <c r="F1160" s="163" t="s">
        <v>1510</v>
      </c>
      <c r="H1160" s="164">
        <v>40.74</v>
      </c>
      <c r="I1160" s="165"/>
      <c r="L1160" s="161"/>
      <c r="M1160" s="166"/>
      <c r="T1160" s="167"/>
      <c r="AT1160" s="162" t="s">
        <v>164</v>
      </c>
      <c r="AU1160" s="162" t="s">
        <v>84</v>
      </c>
      <c r="AV1160" s="13" t="s">
        <v>84</v>
      </c>
      <c r="AW1160" s="13" t="s">
        <v>32</v>
      </c>
      <c r="AX1160" s="13" t="s">
        <v>7</v>
      </c>
      <c r="AY1160" s="162" t="s">
        <v>154</v>
      </c>
    </row>
    <row r="1161" spans="2:65" s="13" customFormat="1">
      <c r="B1161" s="161"/>
      <c r="D1161" s="155" t="s">
        <v>164</v>
      </c>
      <c r="E1161" s="162" t="s">
        <v>1</v>
      </c>
      <c r="F1161" s="163" t="s">
        <v>1511</v>
      </c>
      <c r="H1161" s="164">
        <v>39.585000000000001</v>
      </c>
      <c r="I1161" s="165"/>
      <c r="L1161" s="161"/>
      <c r="M1161" s="166"/>
      <c r="T1161" s="167"/>
      <c r="AT1161" s="162" t="s">
        <v>164</v>
      </c>
      <c r="AU1161" s="162" t="s">
        <v>84</v>
      </c>
      <c r="AV1161" s="13" t="s">
        <v>84</v>
      </c>
      <c r="AW1161" s="13" t="s">
        <v>32</v>
      </c>
      <c r="AX1161" s="13" t="s">
        <v>7</v>
      </c>
      <c r="AY1161" s="162" t="s">
        <v>154</v>
      </c>
    </row>
    <row r="1162" spans="2:65" s="13" customFormat="1">
      <c r="B1162" s="161"/>
      <c r="D1162" s="155" t="s">
        <v>164</v>
      </c>
      <c r="E1162" s="162" t="s">
        <v>1</v>
      </c>
      <c r="F1162" s="163" t="s">
        <v>1512</v>
      </c>
      <c r="H1162" s="164">
        <v>3.64</v>
      </c>
      <c r="I1162" s="165"/>
      <c r="L1162" s="161"/>
      <c r="M1162" s="166"/>
      <c r="T1162" s="167"/>
      <c r="AT1162" s="162" t="s">
        <v>164</v>
      </c>
      <c r="AU1162" s="162" t="s">
        <v>84</v>
      </c>
      <c r="AV1162" s="13" t="s">
        <v>84</v>
      </c>
      <c r="AW1162" s="13" t="s">
        <v>32</v>
      </c>
      <c r="AX1162" s="13" t="s">
        <v>7</v>
      </c>
      <c r="AY1162" s="162" t="s">
        <v>154</v>
      </c>
    </row>
    <row r="1163" spans="2:65" s="13" customFormat="1">
      <c r="B1163" s="161"/>
      <c r="D1163" s="155" t="s">
        <v>164</v>
      </c>
      <c r="E1163" s="162" t="s">
        <v>1</v>
      </c>
      <c r="F1163" s="163" t="s">
        <v>1513</v>
      </c>
      <c r="H1163" s="164">
        <v>44.292999999999999</v>
      </c>
      <c r="I1163" s="165"/>
      <c r="L1163" s="161"/>
      <c r="M1163" s="166"/>
      <c r="T1163" s="167"/>
      <c r="AT1163" s="162" t="s">
        <v>164</v>
      </c>
      <c r="AU1163" s="162" t="s">
        <v>84</v>
      </c>
      <c r="AV1163" s="13" t="s">
        <v>84</v>
      </c>
      <c r="AW1163" s="13" t="s">
        <v>32</v>
      </c>
      <c r="AX1163" s="13" t="s">
        <v>7</v>
      </c>
      <c r="AY1163" s="162" t="s">
        <v>154</v>
      </c>
    </row>
    <row r="1164" spans="2:65" s="13" customFormat="1">
      <c r="B1164" s="161"/>
      <c r="D1164" s="155" t="s">
        <v>164</v>
      </c>
      <c r="E1164" s="162" t="s">
        <v>1</v>
      </c>
      <c r="F1164" s="163" t="s">
        <v>1514</v>
      </c>
      <c r="H1164" s="164">
        <v>2.31</v>
      </c>
      <c r="I1164" s="165"/>
      <c r="L1164" s="161"/>
      <c r="M1164" s="166"/>
      <c r="T1164" s="167"/>
      <c r="AT1164" s="162" t="s">
        <v>164</v>
      </c>
      <c r="AU1164" s="162" t="s">
        <v>84</v>
      </c>
      <c r="AV1164" s="13" t="s">
        <v>84</v>
      </c>
      <c r="AW1164" s="13" t="s">
        <v>32</v>
      </c>
      <c r="AX1164" s="13" t="s">
        <v>7</v>
      </c>
      <c r="AY1164" s="162" t="s">
        <v>154</v>
      </c>
    </row>
    <row r="1165" spans="2:65" s="13" customFormat="1">
      <c r="B1165" s="161"/>
      <c r="D1165" s="155" t="s">
        <v>164</v>
      </c>
      <c r="E1165" s="162" t="s">
        <v>1</v>
      </c>
      <c r="F1165" s="163" t="s">
        <v>1515</v>
      </c>
      <c r="H1165" s="164">
        <v>27.86</v>
      </c>
      <c r="I1165" s="165"/>
      <c r="L1165" s="161"/>
      <c r="M1165" s="166"/>
      <c r="T1165" s="167"/>
      <c r="AT1165" s="162" t="s">
        <v>164</v>
      </c>
      <c r="AU1165" s="162" t="s">
        <v>84</v>
      </c>
      <c r="AV1165" s="13" t="s">
        <v>84</v>
      </c>
      <c r="AW1165" s="13" t="s">
        <v>32</v>
      </c>
      <c r="AX1165" s="13" t="s">
        <v>7</v>
      </c>
      <c r="AY1165" s="162" t="s">
        <v>154</v>
      </c>
    </row>
    <row r="1166" spans="2:65" s="13" customFormat="1">
      <c r="B1166" s="161"/>
      <c r="D1166" s="155" t="s">
        <v>164</v>
      </c>
      <c r="E1166" s="162" t="s">
        <v>1</v>
      </c>
      <c r="F1166" s="163" t="s">
        <v>1516</v>
      </c>
      <c r="H1166" s="164">
        <v>10.657999999999999</v>
      </c>
      <c r="I1166" s="165"/>
      <c r="L1166" s="161"/>
      <c r="M1166" s="166"/>
      <c r="T1166" s="167"/>
      <c r="AT1166" s="162" t="s">
        <v>164</v>
      </c>
      <c r="AU1166" s="162" t="s">
        <v>84</v>
      </c>
      <c r="AV1166" s="13" t="s">
        <v>84</v>
      </c>
      <c r="AW1166" s="13" t="s">
        <v>32</v>
      </c>
      <c r="AX1166" s="13" t="s">
        <v>7</v>
      </c>
      <c r="AY1166" s="162" t="s">
        <v>154</v>
      </c>
    </row>
    <row r="1167" spans="2:65" s="13" customFormat="1">
      <c r="B1167" s="161"/>
      <c r="D1167" s="155" t="s">
        <v>164</v>
      </c>
      <c r="E1167" s="162" t="s">
        <v>1</v>
      </c>
      <c r="F1167" s="163" t="s">
        <v>1517</v>
      </c>
      <c r="H1167" s="164">
        <v>20.79</v>
      </c>
      <c r="I1167" s="165"/>
      <c r="L1167" s="161"/>
      <c r="M1167" s="166"/>
      <c r="T1167" s="167"/>
      <c r="AT1167" s="162" t="s">
        <v>164</v>
      </c>
      <c r="AU1167" s="162" t="s">
        <v>84</v>
      </c>
      <c r="AV1167" s="13" t="s">
        <v>84</v>
      </c>
      <c r="AW1167" s="13" t="s">
        <v>32</v>
      </c>
      <c r="AX1167" s="13" t="s">
        <v>7</v>
      </c>
      <c r="AY1167" s="162" t="s">
        <v>154</v>
      </c>
    </row>
    <row r="1168" spans="2:65" s="13" customFormat="1">
      <c r="B1168" s="161"/>
      <c r="D1168" s="155" t="s">
        <v>164</v>
      </c>
      <c r="E1168" s="162" t="s">
        <v>1</v>
      </c>
      <c r="F1168" s="163" t="s">
        <v>1518</v>
      </c>
      <c r="H1168" s="164">
        <v>20.79</v>
      </c>
      <c r="I1168" s="165"/>
      <c r="L1168" s="161"/>
      <c r="M1168" s="166"/>
      <c r="T1168" s="167"/>
      <c r="AT1168" s="162" t="s">
        <v>164</v>
      </c>
      <c r="AU1168" s="162" t="s">
        <v>84</v>
      </c>
      <c r="AV1168" s="13" t="s">
        <v>84</v>
      </c>
      <c r="AW1168" s="13" t="s">
        <v>32</v>
      </c>
      <c r="AX1168" s="13" t="s">
        <v>7</v>
      </c>
      <c r="AY1168" s="162" t="s">
        <v>154</v>
      </c>
    </row>
    <row r="1169" spans="2:65" s="13" customFormat="1">
      <c r="B1169" s="161"/>
      <c r="D1169" s="155" t="s">
        <v>164</v>
      </c>
      <c r="E1169" s="162" t="s">
        <v>1</v>
      </c>
      <c r="F1169" s="163" t="s">
        <v>1519</v>
      </c>
      <c r="H1169" s="164">
        <v>2.8</v>
      </c>
      <c r="I1169" s="165"/>
      <c r="L1169" s="161"/>
      <c r="M1169" s="166"/>
      <c r="T1169" s="167"/>
      <c r="AT1169" s="162" t="s">
        <v>164</v>
      </c>
      <c r="AU1169" s="162" t="s">
        <v>84</v>
      </c>
      <c r="AV1169" s="13" t="s">
        <v>84</v>
      </c>
      <c r="AW1169" s="13" t="s">
        <v>32</v>
      </c>
      <c r="AX1169" s="13" t="s">
        <v>7</v>
      </c>
      <c r="AY1169" s="162" t="s">
        <v>154</v>
      </c>
    </row>
    <row r="1170" spans="2:65" s="13" customFormat="1">
      <c r="B1170" s="161"/>
      <c r="D1170" s="155" t="s">
        <v>164</v>
      </c>
      <c r="E1170" s="162" t="s">
        <v>1</v>
      </c>
      <c r="F1170" s="163" t="s">
        <v>1520</v>
      </c>
      <c r="H1170" s="164">
        <v>23.545000000000002</v>
      </c>
      <c r="I1170" s="165"/>
      <c r="L1170" s="161"/>
      <c r="M1170" s="166"/>
      <c r="T1170" s="167"/>
      <c r="AT1170" s="162" t="s">
        <v>164</v>
      </c>
      <c r="AU1170" s="162" t="s">
        <v>84</v>
      </c>
      <c r="AV1170" s="13" t="s">
        <v>84</v>
      </c>
      <c r="AW1170" s="13" t="s">
        <v>32</v>
      </c>
      <c r="AX1170" s="13" t="s">
        <v>7</v>
      </c>
      <c r="AY1170" s="162" t="s">
        <v>154</v>
      </c>
    </row>
    <row r="1171" spans="2:65" s="13" customFormat="1">
      <c r="B1171" s="161"/>
      <c r="D1171" s="155" t="s">
        <v>164</v>
      </c>
      <c r="E1171" s="162" t="s">
        <v>1</v>
      </c>
      <c r="F1171" s="163" t="s">
        <v>1521</v>
      </c>
      <c r="H1171" s="164">
        <v>2.8</v>
      </c>
      <c r="I1171" s="165"/>
      <c r="L1171" s="161"/>
      <c r="M1171" s="166"/>
      <c r="T1171" s="167"/>
      <c r="AT1171" s="162" t="s">
        <v>164</v>
      </c>
      <c r="AU1171" s="162" t="s">
        <v>84</v>
      </c>
      <c r="AV1171" s="13" t="s">
        <v>84</v>
      </c>
      <c r="AW1171" s="13" t="s">
        <v>32</v>
      </c>
      <c r="AX1171" s="13" t="s">
        <v>7</v>
      </c>
      <c r="AY1171" s="162" t="s">
        <v>154</v>
      </c>
    </row>
    <row r="1172" spans="2:65" s="13" customFormat="1">
      <c r="B1172" s="161"/>
      <c r="D1172" s="155" t="s">
        <v>164</v>
      </c>
      <c r="E1172" s="162" t="s">
        <v>1</v>
      </c>
      <c r="F1172" s="163" t="s">
        <v>1522</v>
      </c>
      <c r="H1172" s="164">
        <v>4.2699999999999996</v>
      </c>
      <c r="I1172" s="165"/>
      <c r="L1172" s="161"/>
      <c r="M1172" s="166"/>
      <c r="T1172" s="167"/>
      <c r="AT1172" s="162" t="s">
        <v>164</v>
      </c>
      <c r="AU1172" s="162" t="s">
        <v>84</v>
      </c>
      <c r="AV1172" s="13" t="s">
        <v>84</v>
      </c>
      <c r="AW1172" s="13" t="s">
        <v>32</v>
      </c>
      <c r="AX1172" s="13" t="s">
        <v>7</v>
      </c>
      <c r="AY1172" s="162" t="s">
        <v>154</v>
      </c>
    </row>
    <row r="1173" spans="2:65" s="13" customFormat="1">
      <c r="B1173" s="161"/>
      <c r="D1173" s="155" t="s">
        <v>164</v>
      </c>
      <c r="E1173" s="162" t="s">
        <v>1</v>
      </c>
      <c r="F1173" s="163" t="s">
        <v>1523</v>
      </c>
      <c r="H1173" s="164">
        <v>2.31</v>
      </c>
      <c r="I1173" s="165"/>
      <c r="L1173" s="161"/>
      <c r="M1173" s="166"/>
      <c r="T1173" s="167"/>
      <c r="AT1173" s="162" t="s">
        <v>164</v>
      </c>
      <c r="AU1173" s="162" t="s">
        <v>84</v>
      </c>
      <c r="AV1173" s="13" t="s">
        <v>84</v>
      </c>
      <c r="AW1173" s="13" t="s">
        <v>32</v>
      </c>
      <c r="AX1173" s="13" t="s">
        <v>7</v>
      </c>
      <c r="AY1173" s="162" t="s">
        <v>154</v>
      </c>
    </row>
    <row r="1174" spans="2:65" s="13" customFormat="1">
      <c r="B1174" s="161"/>
      <c r="D1174" s="155" t="s">
        <v>164</v>
      </c>
      <c r="E1174" s="162" t="s">
        <v>1</v>
      </c>
      <c r="F1174" s="163" t="s">
        <v>1524</v>
      </c>
      <c r="H1174" s="164">
        <v>37.1</v>
      </c>
      <c r="I1174" s="165"/>
      <c r="L1174" s="161"/>
      <c r="M1174" s="166"/>
      <c r="T1174" s="167"/>
      <c r="AT1174" s="162" t="s">
        <v>164</v>
      </c>
      <c r="AU1174" s="162" t="s">
        <v>84</v>
      </c>
      <c r="AV1174" s="13" t="s">
        <v>84</v>
      </c>
      <c r="AW1174" s="13" t="s">
        <v>32</v>
      </c>
      <c r="AX1174" s="13" t="s">
        <v>7</v>
      </c>
      <c r="AY1174" s="162" t="s">
        <v>154</v>
      </c>
    </row>
    <row r="1175" spans="2:65" s="13" customFormat="1">
      <c r="B1175" s="161"/>
      <c r="D1175" s="155" t="s">
        <v>164</v>
      </c>
      <c r="E1175" s="162" t="s">
        <v>1</v>
      </c>
      <c r="F1175" s="163" t="s">
        <v>1525</v>
      </c>
      <c r="H1175" s="164">
        <v>25.934999999999999</v>
      </c>
      <c r="I1175" s="165"/>
      <c r="L1175" s="161"/>
      <c r="M1175" s="166"/>
      <c r="T1175" s="167"/>
      <c r="AT1175" s="162" t="s">
        <v>164</v>
      </c>
      <c r="AU1175" s="162" t="s">
        <v>84</v>
      </c>
      <c r="AV1175" s="13" t="s">
        <v>84</v>
      </c>
      <c r="AW1175" s="13" t="s">
        <v>32</v>
      </c>
      <c r="AX1175" s="13" t="s">
        <v>7</v>
      </c>
      <c r="AY1175" s="162" t="s">
        <v>154</v>
      </c>
    </row>
    <row r="1176" spans="2:65" s="13" customFormat="1">
      <c r="B1176" s="161"/>
      <c r="D1176" s="155" t="s">
        <v>164</v>
      </c>
      <c r="E1176" s="162" t="s">
        <v>1</v>
      </c>
      <c r="F1176" s="163" t="s">
        <v>1526</v>
      </c>
      <c r="H1176" s="164">
        <v>27.622</v>
      </c>
      <c r="I1176" s="165"/>
      <c r="L1176" s="161"/>
      <c r="M1176" s="166"/>
      <c r="T1176" s="167"/>
      <c r="AT1176" s="162" t="s">
        <v>164</v>
      </c>
      <c r="AU1176" s="162" t="s">
        <v>84</v>
      </c>
      <c r="AV1176" s="13" t="s">
        <v>84</v>
      </c>
      <c r="AW1176" s="13" t="s">
        <v>32</v>
      </c>
      <c r="AX1176" s="13" t="s">
        <v>7</v>
      </c>
      <c r="AY1176" s="162" t="s">
        <v>154</v>
      </c>
    </row>
    <row r="1177" spans="2:65" s="13" customFormat="1">
      <c r="B1177" s="161"/>
      <c r="D1177" s="155" t="s">
        <v>164</v>
      </c>
      <c r="E1177" s="162" t="s">
        <v>1</v>
      </c>
      <c r="F1177" s="163" t="s">
        <v>1527</v>
      </c>
      <c r="H1177" s="164">
        <v>32.463000000000001</v>
      </c>
      <c r="I1177" s="165"/>
      <c r="L1177" s="161"/>
      <c r="M1177" s="166"/>
      <c r="T1177" s="167"/>
      <c r="AT1177" s="162" t="s">
        <v>164</v>
      </c>
      <c r="AU1177" s="162" t="s">
        <v>84</v>
      </c>
      <c r="AV1177" s="13" t="s">
        <v>84</v>
      </c>
      <c r="AW1177" s="13" t="s">
        <v>32</v>
      </c>
      <c r="AX1177" s="13" t="s">
        <v>7</v>
      </c>
      <c r="AY1177" s="162" t="s">
        <v>154</v>
      </c>
    </row>
    <row r="1178" spans="2:65" s="13" customFormat="1">
      <c r="B1178" s="161"/>
      <c r="D1178" s="155" t="s">
        <v>164</v>
      </c>
      <c r="E1178" s="162" t="s">
        <v>1</v>
      </c>
      <c r="F1178" s="163" t="s">
        <v>1528</v>
      </c>
      <c r="H1178" s="164">
        <v>9.0649999999999995</v>
      </c>
      <c r="I1178" s="165"/>
      <c r="L1178" s="161"/>
      <c r="M1178" s="166"/>
      <c r="T1178" s="167"/>
      <c r="AT1178" s="162" t="s">
        <v>164</v>
      </c>
      <c r="AU1178" s="162" t="s">
        <v>84</v>
      </c>
      <c r="AV1178" s="13" t="s">
        <v>84</v>
      </c>
      <c r="AW1178" s="13" t="s">
        <v>32</v>
      </c>
      <c r="AX1178" s="13" t="s">
        <v>7</v>
      </c>
      <c r="AY1178" s="162" t="s">
        <v>154</v>
      </c>
    </row>
    <row r="1179" spans="2:65" s="13" customFormat="1">
      <c r="B1179" s="161"/>
      <c r="D1179" s="155" t="s">
        <v>164</v>
      </c>
      <c r="E1179" s="162" t="s">
        <v>1</v>
      </c>
      <c r="F1179" s="163" t="s">
        <v>1529</v>
      </c>
      <c r="H1179" s="164">
        <v>2.31</v>
      </c>
      <c r="I1179" s="165"/>
      <c r="L1179" s="161"/>
      <c r="M1179" s="166"/>
      <c r="T1179" s="167"/>
      <c r="AT1179" s="162" t="s">
        <v>164</v>
      </c>
      <c r="AU1179" s="162" t="s">
        <v>84</v>
      </c>
      <c r="AV1179" s="13" t="s">
        <v>84</v>
      </c>
      <c r="AW1179" s="13" t="s">
        <v>32</v>
      </c>
      <c r="AX1179" s="13" t="s">
        <v>7</v>
      </c>
      <c r="AY1179" s="162" t="s">
        <v>154</v>
      </c>
    </row>
    <row r="1180" spans="2:65" s="14" customFormat="1">
      <c r="B1180" s="168"/>
      <c r="D1180" s="155" t="s">
        <v>164</v>
      </c>
      <c r="E1180" s="169" t="s">
        <v>1</v>
      </c>
      <c r="F1180" s="170" t="s">
        <v>183</v>
      </c>
      <c r="H1180" s="171">
        <v>420.75100000000003</v>
      </c>
      <c r="I1180" s="172"/>
      <c r="L1180" s="168"/>
      <c r="M1180" s="173"/>
      <c r="T1180" s="174"/>
      <c r="AT1180" s="169" t="s">
        <v>164</v>
      </c>
      <c r="AU1180" s="169" t="s">
        <v>84</v>
      </c>
      <c r="AV1180" s="14" t="s">
        <v>90</v>
      </c>
      <c r="AW1180" s="14" t="s">
        <v>32</v>
      </c>
      <c r="AX1180" s="14" t="s">
        <v>80</v>
      </c>
      <c r="AY1180" s="169" t="s">
        <v>154</v>
      </c>
    </row>
    <row r="1181" spans="2:65" s="1" customFormat="1" ht="44.25" customHeight="1">
      <c r="B1181" s="139"/>
      <c r="C1181" s="140" t="s">
        <v>1530</v>
      </c>
      <c r="D1181" s="140" t="s">
        <v>156</v>
      </c>
      <c r="E1181" s="141" t="s">
        <v>1531</v>
      </c>
      <c r="F1181" s="142" t="s">
        <v>1532</v>
      </c>
      <c r="G1181" s="143" t="s">
        <v>159</v>
      </c>
      <c r="H1181" s="144">
        <v>589.83799999999997</v>
      </c>
      <c r="I1181" s="145"/>
      <c r="J1181" s="146">
        <f>ROUND(I1181*H1181,2)</f>
        <v>0</v>
      </c>
      <c r="K1181" s="147"/>
      <c r="L1181" s="32"/>
      <c r="M1181" s="148" t="s">
        <v>1</v>
      </c>
      <c r="N1181" s="149" t="s">
        <v>42</v>
      </c>
      <c r="P1181" s="150">
        <f>O1181*H1181</f>
        <v>0</v>
      </c>
      <c r="Q1181" s="150">
        <v>8.1300000000000001E-3</v>
      </c>
      <c r="R1181" s="150">
        <f>Q1181*H1181</f>
        <v>4.7953829399999996</v>
      </c>
      <c r="S1181" s="150">
        <v>0</v>
      </c>
      <c r="T1181" s="151">
        <f>S1181*H1181</f>
        <v>0</v>
      </c>
      <c r="AR1181" s="152" t="s">
        <v>244</v>
      </c>
      <c r="AT1181" s="152" t="s">
        <v>156</v>
      </c>
      <c r="AU1181" s="152" t="s">
        <v>84</v>
      </c>
      <c r="AY1181" s="17" t="s">
        <v>154</v>
      </c>
      <c r="BE1181" s="153">
        <f>IF(N1181="základná",J1181,0)</f>
        <v>0</v>
      </c>
      <c r="BF1181" s="153">
        <f>IF(N1181="znížená",J1181,0)</f>
        <v>0</v>
      </c>
      <c r="BG1181" s="153">
        <f>IF(N1181="zákl. prenesená",J1181,0)</f>
        <v>0</v>
      </c>
      <c r="BH1181" s="153">
        <f>IF(N1181="zníž. prenesená",J1181,0)</f>
        <v>0</v>
      </c>
      <c r="BI1181" s="153">
        <f>IF(N1181="nulová",J1181,0)</f>
        <v>0</v>
      </c>
      <c r="BJ1181" s="17" t="s">
        <v>84</v>
      </c>
      <c r="BK1181" s="153">
        <f>ROUND(I1181*H1181,2)</f>
        <v>0</v>
      </c>
      <c r="BL1181" s="17" t="s">
        <v>244</v>
      </c>
      <c r="BM1181" s="152" t="s">
        <v>1533</v>
      </c>
    </row>
    <row r="1182" spans="2:65" s="12" customFormat="1">
      <c r="B1182" s="154"/>
      <c r="D1182" s="155" t="s">
        <v>164</v>
      </c>
      <c r="E1182" s="156" t="s">
        <v>1</v>
      </c>
      <c r="F1182" s="157" t="s">
        <v>1534</v>
      </c>
      <c r="H1182" s="156" t="s">
        <v>1</v>
      </c>
      <c r="I1182" s="158"/>
      <c r="L1182" s="154"/>
      <c r="M1182" s="159"/>
      <c r="T1182" s="160"/>
      <c r="AT1182" s="156" t="s">
        <v>164</v>
      </c>
      <c r="AU1182" s="156" t="s">
        <v>84</v>
      </c>
      <c r="AV1182" s="12" t="s">
        <v>80</v>
      </c>
      <c r="AW1182" s="12" t="s">
        <v>32</v>
      </c>
      <c r="AX1182" s="12" t="s">
        <v>7</v>
      </c>
      <c r="AY1182" s="156" t="s">
        <v>154</v>
      </c>
    </row>
    <row r="1183" spans="2:65" s="13" customFormat="1">
      <c r="B1183" s="161"/>
      <c r="D1183" s="155" t="s">
        <v>164</v>
      </c>
      <c r="E1183" s="162" t="s">
        <v>1</v>
      </c>
      <c r="F1183" s="163" t="s">
        <v>1535</v>
      </c>
      <c r="H1183" s="164">
        <v>31.78</v>
      </c>
      <c r="I1183" s="165"/>
      <c r="L1183" s="161"/>
      <c r="M1183" s="166"/>
      <c r="T1183" s="167"/>
      <c r="AT1183" s="162" t="s">
        <v>164</v>
      </c>
      <c r="AU1183" s="162" t="s">
        <v>84</v>
      </c>
      <c r="AV1183" s="13" t="s">
        <v>84</v>
      </c>
      <c r="AW1183" s="13" t="s">
        <v>32</v>
      </c>
      <c r="AX1183" s="13" t="s">
        <v>7</v>
      </c>
      <c r="AY1183" s="162" t="s">
        <v>154</v>
      </c>
    </row>
    <row r="1184" spans="2:65" s="13" customFormat="1">
      <c r="B1184" s="161"/>
      <c r="D1184" s="155" t="s">
        <v>164</v>
      </c>
      <c r="E1184" s="162" t="s">
        <v>1</v>
      </c>
      <c r="F1184" s="163" t="s">
        <v>853</v>
      </c>
      <c r="H1184" s="164">
        <v>8.17</v>
      </c>
      <c r="I1184" s="165"/>
      <c r="L1184" s="161"/>
      <c r="M1184" s="166"/>
      <c r="T1184" s="167"/>
      <c r="AT1184" s="162" t="s">
        <v>164</v>
      </c>
      <c r="AU1184" s="162" t="s">
        <v>84</v>
      </c>
      <c r="AV1184" s="13" t="s">
        <v>84</v>
      </c>
      <c r="AW1184" s="13" t="s">
        <v>32</v>
      </c>
      <c r="AX1184" s="13" t="s">
        <v>7</v>
      </c>
      <c r="AY1184" s="162" t="s">
        <v>154</v>
      </c>
    </row>
    <row r="1185" spans="2:51" s="13" customFormat="1">
      <c r="B1185" s="161"/>
      <c r="D1185" s="155" t="s">
        <v>164</v>
      </c>
      <c r="E1185" s="162" t="s">
        <v>1</v>
      </c>
      <c r="F1185" s="163" t="s">
        <v>1536</v>
      </c>
      <c r="H1185" s="164">
        <v>5.5570000000000004</v>
      </c>
      <c r="I1185" s="165"/>
      <c r="L1185" s="161"/>
      <c r="M1185" s="166"/>
      <c r="T1185" s="167"/>
      <c r="AT1185" s="162" t="s">
        <v>164</v>
      </c>
      <c r="AU1185" s="162" t="s">
        <v>84</v>
      </c>
      <c r="AV1185" s="13" t="s">
        <v>84</v>
      </c>
      <c r="AW1185" s="13" t="s">
        <v>32</v>
      </c>
      <c r="AX1185" s="13" t="s">
        <v>7</v>
      </c>
      <c r="AY1185" s="162" t="s">
        <v>154</v>
      </c>
    </row>
    <row r="1186" spans="2:51" s="13" customFormat="1">
      <c r="B1186" s="161"/>
      <c r="D1186" s="155" t="s">
        <v>164</v>
      </c>
      <c r="E1186" s="162" t="s">
        <v>1</v>
      </c>
      <c r="F1186" s="163" t="s">
        <v>1537</v>
      </c>
      <c r="H1186" s="164">
        <v>43.396000000000001</v>
      </c>
      <c r="I1186" s="165"/>
      <c r="L1186" s="161"/>
      <c r="M1186" s="166"/>
      <c r="T1186" s="167"/>
      <c r="AT1186" s="162" t="s">
        <v>164</v>
      </c>
      <c r="AU1186" s="162" t="s">
        <v>84</v>
      </c>
      <c r="AV1186" s="13" t="s">
        <v>84</v>
      </c>
      <c r="AW1186" s="13" t="s">
        <v>32</v>
      </c>
      <c r="AX1186" s="13" t="s">
        <v>7</v>
      </c>
      <c r="AY1186" s="162" t="s">
        <v>154</v>
      </c>
    </row>
    <row r="1187" spans="2:51" s="13" customFormat="1">
      <c r="B1187" s="161"/>
      <c r="D1187" s="155" t="s">
        <v>164</v>
      </c>
      <c r="E1187" s="162" t="s">
        <v>1</v>
      </c>
      <c r="F1187" s="163" t="s">
        <v>1538</v>
      </c>
      <c r="H1187" s="164">
        <v>44.277999999999999</v>
      </c>
      <c r="I1187" s="165"/>
      <c r="L1187" s="161"/>
      <c r="M1187" s="166"/>
      <c r="T1187" s="167"/>
      <c r="AT1187" s="162" t="s">
        <v>164</v>
      </c>
      <c r="AU1187" s="162" t="s">
        <v>84</v>
      </c>
      <c r="AV1187" s="13" t="s">
        <v>84</v>
      </c>
      <c r="AW1187" s="13" t="s">
        <v>32</v>
      </c>
      <c r="AX1187" s="13" t="s">
        <v>7</v>
      </c>
      <c r="AY1187" s="162" t="s">
        <v>154</v>
      </c>
    </row>
    <row r="1188" spans="2:51" s="13" customFormat="1">
      <c r="B1188" s="161"/>
      <c r="D1188" s="155" t="s">
        <v>164</v>
      </c>
      <c r="E1188" s="162" t="s">
        <v>1</v>
      </c>
      <c r="F1188" s="163" t="s">
        <v>1539</v>
      </c>
      <c r="H1188" s="164">
        <v>11.878</v>
      </c>
      <c r="I1188" s="165"/>
      <c r="L1188" s="161"/>
      <c r="M1188" s="166"/>
      <c r="T1188" s="167"/>
      <c r="AT1188" s="162" t="s">
        <v>164</v>
      </c>
      <c r="AU1188" s="162" t="s">
        <v>84</v>
      </c>
      <c r="AV1188" s="13" t="s">
        <v>84</v>
      </c>
      <c r="AW1188" s="13" t="s">
        <v>32</v>
      </c>
      <c r="AX1188" s="13" t="s">
        <v>7</v>
      </c>
      <c r="AY1188" s="162" t="s">
        <v>154</v>
      </c>
    </row>
    <row r="1189" spans="2:51" s="13" customFormat="1">
      <c r="B1189" s="161"/>
      <c r="D1189" s="155" t="s">
        <v>164</v>
      </c>
      <c r="E1189" s="162" t="s">
        <v>1</v>
      </c>
      <c r="F1189" s="163" t="s">
        <v>1540</v>
      </c>
      <c r="H1189" s="164">
        <v>54.183</v>
      </c>
      <c r="I1189" s="165"/>
      <c r="L1189" s="161"/>
      <c r="M1189" s="166"/>
      <c r="T1189" s="167"/>
      <c r="AT1189" s="162" t="s">
        <v>164</v>
      </c>
      <c r="AU1189" s="162" t="s">
        <v>84</v>
      </c>
      <c r="AV1189" s="13" t="s">
        <v>84</v>
      </c>
      <c r="AW1189" s="13" t="s">
        <v>32</v>
      </c>
      <c r="AX1189" s="13" t="s">
        <v>7</v>
      </c>
      <c r="AY1189" s="162" t="s">
        <v>154</v>
      </c>
    </row>
    <row r="1190" spans="2:51" s="13" customFormat="1">
      <c r="B1190" s="161"/>
      <c r="D1190" s="155" t="s">
        <v>164</v>
      </c>
      <c r="E1190" s="162" t="s">
        <v>1</v>
      </c>
      <c r="F1190" s="163" t="s">
        <v>1541</v>
      </c>
      <c r="H1190" s="164">
        <v>43.462000000000003</v>
      </c>
      <c r="I1190" s="165"/>
      <c r="L1190" s="161"/>
      <c r="M1190" s="166"/>
      <c r="T1190" s="167"/>
      <c r="AT1190" s="162" t="s">
        <v>164</v>
      </c>
      <c r="AU1190" s="162" t="s">
        <v>84</v>
      </c>
      <c r="AV1190" s="13" t="s">
        <v>84</v>
      </c>
      <c r="AW1190" s="13" t="s">
        <v>32</v>
      </c>
      <c r="AX1190" s="13" t="s">
        <v>7</v>
      </c>
      <c r="AY1190" s="162" t="s">
        <v>154</v>
      </c>
    </row>
    <row r="1191" spans="2:51" s="13" customFormat="1">
      <c r="B1191" s="161"/>
      <c r="D1191" s="155" t="s">
        <v>164</v>
      </c>
      <c r="E1191" s="162" t="s">
        <v>1</v>
      </c>
      <c r="F1191" s="163" t="s">
        <v>1542</v>
      </c>
      <c r="H1191" s="164">
        <v>12.284000000000001</v>
      </c>
      <c r="I1191" s="165"/>
      <c r="L1191" s="161"/>
      <c r="M1191" s="166"/>
      <c r="T1191" s="167"/>
      <c r="AT1191" s="162" t="s">
        <v>164</v>
      </c>
      <c r="AU1191" s="162" t="s">
        <v>84</v>
      </c>
      <c r="AV1191" s="13" t="s">
        <v>84</v>
      </c>
      <c r="AW1191" s="13" t="s">
        <v>32</v>
      </c>
      <c r="AX1191" s="13" t="s">
        <v>7</v>
      </c>
      <c r="AY1191" s="162" t="s">
        <v>154</v>
      </c>
    </row>
    <row r="1192" spans="2:51" s="13" customFormat="1">
      <c r="B1192" s="161"/>
      <c r="D1192" s="155" t="s">
        <v>164</v>
      </c>
      <c r="E1192" s="162" t="s">
        <v>1</v>
      </c>
      <c r="F1192" s="163" t="s">
        <v>1543</v>
      </c>
      <c r="H1192" s="164">
        <v>39.448</v>
      </c>
      <c r="I1192" s="165"/>
      <c r="L1192" s="161"/>
      <c r="M1192" s="166"/>
      <c r="T1192" s="167"/>
      <c r="AT1192" s="162" t="s">
        <v>164</v>
      </c>
      <c r="AU1192" s="162" t="s">
        <v>84</v>
      </c>
      <c r="AV1192" s="13" t="s">
        <v>84</v>
      </c>
      <c r="AW1192" s="13" t="s">
        <v>32</v>
      </c>
      <c r="AX1192" s="13" t="s">
        <v>7</v>
      </c>
      <c r="AY1192" s="162" t="s">
        <v>154</v>
      </c>
    </row>
    <row r="1193" spans="2:51" s="13" customFormat="1">
      <c r="B1193" s="161"/>
      <c r="D1193" s="155" t="s">
        <v>164</v>
      </c>
      <c r="E1193" s="162" t="s">
        <v>1</v>
      </c>
      <c r="F1193" s="163" t="s">
        <v>1544</v>
      </c>
      <c r="H1193" s="164">
        <v>13.837</v>
      </c>
      <c r="I1193" s="165"/>
      <c r="L1193" s="161"/>
      <c r="M1193" s="166"/>
      <c r="T1193" s="167"/>
      <c r="AT1193" s="162" t="s">
        <v>164</v>
      </c>
      <c r="AU1193" s="162" t="s">
        <v>84</v>
      </c>
      <c r="AV1193" s="13" t="s">
        <v>84</v>
      </c>
      <c r="AW1193" s="13" t="s">
        <v>32</v>
      </c>
      <c r="AX1193" s="13" t="s">
        <v>7</v>
      </c>
      <c r="AY1193" s="162" t="s">
        <v>154</v>
      </c>
    </row>
    <row r="1194" spans="2:51" s="13" customFormat="1">
      <c r="B1194" s="161"/>
      <c r="D1194" s="155" t="s">
        <v>164</v>
      </c>
      <c r="E1194" s="162" t="s">
        <v>1</v>
      </c>
      <c r="F1194" s="163" t="s">
        <v>1545</v>
      </c>
      <c r="H1194" s="164">
        <v>13.388</v>
      </c>
      <c r="I1194" s="165"/>
      <c r="L1194" s="161"/>
      <c r="M1194" s="166"/>
      <c r="T1194" s="167"/>
      <c r="AT1194" s="162" t="s">
        <v>164</v>
      </c>
      <c r="AU1194" s="162" t="s">
        <v>84</v>
      </c>
      <c r="AV1194" s="13" t="s">
        <v>84</v>
      </c>
      <c r="AW1194" s="13" t="s">
        <v>32</v>
      </c>
      <c r="AX1194" s="13" t="s">
        <v>7</v>
      </c>
      <c r="AY1194" s="162" t="s">
        <v>154</v>
      </c>
    </row>
    <row r="1195" spans="2:51" s="13" customFormat="1">
      <c r="B1195" s="161"/>
      <c r="D1195" s="155" t="s">
        <v>164</v>
      </c>
      <c r="E1195" s="162" t="s">
        <v>1</v>
      </c>
      <c r="F1195" s="163" t="s">
        <v>1546</v>
      </c>
      <c r="H1195" s="164">
        <v>46.850999999999999</v>
      </c>
      <c r="I1195" s="165"/>
      <c r="L1195" s="161"/>
      <c r="M1195" s="166"/>
      <c r="T1195" s="167"/>
      <c r="AT1195" s="162" t="s">
        <v>164</v>
      </c>
      <c r="AU1195" s="162" t="s">
        <v>84</v>
      </c>
      <c r="AV1195" s="13" t="s">
        <v>84</v>
      </c>
      <c r="AW1195" s="13" t="s">
        <v>32</v>
      </c>
      <c r="AX1195" s="13" t="s">
        <v>7</v>
      </c>
      <c r="AY1195" s="162" t="s">
        <v>154</v>
      </c>
    </row>
    <row r="1196" spans="2:51" s="13" customFormat="1">
      <c r="B1196" s="161"/>
      <c r="D1196" s="155" t="s">
        <v>164</v>
      </c>
      <c r="E1196" s="162" t="s">
        <v>1</v>
      </c>
      <c r="F1196" s="163" t="s">
        <v>1547</v>
      </c>
      <c r="H1196" s="164">
        <v>49.453000000000003</v>
      </c>
      <c r="I1196" s="165"/>
      <c r="L1196" s="161"/>
      <c r="M1196" s="166"/>
      <c r="T1196" s="167"/>
      <c r="AT1196" s="162" t="s">
        <v>164</v>
      </c>
      <c r="AU1196" s="162" t="s">
        <v>84</v>
      </c>
      <c r="AV1196" s="13" t="s">
        <v>84</v>
      </c>
      <c r="AW1196" s="13" t="s">
        <v>32</v>
      </c>
      <c r="AX1196" s="13" t="s">
        <v>7</v>
      </c>
      <c r="AY1196" s="162" t="s">
        <v>154</v>
      </c>
    </row>
    <row r="1197" spans="2:51" s="13" customFormat="1">
      <c r="B1197" s="161"/>
      <c r="D1197" s="155" t="s">
        <v>164</v>
      </c>
      <c r="E1197" s="162" t="s">
        <v>1</v>
      </c>
      <c r="F1197" s="163" t="s">
        <v>1548</v>
      </c>
      <c r="H1197" s="164">
        <v>2.0339999999999998</v>
      </c>
      <c r="I1197" s="165"/>
      <c r="L1197" s="161"/>
      <c r="M1197" s="166"/>
      <c r="T1197" s="167"/>
      <c r="AT1197" s="162" t="s">
        <v>164</v>
      </c>
      <c r="AU1197" s="162" t="s">
        <v>84</v>
      </c>
      <c r="AV1197" s="13" t="s">
        <v>84</v>
      </c>
      <c r="AW1197" s="13" t="s">
        <v>32</v>
      </c>
      <c r="AX1197" s="13" t="s">
        <v>7</v>
      </c>
      <c r="AY1197" s="162" t="s">
        <v>154</v>
      </c>
    </row>
    <row r="1198" spans="2:51" s="13" customFormat="1">
      <c r="B1198" s="161"/>
      <c r="D1198" s="155" t="s">
        <v>164</v>
      </c>
      <c r="E1198" s="162" t="s">
        <v>1</v>
      </c>
      <c r="F1198" s="163" t="s">
        <v>1549</v>
      </c>
      <c r="H1198" s="164">
        <v>8.39</v>
      </c>
      <c r="I1198" s="165"/>
      <c r="L1198" s="161"/>
      <c r="M1198" s="166"/>
      <c r="T1198" s="167"/>
      <c r="AT1198" s="162" t="s">
        <v>164</v>
      </c>
      <c r="AU1198" s="162" t="s">
        <v>84</v>
      </c>
      <c r="AV1198" s="13" t="s">
        <v>84</v>
      </c>
      <c r="AW1198" s="13" t="s">
        <v>32</v>
      </c>
      <c r="AX1198" s="13" t="s">
        <v>7</v>
      </c>
      <c r="AY1198" s="162" t="s">
        <v>154</v>
      </c>
    </row>
    <row r="1199" spans="2:51" s="13" customFormat="1">
      <c r="B1199" s="161"/>
      <c r="D1199" s="155" t="s">
        <v>164</v>
      </c>
      <c r="E1199" s="162" t="s">
        <v>1</v>
      </c>
      <c r="F1199" s="163" t="s">
        <v>1550</v>
      </c>
      <c r="H1199" s="164">
        <v>1.9510000000000001</v>
      </c>
      <c r="I1199" s="165"/>
      <c r="L1199" s="161"/>
      <c r="M1199" s="166"/>
      <c r="T1199" s="167"/>
      <c r="AT1199" s="162" t="s">
        <v>164</v>
      </c>
      <c r="AU1199" s="162" t="s">
        <v>84</v>
      </c>
      <c r="AV1199" s="13" t="s">
        <v>84</v>
      </c>
      <c r="AW1199" s="13" t="s">
        <v>32</v>
      </c>
      <c r="AX1199" s="13" t="s">
        <v>7</v>
      </c>
      <c r="AY1199" s="162" t="s">
        <v>154</v>
      </c>
    </row>
    <row r="1200" spans="2:51" s="13" customFormat="1">
      <c r="B1200" s="161"/>
      <c r="D1200" s="155" t="s">
        <v>164</v>
      </c>
      <c r="E1200" s="162" t="s">
        <v>1</v>
      </c>
      <c r="F1200" s="163" t="s">
        <v>1551</v>
      </c>
      <c r="H1200" s="164">
        <v>2.2069999999999999</v>
      </c>
      <c r="I1200" s="165"/>
      <c r="L1200" s="161"/>
      <c r="M1200" s="166"/>
      <c r="T1200" s="167"/>
      <c r="AT1200" s="162" t="s">
        <v>164</v>
      </c>
      <c r="AU1200" s="162" t="s">
        <v>84</v>
      </c>
      <c r="AV1200" s="13" t="s">
        <v>84</v>
      </c>
      <c r="AW1200" s="13" t="s">
        <v>32</v>
      </c>
      <c r="AX1200" s="13" t="s">
        <v>7</v>
      </c>
      <c r="AY1200" s="162" t="s">
        <v>154</v>
      </c>
    </row>
    <row r="1201" spans="2:65" s="13" customFormat="1">
      <c r="B1201" s="161"/>
      <c r="D1201" s="155" t="s">
        <v>164</v>
      </c>
      <c r="E1201" s="162" t="s">
        <v>1</v>
      </c>
      <c r="F1201" s="163" t="s">
        <v>1552</v>
      </c>
      <c r="H1201" s="164">
        <v>7.9740000000000002</v>
      </c>
      <c r="I1201" s="165"/>
      <c r="L1201" s="161"/>
      <c r="M1201" s="166"/>
      <c r="T1201" s="167"/>
      <c r="AT1201" s="162" t="s">
        <v>164</v>
      </c>
      <c r="AU1201" s="162" t="s">
        <v>84</v>
      </c>
      <c r="AV1201" s="13" t="s">
        <v>84</v>
      </c>
      <c r="AW1201" s="13" t="s">
        <v>32</v>
      </c>
      <c r="AX1201" s="13" t="s">
        <v>7</v>
      </c>
      <c r="AY1201" s="162" t="s">
        <v>154</v>
      </c>
    </row>
    <row r="1202" spans="2:65" s="13" customFormat="1">
      <c r="B1202" s="161"/>
      <c r="D1202" s="155" t="s">
        <v>164</v>
      </c>
      <c r="E1202" s="162" t="s">
        <v>1</v>
      </c>
      <c r="F1202" s="163" t="s">
        <v>1553</v>
      </c>
      <c r="H1202" s="164">
        <v>0.97099999999999997</v>
      </c>
      <c r="I1202" s="165"/>
      <c r="L1202" s="161"/>
      <c r="M1202" s="166"/>
      <c r="T1202" s="167"/>
      <c r="AT1202" s="162" t="s">
        <v>164</v>
      </c>
      <c r="AU1202" s="162" t="s">
        <v>84</v>
      </c>
      <c r="AV1202" s="13" t="s">
        <v>84</v>
      </c>
      <c r="AW1202" s="13" t="s">
        <v>32</v>
      </c>
      <c r="AX1202" s="13" t="s">
        <v>7</v>
      </c>
      <c r="AY1202" s="162" t="s">
        <v>154</v>
      </c>
    </row>
    <row r="1203" spans="2:65" s="13" customFormat="1">
      <c r="B1203" s="161"/>
      <c r="D1203" s="155" t="s">
        <v>164</v>
      </c>
      <c r="E1203" s="162" t="s">
        <v>1</v>
      </c>
      <c r="F1203" s="163" t="s">
        <v>1554</v>
      </c>
      <c r="H1203" s="164">
        <v>41.08</v>
      </c>
      <c r="I1203" s="165"/>
      <c r="L1203" s="161"/>
      <c r="M1203" s="166"/>
      <c r="T1203" s="167"/>
      <c r="AT1203" s="162" t="s">
        <v>164</v>
      </c>
      <c r="AU1203" s="162" t="s">
        <v>84</v>
      </c>
      <c r="AV1203" s="13" t="s">
        <v>84</v>
      </c>
      <c r="AW1203" s="13" t="s">
        <v>32</v>
      </c>
      <c r="AX1203" s="13" t="s">
        <v>7</v>
      </c>
      <c r="AY1203" s="162" t="s">
        <v>154</v>
      </c>
    </row>
    <row r="1204" spans="2:65" s="13" customFormat="1">
      <c r="B1204" s="161"/>
      <c r="D1204" s="155" t="s">
        <v>164</v>
      </c>
      <c r="E1204" s="162" t="s">
        <v>1</v>
      </c>
      <c r="F1204" s="163" t="s">
        <v>1555</v>
      </c>
      <c r="H1204" s="164">
        <v>12.778</v>
      </c>
      <c r="I1204" s="165"/>
      <c r="L1204" s="161"/>
      <c r="M1204" s="166"/>
      <c r="T1204" s="167"/>
      <c r="AT1204" s="162" t="s">
        <v>164</v>
      </c>
      <c r="AU1204" s="162" t="s">
        <v>84</v>
      </c>
      <c r="AV1204" s="13" t="s">
        <v>84</v>
      </c>
      <c r="AW1204" s="13" t="s">
        <v>32</v>
      </c>
      <c r="AX1204" s="13" t="s">
        <v>7</v>
      </c>
      <c r="AY1204" s="162" t="s">
        <v>154</v>
      </c>
    </row>
    <row r="1205" spans="2:65" s="13" customFormat="1">
      <c r="B1205" s="161"/>
      <c r="D1205" s="155" t="s">
        <v>164</v>
      </c>
      <c r="E1205" s="162" t="s">
        <v>1</v>
      </c>
      <c r="F1205" s="163" t="s">
        <v>1556</v>
      </c>
      <c r="H1205" s="164">
        <v>56.25</v>
      </c>
      <c r="I1205" s="165"/>
      <c r="L1205" s="161"/>
      <c r="M1205" s="166"/>
      <c r="T1205" s="167"/>
      <c r="AT1205" s="162" t="s">
        <v>164</v>
      </c>
      <c r="AU1205" s="162" t="s">
        <v>84</v>
      </c>
      <c r="AV1205" s="13" t="s">
        <v>84</v>
      </c>
      <c r="AW1205" s="13" t="s">
        <v>32</v>
      </c>
      <c r="AX1205" s="13" t="s">
        <v>7</v>
      </c>
      <c r="AY1205" s="162" t="s">
        <v>154</v>
      </c>
    </row>
    <row r="1206" spans="2:65" s="13" customFormat="1">
      <c r="B1206" s="161"/>
      <c r="D1206" s="155" t="s">
        <v>164</v>
      </c>
      <c r="E1206" s="162" t="s">
        <v>1</v>
      </c>
      <c r="F1206" s="163" t="s">
        <v>1557</v>
      </c>
      <c r="H1206" s="164">
        <v>26.617999999999999</v>
      </c>
      <c r="I1206" s="165"/>
      <c r="L1206" s="161"/>
      <c r="M1206" s="166"/>
      <c r="T1206" s="167"/>
      <c r="AT1206" s="162" t="s">
        <v>164</v>
      </c>
      <c r="AU1206" s="162" t="s">
        <v>84</v>
      </c>
      <c r="AV1206" s="13" t="s">
        <v>84</v>
      </c>
      <c r="AW1206" s="13" t="s">
        <v>32</v>
      </c>
      <c r="AX1206" s="13" t="s">
        <v>7</v>
      </c>
      <c r="AY1206" s="162" t="s">
        <v>154</v>
      </c>
    </row>
    <row r="1207" spans="2:65" s="13" customFormat="1">
      <c r="B1207" s="161"/>
      <c r="D1207" s="155" t="s">
        <v>164</v>
      </c>
      <c r="E1207" s="162" t="s">
        <v>1</v>
      </c>
      <c r="F1207" s="163" t="s">
        <v>1558</v>
      </c>
      <c r="H1207" s="164">
        <v>11.62</v>
      </c>
      <c r="I1207" s="165"/>
      <c r="L1207" s="161"/>
      <c r="M1207" s="166"/>
      <c r="T1207" s="167"/>
      <c r="AT1207" s="162" t="s">
        <v>164</v>
      </c>
      <c r="AU1207" s="162" t="s">
        <v>84</v>
      </c>
      <c r="AV1207" s="13" t="s">
        <v>84</v>
      </c>
      <c r="AW1207" s="13" t="s">
        <v>32</v>
      </c>
      <c r="AX1207" s="13" t="s">
        <v>7</v>
      </c>
      <c r="AY1207" s="162" t="s">
        <v>154</v>
      </c>
    </row>
    <row r="1208" spans="2:65" s="14" customFormat="1">
      <c r="B1208" s="168"/>
      <c r="D1208" s="155" t="s">
        <v>164</v>
      </c>
      <c r="E1208" s="169" t="s">
        <v>1</v>
      </c>
      <c r="F1208" s="170" t="s">
        <v>183</v>
      </c>
      <c r="H1208" s="171">
        <v>589.83799999999997</v>
      </c>
      <c r="I1208" s="172"/>
      <c r="L1208" s="168"/>
      <c r="M1208" s="173"/>
      <c r="T1208" s="174"/>
      <c r="AT1208" s="169" t="s">
        <v>164</v>
      </c>
      <c r="AU1208" s="169" t="s">
        <v>84</v>
      </c>
      <c r="AV1208" s="14" t="s">
        <v>90</v>
      </c>
      <c r="AW1208" s="14" t="s">
        <v>32</v>
      </c>
      <c r="AX1208" s="14" t="s">
        <v>80</v>
      </c>
      <c r="AY1208" s="169" t="s">
        <v>154</v>
      </c>
    </row>
    <row r="1209" spans="2:65" s="1" customFormat="1" ht="33" customHeight="1">
      <c r="B1209" s="139"/>
      <c r="C1209" s="140" t="s">
        <v>1559</v>
      </c>
      <c r="D1209" s="140" t="s">
        <v>156</v>
      </c>
      <c r="E1209" s="141" t="s">
        <v>1560</v>
      </c>
      <c r="F1209" s="142" t="s">
        <v>1561</v>
      </c>
      <c r="G1209" s="143" t="s">
        <v>159</v>
      </c>
      <c r="H1209" s="144">
        <v>197.416</v>
      </c>
      <c r="I1209" s="145"/>
      <c r="J1209" s="146">
        <f>ROUND(I1209*H1209,2)</f>
        <v>0</v>
      </c>
      <c r="K1209" s="147"/>
      <c r="L1209" s="32"/>
      <c r="M1209" s="148" t="s">
        <v>1</v>
      </c>
      <c r="N1209" s="149" t="s">
        <v>42</v>
      </c>
      <c r="P1209" s="150">
        <f>O1209*H1209</f>
        <v>0</v>
      </c>
      <c r="Q1209" s="150">
        <v>1.1864299999999999E-2</v>
      </c>
      <c r="R1209" s="150">
        <f>Q1209*H1209</f>
        <v>2.3422026487999998</v>
      </c>
      <c r="S1209" s="150">
        <v>0</v>
      </c>
      <c r="T1209" s="151">
        <f>S1209*H1209</f>
        <v>0</v>
      </c>
      <c r="AR1209" s="152" t="s">
        <v>244</v>
      </c>
      <c r="AT1209" s="152" t="s">
        <v>156</v>
      </c>
      <c r="AU1209" s="152" t="s">
        <v>84</v>
      </c>
      <c r="AY1209" s="17" t="s">
        <v>154</v>
      </c>
      <c r="BE1209" s="153">
        <f>IF(N1209="základná",J1209,0)</f>
        <v>0</v>
      </c>
      <c r="BF1209" s="153">
        <f>IF(N1209="znížená",J1209,0)</f>
        <v>0</v>
      </c>
      <c r="BG1209" s="153">
        <f>IF(N1209="zákl. prenesená",J1209,0)</f>
        <v>0</v>
      </c>
      <c r="BH1209" s="153">
        <f>IF(N1209="zníž. prenesená",J1209,0)</f>
        <v>0</v>
      </c>
      <c r="BI1209" s="153">
        <f>IF(N1209="nulová",J1209,0)</f>
        <v>0</v>
      </c>
      <c r="BJ1209" s="17" t="s">
        <v>84</v>
      </c>
      <c r="BK1209" s="153">
        <f>ROUND(I1209*H1209,2)</f>
        <v>0</v>
      </c>
      <c r="BL1209" s="17" t="s">
        <v>244</v>
      </c>
      <c r="BM1209" s="152" t="s">
        <v>1562</v>
      </c>
    </row>
    <row r="1210" spans="2:65" s="12" customFormat="1">
      <c r="B1210" s="154"/>
      <c r="D1210" s="155" t="s">
        <v>164</v>
      </c>
      <c r="E1210" s="156" t="s">
        <v>1</v>
      </c>
      <c r="F1210" s="157" t="s">
        <v>1563</v>
      </c>
      <c r="H1210" s="156" t="s">
        <v>1</v>
      </c>
      <c r="I1210" s="158"/>
      <c r="L1210" s="154"/>
      <c r="M1210" s="159"/>
      <c r="T1210" s="160"/>
      <c r="AT1210" s="156" t="s">
        <v>164</v>
      </c>
      <c r="AU1210" s="156" t="s">
        <v>84</v>
      </c>
      <c r="AV1210" s="12" t="s">
        <v>80</v>
      </c>
      <c r="AW1210" s="12" t="s">
        <v>32</v>
      </c>
      <c r="AX1210" s="12" t="s">
        <v>7</v>
      </c>
      <c r="AY1210" s="156" t="s">
        <v>154</v>
      </c>
    </row>
    <row r="1211" spans="2:65" s="13" customFormat="1">
      <c r="B1211" s="161"/>
      <c r="D1211" s="155" t="s">
        <v>164</v>
      </c>
      <c r="E1211" s="162" t="s">
        <v>1</v>
      </c>
      <c r="F1211" s="163" t="s">
        <v>1564</v>
      </c>
      <c r="H1211" s="164">
        <v>7.5209999999999999</v>
      </c>
      <c r="I1211" s="165"/>
      <c r="L1211" s="161"/>
      <c r="M1211" s="166"/>
      <c r="T1211" s="167"/>
      <c r="AT1211" s="162" t="s">
        <v>164</v>
      </c>
      <c r="AU1211" s="162" t="s">
        <v>84</v>
      </c>
      <c r="AV1211" s="13" t="s">
        <v>84</v>
      </c>
      <c r="AW1211" s="13" t="s">
        <v>32</v>
      </c>
      <c r="AX1211" s="13" t="s">
        <v>7</v>
      </c>
      <c r="AY1211" s="162" t="s">
        <v>154</v>
      </c>
    </row>
    <row r="1212" spans="2:65" s="13" customFormat="1">
      <c r="B1212" s="161"/>
      <c r="D1212" s="155" t="s">
        <v>164</v>
      </c>
      <c r="E1212" s="162" t="s">
        <v>1</v>
      </c>
      <c r="F1212" s="163" t="s">
        <v>1565</v>
      </c>
      <c r="H1212" s="164">
        <v>3.4319999999999999</v>
      </c>
      <c r="I1212" s="165"/>
      <c r="L1212" s="161"/>
      <c r="M1212" s="166"/>
      <c r="T1212" s="167"/>
      <c r="AT1212" s="162" t="s">
        <v>164</v>
      </c>
      <c r="AU1212" s="162" t="s">
        <v>84</v>
      </c>
      <c r="AV1212" s="13" t="s">
        <v>84</v>
      </c>
      <c r="AW1212" s="13" t="s">
        <v>32</v>
      </c>
      <c r="AX1212" s="13" t="s">
        <v>7</v>
      </c>
      <c r="AY1212" s="162" t="s">
        <v>154</v>
      </c>
    </row>
    <row r="1213" spans="2:65" s="13" customFormat="1">
      <c r="B1213" s="161"/>
      <c r="D1213" s="155" t="s">
        <v>164</v>
      </c>
      <c r="E1213" s="162" t="s">
        <v>1</v>
      </c>
      <c r="F1213" s="163" t="s">
        <v>1566</v>
      </c>
      <c r="H1213" s="164">
        <v>10.608000000000001</v>
      </c>
      <c r="I1213" s="165"/>
      <c r="L1213" s="161"/>
      <c r="M1213" s="166"/>
      <c r="T1213" s="167"/>
      <c r="AT1213" s="162" t="s">
        <v>164</v>
      </c>
      <c r="AU1213" s="162" t="s">
        <v>84</v>
      </c>
      <c r="AV1213" s="13" t="s">
        <v>84</v>
      </c>
      <c r="AW1213" s="13" t="s">
        <v>32</v>
      </c>
      <c r="AX1213" s="13" t="s">
        <v>7</v>
      </c>
      <c r="AY1213" s="162" t="s">
        <v>154</v>
      </c>
    </row>
    <row r="1214" spans="2:65" s="13" customFormat="1">
      <c r="B1214" s="161"/>
      <c r="D1214" s="155" t="s">
        <v>164</v>
      </c>
      <c r="E1214" s="162" t="s">
        <v>1</v>
      </c>
      <c r="F1214" s="163" t="s">
        <v>1567</v>
      </c>
      <c r="H1214" s="164">
        <v>10.692</v>
      </c>
      <c r="I1214" s="165"/>
      <c r="L1214" s="161"/>
      <c r="M1214" s="166"/>
      <c r="T1214" s="167"/>
      <c r="AT1214" s="162" t="s">
        <v>164</v>
      </c>
      <c r="AU1214" s="162" t="s">
        <v>84</v>
      </c>
      <c r="AV1214" s="13" t="s">
        <v>84</v>
      </c>
      <c r="AW1214" s="13" t="s">
        <v>32</v>
      </c>
      <c r="AX1214" s="13" t="s">
        <v>7</v>
      </c>
      <c r="AY1214" s="162" t="s">
        <v>154</v>
      </c>
    </row>
    <row r="1215" spans="2:65" s="13" customFormat="1">
      <c r="B1215" s="161"/>
      <c r="D1215" s="155" t="s">
        <v>164</v>
      </c>
      <c r="E1215" s="162" t="s">
        <v>1</v>
      </c>
      <c r="F1215" s="163" t="s">
        <v>1568</v>
      </c>
      <c r="H1215" s="164">
        <v>3.706</v>
      </c>
      <c r="I1215" s="165"/>
      <c r="L1215" s="161"/>
      <c r="M1215" s="166"/>
      <c r="T1215" s="167"/>
      <c r="AT1215" s="162" t="s">
        <v>164</v>
      </c>
      <c r="AU1215" s="162" t="s">
        <v>84</v>
      </c>
      <c r="AV1215" s="13" t="s">
        <v>84</v>
      </c>
      <c r="AW1215" s="13" t="s">
        <v>32</v>
      </c>
      <c r="AX1215" s="13" t="s">
        <v>7</v>
      </c>
      <c r="AY1215" s="162" t="s">
        <v>154</v>
      </c>
    </row>
    <row r="1216" spans="2:65" s="13" customFormat="1">
      <c r="B1216" s="161"/>
      <c r="D1216" s="155" t="s">
        <v>164</v>
      </c>
      <c r="E1216" s="162" t="s">
        <v>1</v>
      </c>
      <c r="F1216" s="163" t="s">
        <v>1569</v>
      </c>
      <c r="H1216" s="164">
        <v>19.181000000000001</v>
      </c>
      <c r="I1216" s="165"/>
      <c r="L1216" s="161"/>
      <c r="M1216" s="166"/>
      <c r="T1216" s="167"/>
      <c r="AT1216" s="162" t="s">
        <v>164</v>
      </c>
      <c r="AU1216" s="162" t="s">
        <v>84</v>
      </c>
      <c r="AV1216" s="13" t="s">
        <v>84</v>
      </c>
      <c r="AW1216" s="13" t="s">
        <v>32</v>
      </c>
      <c r="AX1216" s="13" t="s">
        <v>7</v>
      </c>
      <c r="AY1216" s="162" t="s">
        <v>154</v>
      </c>
    </row>
    <row r="1217" spans="2:51" s="13" customFormat="1">
      <c r="B1217" s="161"/>
      <c r="D1217" s="155" t="s">
        <v>164</v>
      </c>
      <c r="E1217" s="162" t="s">
        <v>1</v>
      </c>
      <c r="F1217" s="163" t="s">
        <v>1570</v>
      </c>
      <c r="H1217" s="164">
        <v>15.509</v>
      </c>
      <c r="I1217" s="165"/>
      <c r="L1217" s="161"/>
      <c r="M1217" s="166"/>
      <c r="T1217" s="167"/>
      <c r="AT1217" s="162" t="s">
        <v>164</v>
      </c>
      <c r="AU1217" s="162" t="s">
        <v>84</v>
      </c>
      <c r="AV1217" s="13" t="s">
        <v>84</v>
      </c>
      <c r="AW1217" s="13" t="s">
        <v>32</v>
      </c>
      <c r="AX1217" s="13" t="s">
        <v>7</v>
      </c>
      <c r="AY1217" s="162" t="s">
        <v>154</v>
      </c>
    </row>
    <row r="1218" spans="2:51" s="13" customFormat="1">
      <c r="B1218" s="161"/>
      <c r="D1218" s="155" t="s">
        <v>164</v>
      </c>
      <c r="E1218" s="162" t="s">
        <v>1</v>
      </c>
      <c r="F1218" s="163" t="s">
        <v>1571</v>
      </c>
      <c r="H1218" s="164">
        <v>4.3220000000000001</v>
      </c>
      <c r="I1218" s="165"/>
      <c r="L1218" s="161"/>
      <c r="M1218" s="166"/>
      <c r="T1218" s="167"/>
      <c r="AT1218" s="162" t="s">
        <v>164</v>
      </c>
      <c r="AU1218" s="162" t="s">
        <v>84</v>
      </c>
      <c r="AV1218" s="13" t="s">
        <v>84</v>
      </c>
      <c r="AW1218" s="13" t="s">
        <v>32</v>
      </c>
      <c r="AX1218" s="13" t="s">
        <v>7</v>
      </c>
      <c r="AY1218" s="162" t="s">
        <v>154</v>
      </c>
    </row>
    <row r="1219" spans="2:51" s="13" customFormat="1">
      <c r="B1219" s="161"/>
      <c r="D1219" s="155" t="s">
        <v>164</v>
      </c>
      <c r="E1219" s="162" t="s">
        <v>1</v>
      </c>
      <c r="F1219" s="163" t="s">
        <v>1572</v>
      </c>
      <c r="H1219" s="164">
        <v>15.38</v>
      </c>
      <c r="I1219" s="165"/>
      <c r="L1219" s="161"/>
      <c r="M1219" s="166"/>
      <c r="T1219" s="167"/>
      <c r="AT1219" s="162" t="s">
        <v>164</v>
      </c>
      <c r="AU1219" s="162" t="s">
        <v>84</v>
      </c>
      <c r="AV1219" s="13" t="s">
        <v>84</v>
      </c>
      <c r="AW1219" s="13" t="s">
        <v>32</v>
      </c>
      <c r="AX1219" s="13" t="s">
        <v>7</v>
      </c>
      <c r="AY1219" s="162" t="s">
        <v>154</v>
      </c>
    </row>
    <row r="1220" spans="2:51" s="13" customFormat="1">
      <c r="B1220" s="161"/>
      <c r="D1220" s="155" t="s">
        <v>164</v>
      </c>
      <c r="E1220" s="162" t="s">
        <v>1</v>
      </c>
      <c r="F1220" s="163" t="s">
        <v>1573</v>
      </c>
      <c r="H1220" s="164">
        <v>4.8579999999999997</v>
      </c>
      <c r="I1220" s="165"/>
      <c r="L1220" s="161"/>
      <c r="M1220" s="166"/>
      <c r="T1220" s="167"/>
      <c r="AT1220" s="162" t="s">
        <v>164</v>
      </c>
      <c r="AU1220" s="162" t="s">
        <v>84</v>
      </c>
      <c r="AV1220" s="13" t="s">
        <v>84</v>
      </c>
      <c r="AW1220" s="13" t="s">
        <v>32</v>
      </c>
      <c r="AX1220" s="13" t="s">
        <v>7</v>
      </c>
      <c r="AY1220" s="162" t="s">
        <v>154</v>
      </c>
    </row>
    <row r="1221" spans="2:51" s="13" customFormat="1">
      <c r="B1221" s="161"/>
      <c r="D1221" s="155" t="s">
        <v>164</v>
      </c>
      <c r="E1221" s="162" t="s">
        <v>1</v>
      </c>
      <c r="F1221" s="163" t="s">
        <v>1574</v>
      </c>
      <c r="H1221" s="164">
        <v>4.8310000000000004</v>
      </c>
      <c r="I1221" s="165"/>
      <c r="L1221" s="161"/>
      <c r="M1221" s="166"/>
      <c r="T1221" s="167"/>
      <c r="AT1221" s="162" t="s">
        <v>164</v>
      </c>
      <c r="AU1221" s="162" t="s">
        <v>84</v>
      </c>
      <c r="AV1221" s="13" t="s">
        <v>84</v>
      </c>
      <c r="AW1221" s="13" t="s">
        <v>32</v>
      </c>
      <c r="AX1221" s="13" t="s">
        <v>7</v>
      </c>
      <c r="AY1221" s="162" t="s">
        <v>154</v>
      </c>
    </row>
    <row r="1222" spans="2:51" s="13" customFormat="1">
      <c r="B1222" s="161"/>
      <c r="D1222" s="155" t="s">
        <v>164</v>
      </c>
      <c r="E1222" s="162" t="s">
        <v>1</v>
      </c>
      <c r="F1222" s="163" t="s">
        <v>1575</v>
      </c>
      <c r="H1222" s="164">
        <v>16.628</v>
      </c>
      <c r="I1222" s="165"/>
      <c r="L1222" s="161"/>
      <c r="M1222" s="166"/>
      <c r="T1222" s="167"/>
      <c r="AT1222" s="162" t="s">
        <v>164</v>
      </c>
      <c r="AU1222" s="162" t="s">
        <v>84</v>
      </c>
      <c r="AV1222" s="13" t="s">
        <v>84</v>
      </c>
      <c r="AW1222" s="13" t="s">
        <v>32</v>
      </c>
      <c r="AX1222" s="13" t="s">
        <v>7</v>
      </c>
      <c r="AY1222" s="162" t="s">
        <v>154</v>
      </c>
    </row>
    <row r="1223" spans="2:51" s="13" customFormat="1">
      <c r="B1223" s="161"/>
      <c r="D1223" s="155" t="s">
        <v>164</v>
      </c>
      <c r="E1223" s="162" t="s">
        <v>1</v>
      </c>
      <c r="F1223" s="163" t="s">
        <v>1576</v>
      </c>
      <c r="H1223" s="164">
        <v>17.524999999999999</v>
      </c>
      <c r="I1223" s="165"/>
      <c r="L1223" s="161"/>
      <c r="M1223" s="166"/>
      <c r="T1223" s="167"/>
      <c r="AT1223" s="162" t="s">
        <v>164</v>
      </c>
      <c r="AU1223" s="162" t="s">
        <v>84</v>
      </c>
      <c r="AV1223" s="13" t="s">
        <v>84</v>
      </c>
      <c r="AW1223" s="13" t="s">
        <v>32</v>
      </c>
      <c r="AX1223" s="13" t="s">
        <v>7</v>
      </c>
      <c r="AY1223" s="162" t="s">
        <v>154</v>
      </c>
    </row>
    <row r="1224" spans="2:51" s="13" customFormat="1">
      <c r="B1224" s="161"/>
      <c r="D1224" s="155" t="s">
        <v>164</v>
      </c>
      <c r="E1224" s="162" t="s">
        <v>1</v>
      </c>
      <c r="F1224" s="163" t="s">
        <v>1577</v>
      </c>
      <c r="H1224" s="164">
        <v>2.0779999999999998</v>
      </c>
      <c r="I1224" s="165"/>
      <c r="L1224" s="161"/>
      <c r="M1224" s="166"/>
      <c r="T1224" s="167"/>
      <c r="AT1224" s="162" t="s">
        <v>164</v>
      </c>
      <c r="AU1224" s="162" t="s">
        <v>84</v>
      </c>
      <c r="AV1224" s="13" t="s">
        <v>84</v>
      </c>
      <c r="AW1224" s="13" t="s">
        <v>32</v>
      </c>
      <c r="AX1224" s="13" t="s">
        <v>7</v>
      </c>
      <c r="AY1224" s="162" t="s">
        <v>154</v>
      </c>
    </row>
    <row r="1225" spans="2:51" s="13" customFormat="1">
      <c r="B1225" s="161"/>
      <c r="D1225" s="155" t="s">
        <v>164</v>
      </c>
      <c r="E1225" s="162" t="s">
        <v>1</v>
      </c>
      <c r="F1225" s="163" t="s">
        <v>1578</v>
      </c>
      <c r="H1225" s="164">
        <v>1.26</v>
      </c>
      <c r="I1225" s="165"/>
      <c r="L1225" s="161"/>
      <c r="M1225" s="166"/>
      <c r="T1225" s="167"/>
      <c r="AT1225" s="162" t="s">
        <v>164</v>
      </c>
      <c r="AU1225" s="162" t="s">
        <v>84</v>
      </c>
      <c r="AV1225" s="13" t="s">
        <v>84</v>
      </c>
      <c r="AW1225" s="13" t="s">
        <v>32</v>
      </c>
      <c r="AX1225" s="13" t="s">
        <v>7</v>
      </c>
      <c r="AY1225" s="162" t="s">
        <v>154</v>
      </c>
    </row>
    <row r="1226" spans="2:51" s="13" customFormat="1">
      <c r="B1226" s="161"/>
      <c r="D1226" s="155" t="s">
        <v>164</v>
      </c>
      <c r="E1226" s="162" t="s">
        <v>1</v>
      </c>
      <c r="F1226" s="163" t="s">
        <v>1579</v>
      </c>
      <c r="H1226" s="164">
        <v>2.0230000000000001</v>
      </c>
      <c r="I1226" s="165"/>
      <c r="L1226" s="161"/>
      <c r="M1226" s="166"/>
      <c r="T1226" s="167"/>
      <c r="AT1226" s="162" t="s">
        <v>164</v>
      </c>
      <c r="AU1226" s="162" t="s">
        <v>84</v>
      </c>
      <c r="AV1226" s="13" t="s">
        <v>84</v>
      </c>
      <c r="AW1226" s="13" t="s">
        <v>32</v>
      </c>
      <c r="AX1226" s="13" t="s">
        <v>7</v>
      </c>
      <c r="AY1226" s="162" t="s">
        <v>154</v>
      </c>
    </row>
    <row r="1227" spans="2:51" s="13" customFormat="1">
      <c r="B1227" s="161"/>
      <c r="D1227" s="155" t="s">
        <v>164</v>
      </c>
      <c r="E1227" s="162" t="s">
        <v>1</v>
      </c>
      <c r="F1227" s="163" t="s">
        <v>1580</v>
      </c>
      <c r="H1227" s="164">
        <v>2.2170000000000001</v>
      </c>
      <c r="I1227" s="165"/>
      <c r="L1227" s="161"/>
      <c r="M1227" s="166"/>
      <c r="T1227" s="167"/>
      <c r="AT1227" s="162" t="s">
        <v>164</v>
      </c>
      <c r="AU1227" s="162" t="s">
        <v>84</v>
      </c>
      <c r="AV1227" s="13" t="s">
        <v>84</v>
      </c>
      <c r="AW1227" s="13" t="s">
        <v>32</v>
      </c>
      <c r="AX1227" s="13" t="s">
        <v>7</v>
      </c>
      <c r="AY1227" s="162" t="s">
        <v>154</v>
      </c>
    </row>
    <row r="1228" spans="2:51" s="13" customFormat="1">
      <c r="B1228" s="161"/>
      <c r="D1228" s="155" t="s">
        <v>164</v>
      </c>
      <c r="E1228" s="162" t="s">
        <v>1</v>
      </c>
      <c r="F1228" s="163" t="s">
        <v>1581</v>
      </c>
      <c r="H1228" s="164">
        <v>1.236</v>
      </c>
      <c r="I1228" s="165"/>
      <c r="L1228" s="161"/>
      <c r="M1228" s="166"/>
      <c r="T1228" s="167"/>
      <c r="AT1228" s="162" t="s">
        <v>164</v>
      </c>
      <c r="AU1228" s="162" t="s">
        <v>84</v>
      </c>
      <c r="AV1228" s="13" t="s">
        <v>84</v>
      </c>
      <c r="AW1228" s="13" t="s">
        <v>32</v>
      </c>
      <c r="AX1228" s="13" t="s">
        <v>7</v>
      </c>
      <c r="AY1228" s="162" t="s">
        <v>154</v>
      </c>
    </row>
    <row r="1229" spans="2:51" s="13" customFormat="1">
      <c r="B1229" s="161"/>
      <c r="D1229" s="155" t="s">
        <v>164</v>
      </c>
      <c r="E1229" s="162" t="s">
        <v>1</v>
      </c>
      <c r="F1229" s="163" t="s">
        <v>1582</v>
      </c>
      <c r="H1229" s="164">
        <v>1.373</v>
      </c>
      <c r="I1229" s="165"/>
      <c r="L1229" s="161"/>
      <c r="M1229" s="166"/>
      <c r="T1229" s="167"/>
      <c r="AT1229" s="162" t="s">
        <v>164</v>
      </c>
      <c r="AU1229" s="162" t="s">
        <v>84</v>
      </c>
      <c r="AV1229" s="13" t="s">
        <v>84</v>
      </c>
      <c r="AW1229" s="13" t="s">
        <v>32</v>
      </c>
      <c r="AX1229" s="13" t="s">
        <v>7</v>
      </c>
      <c r="AY1229" s="162" t="s">
        <v>154</v>
      </c>
    </row>
    <row r="1230" spans="2:51" s="13" customFormat="1">
      <c r="B1230" s="161"/>
      <c r="D1230" s="155" t="s">
        <v>164</v>
      </c>
      <c r="E1230" s="162" t="s">
        <v>1</v>
      </c>
      <c r="F1230" s="163" t="s">
        <v>1583</v>
      </c>
      <c r="H1230" s="164">
        <v>14.561999999999999</v>
      </c>
      <c r="I1230" s="165"/>
      <c r="L1230" s="161"/>
      <c r="M1230" s="166"/>
      <c r="T1230" s="167"/>
      <c r="AT1230" s="162" t="s">
        <v>164</v>
      </c>
      <c r="AU1230" s="162" t="s">
        <v>84</v>
      </c>
      <c r="AV1230" s="13" t="s">
        <v>84</v>
      </c>
      <c r="AW1230" s="13" t="s">
        <v>32</v>
      </c>
      <c r="AX1230" s="13" t="s">
        <v>7</v>
      </c>
      <c r="AY1230" s="162" t="s">
        <v>154</v>
      </c>
    </row>
    <row r="1231" spans="2:51" s="13" customFormat="1">
      <c r="B1231" s="161"/>
      <c r="D1231" s="155" t="s">
        <v>164</v>
      </c>
      <c r="E1231" s="162" t="s">
        <v>1</v>
      </c>
      <c r="F1231" s="163" t="s">
        <v>1584</v>
      </c>
      <c r="H1231" s="164">
        <v>4.8310000000000004</v>
      </c>
      <c r="I1231" s="165"/>
      <c r="L1231" s="161"/>
      <c r="M1231" s="166"/>
      <c r="T1231" s="167"/>
      <c r="AT1231" s="162" t="s">
        <v>164</v>
      </c>
      <c r="AU1231" s="162" t="s">
        <v>84</v>
      </c>
      <c r="AV1231" s="13" t="s">
        <v>84</v>
      </c>
      <c r="AW1231" s="13" t="s">
        <v>32</v>
      </c>
      <c r="AX1231" s="13" t="s">
        <v>7</v>
      </c>
      <c r="AY1231" s="162" t="s">
        <v>154</v>
      </c>
    </row>
    <row r="1232" spans="2:51" s="13" customFormat="1">
      <c r="B1232" s="161"/>
      <c r="D1232" s="155" t="s">
        <v>164</v>
      </c>
      <c r="E1232" s="162" t="s">
        <v>1</v>
      </c>
      <c r="F1232" s="163" t="s">
        <v>1585</v>
      </c>
      <c r="H1232" s="164">
        <v>19.966999999999999</v>
      </c>
      <c r="I1232" s="165"/>
      <c r="L1232" s="161"/>
      <c r="M1232" s="166"/>
      <c r="T1232" s="167"/>
      <c r="AT1232" s="162" t="s">
        <v>164</v>
      </c>
      <c r="AU1232" s="162" t="s">
        <v>84</v>
      </c>
      <c r="AV1232" s="13" t="s">
        <v>84</v>
      </c>
      <c r="AW1232" s="13" t="s">
        <v>32</v>
      </c>
      <c r="AX1232" s="13" t="s">
        <v>7</v>
      </c>
      <c r="AY1232" s="162" t="s">
        <v>154</v>
      </c>
    </row>
    <row r="1233" spans="2:65" s="13" customFormat="1">
      <c r="B1233" s="161"/>
      <c r="D1233" s="155" t="s">
        <v>164</v>
      </c>
      <c r="E1233" s="162" t="s">
        <v>1</v>
      </c>
      <c r="F1233" s="163" t="s">
        <v>1586</v>
      </c>
      <c r="H1233" s="164">
        <v>9.9160000000000004</v>
      </c>
      <c r="I1233" s="165"/>
      <c r="L1233" s="161"/>
      <c r="M1233" s="166"/>
      <c r="T1233" s="167"/>
      <c r="AT1233" s="162" t="s">
        <v>164</v>
      </c>
      <c r="AU1233" s="162" t="s">
        <v>84</v>
      </c>
      <c r="AV1233" s="13" t="s">
        <v>84</v>
      </c>
      <c r="AW1233" s="13" t="s">
        <v>32</v>
      </c>
      <c r="AX1233" s="13" t="s">
        <v>7</v>
      </c>
      <c r="AY1233" s="162" t="s">
        <v>154</v>
      </c>
    </row>
    <row r="1234" spans="2:65" s="13" customFormat="1">
      <c r="B1234" s="161"/>
      <c r="D1234" s="155" t="s">
        <v>164</v>
      </c>
      <c r="E1234" s="162" t="s">
        <v>1</v>
      </c>
      <c r="F1234" s="163" t="s">
        <v>1587</v>
      </c>
      <c r="H1234" s="164">
        <v>3.76</v>
      </c>
      <c r="I1234" s="165"/>
      <c r="L1234" s="161"/>
      <c r="M1234" s="166"/>
      <c r="T1234" s="167"/>
      <c r="AT1234" s="162" t="s">
        <v>164</v>
      </c>
      <c r="AU1234" s="162" t="s">
        <v>84</v>
      </c>
      <c r="AV1234" s="13" t="s">
        <v>84</v>
      </c>
      <c r="AW1234" s="13" t="s">
        <v>32</v>
      </c>
      <c r="AX1234" s="13" t="s">
        <v>7</v>
      </c>
      <c r="AY1234" s="162" t="s">
        <v>154</v>
      </c>
    </row>
    <row r="1235" spans="2:65" s="14" customFormat="1">
      <c r="B1235" s="168"/>
      <c r="D1235" s="155" t="s">
        <v>164</v>
      </c>
      <c r="E1235" s="169" t="s">
        <v>1</v>
      </c>
      <c r="F1235" s="170" t="s">
        <v>183</v>
      </c>
      <c r="H1235" s="171">
        <v>197.416</v>
      </c>
      <c r="I1235" s="172"/>
      <c r="L1235" s="168"/>
      <c r="M1235" s="173"/>
      <c r="T1235" s="174"/>
      <c r="AT1235" s="169" t="s">
        <v>164</v>
      </c>
      <c r="AU1235" s="169" t="s">
        <v>84</v>
      </c>
      <c r="AV1235" s="14" t="s">
        <v>90</v>
      </c>
      <c r="AW1235" s="14" t="s">
        <v>32</v>
      </c>
      <c r="AX1235" s="14" t="s">
        <v>80</v>
      </c>
      <c r="AY1235" s="169" t="s">
        <v>154</v>
      </c>
    </row>
    <row r="1236" spans="2:65" s="1" customFormat="1" ht="24.2" customHeight="1">
      <c r="B1236" s="139"/>
      <c r="C1236" s="140" t="s">
        <v>1588</v>
      </c>
      <c r="D1236" s="140" t="s">
        <v>156</v>
      </c>
      <c r="E1236" s="141" t="s">
        <v>1589</v>
      </c>
      <c r="F1236" s="142" t="s">
        <v>1590</v>
      </c>
      <c r="G1236" s="143" t="s">
        <v>1131</v>
      </c>
      <c r="H1236" s="193"/>
      <c r="I1236" s="145"/>
      <c r="J1236" s="146">
        <f>ROUND(I1236*H1236,2)</f>
        <v>0</v>
      </c>
      <c r="K1236" s="147"/>
      <c r="L1236" s="32"/>
      <c r="M1236" s="148" t="s">
        <v>1</v>
      </c>
      <c r="N1236" s="149" t="s">
        <v>42</v>
      </c>
      <c r="P1236" s="150">
        <f>O1236*H1236</f>
        <v>0</v>
      </c>
      <c r="Q1236" s="150">
        <v>0</v>
      </c>
      <c r="R1236" s="150">
        <f>Q1236*H1236</f>
        <v>0</v>
      </c>
      <c r="S1236" s="150">
        <v>0</v>
      </c>
      <c r="T1236" s="151">
        <f>S1236*H1236</f>
        <v>0</v>
      </c>
      <c r="AR1236" s="152" t="s">
        <v>244</v>
      </c>
      <c r="AT1236" s="152" t="s">
        <v>156</v>
      </c>
      <c r="AU1236" s="152" t="s">
        <v>84</v>
      </c>
      <c r="AY1236" s="17" t="s">
        <v>154</v>
      </c>
      <c r="BE1236" s="153">
        <f>IF(N1236="základná",J1236,0)</f>
        <v>0</v>
      </c>
      <c r="BF1236" s="153">
        <f>IF(N1236="znížená",J1236,0)</f>
        <v>0</v>
      </c>
      <c r="BG1236" s="153">
        <f>IF(N1236="zákl. prenesená",J1236,0)</f>
        <v>0</v>
      </c>
      <c r="BH1236" s="153">
        <f>IF(N1236="zníž. prenesená",J1236,0)</f>
        <v>0</v>
      </c>
      <c r="BI1236" s="153">
        <f>IF(N1236="nulová",J1236,0)</f>
        <v>0</v>
      </c>
      <c r="BJ1236" s="17" t="s">
        <v>84</v>
      </c>
      <c r="BK1236" s="153">
        <f>ROUND(I1236*H1236,2)</f>
        <v>0</v>
      </c>
      <c r="BL1236" s="17" t="s">
        <v>244</v>
      </c>
      <c r="BM1236" s="152" t="s">
        <v>1591</v>
      </c>
    </row>
    <row r="1237" spans="2:65" s="11" customFormat="1" ht="22.9" customHeight="1">
      <c r="B1237" s="127"/>
      <c r="D1237" s="128" t="s">
        <v>75</v>
      </c>
      <c r="E1237" s="137" t="s">
        <v>1592</v>
      </c>
      <c r="F1237" s="137" t="s">
        <v>1593</v>
      </c>
      <c r="I1237" s="130"/>
      <c r="J1237" s="138">
        <f>BK1237</f>
        <v>0</v>
      </c>
      <c r="L1237" s="127"/>
      <c r="M1237" s="132"/>
      <c r="P1237" s="133">
        <f>SUM(P1238:P1265)</f>
        <v>0</v>
      </c>
      <c r="R1237" s="133">
        <f>SUM(R1238:R1265)</f>
        <v>2.4434032000000001E-2</v>
      </c>
      <c r="T1237" s="134">
        <f>SUM(T1238:T1265)</f>
        <v>0.441936</v>
      </c>
      <c r="AR1237" s="128" t="s">
        <v>84</v>
      </c>
      <c r="AT1237" s="135" t="s">
        <v>75</v>
      </c>
      <c r="AU1237" s="135" t="s">
        <v>80</v>
      </c>
      <c r="AY1237" s="128" t="s">
        <v>154</v>
      </c>
      <c r="BK1237" s="136">
        <f>SUM(BK1238:BK1265)</f>
        <v>0</v>
      </c>
    </row>
    <row r="1238" spans="2:65" s="1" customFormat="1" ht="24.2" customHeight="1">
      <c r="B1238" s="139"/>
      <c r="C1238" s="140" t="s">
        <v>1594</v>
      </c>
      <c r="D1238" s="140" t="s">
        <v>156</v>
      </c>
      <c r="E1238" s="141" t="s">
        <v>1595</v>
      </c>
      <c r="F1238" s="142" t="s">
        <v>1596</v>
      </c>
      <c r="G1238" s="143" t="s">
        <v>159</v>
      </c>
      <c r="H1238" s="144">
        <v>5.5940000000000003</v>
      </c>
      <c r="I1238" s="145"/>
      <c r="J1238" s="146">
        <f>ROUND(I1238*H1238,2)</f>
        <v>0</v>
      </c>
      <c r="K1238" s="147"/>
      <c r="L1238" s="32"/>
      <c r="M1238" s="148" t="s">
        <v>1</v>
      </c>
      <c r="N1238" s="149" t="s">
        <v>42</v>
      </c>
      <c r="P1238" s="150">
        <f>O1238*H1238</f>
        <v>0</v>
      </c>
      <c r="Q1238" s="150">
        <v>0</v>
      </c>
      <c r="R1238" s="150">
        <f>Q1238*H1238</f>
        <v>0</v>
      </c>
      <c r="S1238" s="150">
        <v>7.4200000000000004E-3</v>
      </c>
      <c r="T1238" s="151">
        <f>S1238*H1238</f>
        <v>4.1507480000000006E-2</v>
      </c>
      <c r="AR1238" s="152" t="s">
        <v>244</v>
      </c>
      <c r="AT1238" s="152" t="s">
        <v>156</v>
      </c>
      <c r="AU1238" s="152" t="s">
        <v>84</v>
      </c>
      <c r="AY1238" s="17" t="s">
        <v>154</v>
      </c>
      <c r="BE1238" s="153">
        <f>IF(N1238="základná",J1238,0)</f>
        <v>0</v>
      </c>
      <c r="BF1238" s="153">
        <f>IF(N1238="znížená",J1238,0)</f>
        <v>0</v>
      </c>
      <c r="BG1238" s="153">
        <f>IF(N1238="zákl. prenesená",J1238,0)</f>
        <v>0</v>
      </c>
      <c r="BH1238" s="153">
        <f>IF(N1238="zníž. prenesená",J1238,0)</f>
        <v>0</v>
      </c>
      <c r="BI1238" s="153">
        <f>IF(N1238="nulová",J1238,0)</f>
        <v>0</v>
      </c>
      <c r="BJ1238" s="17" t="s">
        <v>84</v>
      </c>
      <c r="BK1238" s="153">
        <f>ROUND(I1238*H1238,2)</f>
        <v>0</v>
      </c>
      <c r="BL1238" s="17" t="s">
        <v>244</v>
      </c>
      <c r="BM1238" s="152" t="s">
        <v>1597</v>
      </c>
    </row>
    <row r="1239" spans="2:65" s="12" customFormat="1">
      <c r="B1239" s="154"/>
      <c r="D1239" s="155" t="s">
        <v>164</v>
      </c>
      <c r="E1239" s="156" t="s">
        <v>1</v>
      </c>
      <c r="F1239" s="157" t="s">
        <v>939</v>
      </c>
      <c r="H1239" s="156" t="s">
        <v>1</v>
      </c>
      <c r="I1239" s="158"/>
      <c r="L1239" s="154"/>
      <c r="M1239" s="159"/>
      <c r="T1239" s="160"/>
      <c r="AT1239" s="156" t="s">
        <v>164</v>
      </c>
      <c r="AU1239" s="156" t="s">
        <v>84</v>
      </c>
      <c r="AV1239" s="12" t="s">
        <v>80</v>
      </c>
      <c r="AW1239" s="12" t="s">
        <v>32</v>
      </c>
      <c r="AX1239" s="12" t="s">
        <v>7</v>
      </c>
      <c r="AY1239" s="156" t="s">
        <v>154</v>
      </c>
    </row>
    <row r="1240" spans="2:65" s="13" customFormat="1">
      <c r="B1240" s="161"/>
      <c r="D1240" s="155" t="s">
        <v>164</v>
      </c>
      <c r="E1240" s="162" t="s">
        <v>1</v>
      </c>
      <c r="F1240" s="163" t="s">
        <v>1598</v>
      </c>
      <c r="H1240" s="164">
        <v>5.5940000000000003</v>
      </c>
      <c r="I1240" s="165"/>
      <c r="L1240" s="161"/>
      <c r="M1240" s="166"/>
      <c r="T1240" s="167"/>
      <c r="AT1240" s="162" t="s">
        <v>164</v>
      </c>
      <c r="AU1240" s="162" t="s">
        <v>84</v>
      </c>
      <c r="AV1240" s="13" t="s">
        <v>84</v>
      </c>
      <c r="AW1240" s="13" t="s">
        <v>32</v>
      </c>
      <c r="AX1240" s="13" t="s">
        <v>80</v>
      </c>
      <c r="AY1240" s="162" t="s">
        <v>154</v>
      </c>
    </row>
    <row r="1241" spans="2:65" s="1" customFormat="1" ht="24.2" customHeight="1">
      <c r="B1241" s="139"/>
      <c r="C1241" s="140" t="s">
        <v>1599</v>
      </c>
      <c r="D1241" s="140" t="s">
        <v>156</v>
      </c>
      <c r="E1241" s="141" t="s">
        <v>1600</v>
      </c>
      <c r="F1241" s="142" t="s">
        <v>1601</v>
      </c>
      <c r="G1241" s="143" t="s">
        <v>355</v>
      </c>
      <c r="H1241" s="144">
        <v>2</v>
      </c>
      <c r="I1241" s="145"/>
      <c r="J1241" s="146">
        <f>ROUND(I1241*H1241,2)</f>
        <v>0</v>
      </c>
      <c r="K1241" s="147"/>
      <c r="L1241" s="32"/>
      <c r="M1241" s="148" t="s">
        <v>1</v>
      </c>
      <c r="N1241" s="149" t="s">
        <v>42</v>
      </c>
      <c r="P1241" s="150">
        <f>O1241*H1241</f>
        <v>0</v>
      </c>
      <c r="Q1241" s="150">
        <v>0</v>
      </c>
      <c r="R1241" s="150">
        <f>Q1241*H1241</f>
        <v>0</v>
      </c>
      <c r="S1241" s="150">
        <v>3.2000000000000002E-3</v>
      </c>
      <c r="T1241" s="151">
        <f>S1241*H1241</f>
        <v>6.4000000000000003E-3</v>
      </c>
      <c r="AR1241" s="152" t="s">
        <v>244</v>
      </c>
      <c r="AT1241" s="152" t="s">
        <v>156</v>
      </c>
      <c r="AU1241" s="152" t="s">
        <v>84</v>
      </c>
      <c r="AY1241" s="17" t="s">
        <v>154</v>
      </c>
      <c r="BE1241" s="153">
        <f>IF(N1241="základná",J1241,0)</f>
        <v>0</v>
      </c>
      <c r="BF1241" s="153">
        <f>IF(N1241="znížená",J1241,0)</f>
        <v>0</v>
      </c>
      <c r="BG1241" s="153">
        <f>IF(N1241="zákl. prenesená",J1241,0)</f>
        <v>0</v>
      </c>
      <c r="BH1241" s="153">
        <f>IF(N1241="zníž. prenesená",J1241,0)</f>
        <v>0</v>
      </c>
      <c r="BI1241" s="153">
        <f>IF(N1241="nulová",J1241,0)</f>
        <v>0</v>
      </c>
      <c r="BJ1241" s="17" t="s">
        <v>84</v>
      </c>
      <c r="BK1241" s="153">
        <f>ROUND(I1241*H1241,2)</f>
        <v>0</v>
      </c>
      <c r="BL1241" s="17" t="s">
        <v>244</v>
      </c>
      <c r="BM1241" s="152" t="s">
        <v>1602</v>
      </c>
    </row>
    <row r="1242" spans="2:65" s="12" customFormat="1">
      <c r="B1242" s="154"/>
      <c r="D1242" s="155" t="s">
        <v>164</v>
      </c>
      <c r="E1242" s="156" t="s">
        <v>1</v>
      </c>
      <c r="F1242" s="157" t="s">
        <v>1370</v>
      </c>
      <c r="H1242" s="156" t="s">
        <v>1</v>
      </c>
      <c r="I1242" s="158"/>
      <c r="L1242" s="154"/>
      <c r="M1242" s="159"/>
      <c r="T1242" s="160"/>
      <c r="AT1242" s="156" t="s">
        <v>164</v>
      </c>
      <c r="AU1242" s="156" t="s">
        <v>84</v>
      </c>
      <c r="AV1242" s="12" t="s">
        <v>80</v>
      </c>
      <c r="AW1242" s="12" t="s">
        <v>32</v>
      </c>
      <c r="AX1242" s="12" t="s">
        <v>7</v>
      </c>
      <c r="AY1242" s="156" t="s">
        <v>154</v>
      </c>
    </row>
    <row r="1243" spans="2:65" s="13" customFormat="1">
      <c r="B1243" s="161"/>
      <c r="D1243" s="155" t="s">
        <v>164</v>
      </c>
      <c r="E1243" s="162" t="s">
        <v>1</v>
      </c>
      <c r="F1243" s="163" t="s">
        <v>84</v>
      </c>
      <c r="H1243" s="164">
        <v>2</v>
      </c>
      <c r="I1243" s="165"/>
      <c r="L1243" s="161"/>
      <c r="M1243" s="166"/>
      <c r="T1243" s="167"/>
      <c r="AT1243" s="162" t="s">
        <v>164</v>
      </c>
      <c r="AU1243" s="162" t="s">
        <v>84</v>
      </c>
      <c r="AV1243" s="13" t="s">
        <v>84</v>
      </c>
      <c r="AW1243" s="13" t="s">
        <v>32</v>
      </c>
      <c r="AX1243" s="13" t="s">
        <v>80</v>
      </c>
      <c r="AY1243" s="162" t="s">
        <v>154</v>
      </c>
    </row>
    <row r="1244" spans="2:65" s="1" customFormat="1" ht="24.2" customHeight="1">
      <c r="B1244" s="139"/>
      <c r="C1244" s="140" t="s">
        <v>1603</v>
      </c>
      <c r="D1244" s="140" t="s">
        <v>156</v>
      </c>
      <c r="E1244" s="141" t="s">
        <v>1604</v>
      </c>
      <c r="F1244" s="142" t="s">
        <v>1605</v>
      </c>
      <c r="G1244" s="143" t="s">
        <v>633</v>
      </c>
      <c r="H1244" s="144">
        <v>21.91</v>
      </c>
      <c r="I1244" s="145"/>
      <c r="J1244" s="146">
        <f>ROUND(I1244*H1244,2)</f>
        <v>0</v>
      </c>
      <c r="K1244" s="147"/>
      <c r="L1244" s="32"/>
      <c r="M1244" s="148" t="s">
        <v>1</v>
      </c>
      <c r="N1244" s="149" t="s">
        <v>42</v>
      </c>
      <c r="P1244" s="150">
        <f>O1244*H1244</f>
        <v>0</v>
      </c>
      <c r="Q1244" s="150">
        <v>1.1152E-3</v>
      </c>
      <c r="R1244" s="150">
        <f>Q1244*H1244</f>
        <v>2.4434032000000001E-2</v>
      </c>
      <c r="S1244" s="150">
        <v>0</v>
      </c>
      <c r="T1244" s="151">
        <f>S1244*H1244</f>
        <v>0</v>
      </c>
      <c r="AR1244" s="152" t="s">
        <v>244</v>
      </c>
      <c r="AT1244" s="152" t="s">
        <v>156</v>
      </c>
      <c r="AU1244" s="152" t="s">
        <v>84</v>
      </c>
      <c r="AY1244" s="17" t="s">
        <v>154</v>
      </c>
      <c r="BE1244" s="153">
        <f>IF(N1244="základná",J1244,0)</f>
        <v>0</v>
      </c>
      <c r="BF1244" s="153">
        <f>IF(N1244="znížená",J1244,0)</f>
        <v>0</v>
      </c>
      <c r="BG1244" s="153">
        <f>IF(N1244="zákl. prenesená",J1244,0)</f>
        <v>0</v>
      </c>
      <c r="BH1244" s="153">
        <f>IF(N1244="zníž. prenesená",J1244,0)</f>
        <v>0</v>
      </c>
      <c r="BI1244" s="153">
        <f>IF(N1244="nulová",J1244,0)</f>
        <v>0</v>
      </c>
      <c r="BJ1244" s="17" t="s">
        <v>84</v>
      </c>
      <c r="BK1244" s="153">
        <f>ROUND(I1244*H1244,2)</f>
        <v>0</v>
      </c>
      <c r="BL1244" s="17" t="s">
        <v>244</v>
      </c>
      <c r="BM1244" s="152" t="s">
        <v>1606</v>
      </c>
    </row>
    <row r="1245" spans="2:65" s="12" customFormat="1">
      <c r="B1245" s="154"/>
      <c r="D1245" s="155" t="s">
        <v>164</v>
      </c>
      <c r="E1245" s="156" t="s">
        <v>1</v>
      </c>
      <c r="F1245" s="157" t="s">
        <v>1607</v>
      </c>
      <c r="H1245" s="156" t="s">
        <v>1</v>
      </c>
      <c r="I1245" s="158"/>
      <c r="L1245" s="154"/>
      <c r="M1245" s="159"/>
      <c r="T1245" s="160"/>
      <c r="AT1245" s="156" t="s">
        <v>164</v>
      </c>
      <c r="AU1245" s="156" t="s">
        <v>84</v>
      </c>
      <c r="AV1245" s="12" t="s">
        <v>80</v>
      </c>
      <c r="AW1245" s="12" t="s">
        <v>32</v>
      </c>
      <c r="AX1245" s="12" t="s">
        <v>7</v>
      </c>
      <c r="AY1245" s="156" t="s">
        <v>154</v>
      </c>
    </row>
    <row r="1246" spans="2:65" s="13" customFormat="1">
      <c r="B1246" s="161"/>
      <c r="D1246" s="155" t="s">
        <v>164</v>
      </c>
      <c r="E1246" s="162" t="s">
        <v>1</v>
      </c>
      <c r="F1246" s="163" t="s">
        <v>718</v>
      </c>
      <c r="H1246" s="164">
        <v>2.2000000000000002</v>
      </c>
      <c r="I1246" s="165"/>
      <c r="L1246" s="161"/>
      <c r="M1246" s="166"/>
      <c r="T1246" s="167"/>
      <c r="AT1246" s="162" t="s">
        <v>164</v>
      </c>
      <c r="AU1246" s="162" t="s">
        <v>84</v>
      </c>
      <c r="AV1246" s="13" t="s">
        <v>84</v>
      </c>
      <c r="AW1246" s="13" t="s">
        <v>32</v>
      </c>
      <c r="AX1246" s="13" t="s">
        <v>7</v>
      </c>
      <c r="AY1246" s="162" t="s">
        <v>154</v>
      </c>
    </row>
    <row r="1247" spans="2:65" s="13" customFormat="1">
      <c r="B1247" s="161"/>
      <c r="D1247" s="155" t="s">
        <v>164</v>
      </c>
      <c r="E1247" s="162" t="s">
        <v>1</v>
      </c>
      <c r="F1247" s="163" t="s">
        <v>719</v>
      </c>
      <c r="H1247" s="164">
        <v>17.600000000000001</v>
      </c>
      <c r="I1247" s="165"/>
      <c r="L1247" s="161"/>
      <c r="M1247" s="166"/>
      <c r="T1247" s="167"/>
      <c r="AT1247" s="162" t="s">
        <v>164</v>
      </c>
      <c r="AU1247" s="162" t="s">
        <v>84</v>
      </c>
      <c r="AV1247" s="13" t="s">
        <v>84</v>
      </c>
      <c r="AW1247" s="13" t="s">
        <v>32</v>
      </c>
      <c r="AX1247" s="13" t="s">
        <v>7</v>
      </c>
      <c r="AY1247" s="162" t="s">
        <v>154</v>
      </c>
    </row>
    <row r="1248" spans="2:65" s="13" customFormat="1">
      <c r="B1248" s="161"/>
      <c r="D1248" s="155" t="s">
        <v>164</v>
      </c>
      <c r="E1248" s="162" t="s">
        <v>1</v>
      </c>
      <c r="F1248" s="163" t="s">
        <v>720</v>
      </c>
      <c r="H1248" s="164">
        <v>1.45</v>
      </c>
      <c r="I1248" s="165"/>
      <c r="L1248" s="161"/>
      <c r="M1248" s="166"/>
      <c r="T1248" s="167"/>
      <c r="AT1248" s="162" t="s">
        <v>164</v>
      </c>
      <c r="AU1248" s="162" t="s">
        <v>84</v>
      </c>
      <c r="AV1248" s="13" t="s">
        <v>84</v>
      </c>
      <c r="AW1248" s="13" t="s">
        <v>32</v>
      </c>
      <c r="AX1248" s="13" t="s">
        <v>7</v>
      </c>
      <c r="AY1248" s="162" t="s">
        <v>154</v>
      </c>
    </row>
    <row r="1249" spans="2:65" s="13" customFormat="1">
      <c r="B1249" s="161"/>
      <c r="D1249" s="155" t="s">
        <v>164</v>
      </c>
      <c r="E1249" s="162" t="s">
        <v>1</v>
      </c>
      <c r="F1249" s="163" t="s">
        <v>1608</v>
      </c>
      <c r="H1249" s="164">
        <v>0.66</v>
      </c>
      <c r="I1249" s="165"/>
      <c r="L1249" s="161"/>
      <c r="M1249" s="166"/>
      <c r="T1249" s="167"/>
      <c r="AT1249" s="162" t="s">
        <v>164</v>
      </c>
      <c r="AU1249" s="162" t="s">
        <v>84</v>
      </c>
      <c r="AV1249" s="13" t="s">
        <v>84</v>
      </c>
      <c r="AW1249" s="13" t="s">
        <v>32</v>
      </c>
      <c r="AX1249" s="13" t="s">
        <v>7</v>
      </c>
      <c r="AY1249" s="162" t="s">
        <v>154</v>
      </c>
    </row>
    <row r="1250" spans="2:65" s="14" customFormat="1">
      <c r="B1250" s="168"/>
      <c r="D1250" s="155" t="s">
        <v>164</v>
      </c>
      <c r="E1250" s="169" t="s">
        <v>1</v>
      </c>
      <c r="F1250" s="170" t="s">
        <v>183</v>
      </c>
      <c r="H1250" s="171">
        <v>21.91</v>
      </c>
      <c r="I1250" s="172"/>
      <c r="L1250" s="168"/>
      <c r="M1250" s="173"/>
      <c r="T1250" s="174"/>
      <c r="AT1250" s="169" t="s">
        <v>164</v>
      </c>
      <c r="AU1250" s="169" t="s">
        <v>84</v>
      </c>
      <c r="AV1250" s="14" t="s">
        <v>90</v>
      </c>
      <c r="AW1250" s="14" t="s">
        <v>32</v>
      </c>
      <c r="AX1250" s="14" t="s">
        <v>80</v>
      </c>
      <c r="AY1250" s="169" t="s">
        <v>154</v>
      </c>
    </row>
    <row r="1251" spans="2:65" s="1" customFormat="1" ht="24.2" customHeight="1">
      <c r="B1251" s="139"/>
      <c r="C1251" s="140" t="s">
        <v>1609</v>
      </c>
      <c r="D1251" s="140" t="s">
        <v>156</v>
      </c>
      <c r="E1251" s="141" t="s">
        <v>1610</v>
      </c>
      <c r="F1251" s="142" t="s">
        <v>1611</v>
      </c>
      <c r="G1251" s="143" t="s">
        <v>633</v>
      </c>
      <c r="H1251" s="144">
        <v>120.93</v>
      </c>
      <c r="I1251" s="145"/>
      <c r="J1251" s="146">
        <f>ROUND(I1251*H1251,2)</f>
        <v>0</v>
      </c>
      <c r="K1251" s="147"/>
      <c r="L1251" s="32"/>
      <c r="M1251" s="148" t="s">
        <v>1</v>
      </c>
      <c r="N1251" s="149" t="s">
        <v>42</v>
      </c>
      <c r="P1251" s="150">
        <f>O1251*H1251</f>
        <v>0</v>
      </c>
      <c r="Q1251" s="150">
        <v>0</v>
      </c>
      <c r="R1251" s="150">
        <f>Q1251*H1251</f>
        <v>0</v>
      </c>
      <c r="S1251" s="150">
        <v>1.3500000000000001E-3</v>
      </c>
      <c r="T1251" s="151">
        <f>S1251*H1251</f>
        <v>0.16325550000000003</v>
      </c>
      <c r="AR1251" s="152" t="s">
        <v>244</v>
      </c>
      <c r="AT1251" s="152" t="s">
        <v>156</v>
      </c>
      <c r="AU1251" s="152" t="s">
        <v>84</v>
      </c>
      <c r="AY1251" s="17" t="s">
        <v>154</v>
      </c>
      <c r="BE1251" s="153">
        <f>IF(N1251="základná",J1251,0)</f>
        <v>0</v>
      </c>
      <c r="BF1251" s="153">
        <f>IF(N1251="znížená",J1251,0)</f>
        <v>0</v>
      </c>
      <c r="BG1251" s="153">
        <f>IF(N1251="zákl. prenesená",J1251,0)</f>
        <v>0</v>
      </c>
      <c r="BH1251" s="153">
        <f>IF(N1251="zníž. prenesená",J1251,0)</f>
        <v>0</v>
      </c>
      <c r="BI1251" s="153">
        <f>IF(N1251="nulová",J1251,0)</f>
        <v>0</v>
      </c>
      <c r="BJ1251" s="17" t="s">
        <v>84</v>
      </c>
      <c r="BK1251" s="153">
        <f>ROUND(I1251*H1251,2)</f>
        <v>0</v>
      </c>
      <c r="BL1251" s="17" t="s">
        <v>244</v>
      </c>
      <c r="BM1251" s="152" t="s">
        <v>1612</v>
      </c>
    </row>
    <row r="1252" spans="2:65" s="12" customFormat="1">
      <c r="B1252" s="154"/>
      <c r="D1252" s="155" t="s">
        <v>164</v>
      </c>
      <c r="E1252" s="156" t="s">
        <v>1</v>
      </c>
      <c r="F1252" s="157" t="s">
        <v>970</v>
      </c>
      <c r="H1252" s="156" t="s">
        <v>1</v>
      </c>
      <c r="I1252" s="158"/>
      <c r="L1252" s="154"/>
      <c r="M1252" s="159"/>
      <c r="T1252" s="160"/>
      <c r="AT1252" s="156" t="s">
        <v>164</v>
      </c>
      <c r="AU1252" s="156" t="s">
        <v>84</v>
      </c>
      <c r="AV1252" s="12" t="s">
        <v>80</v>
      </c>
      <c r="AW1252" s="12" t="s">
        <v>32</v>
      </c>
      <c r="AX1252" s="12" t="s">
        <v>7</v>
      </c>
      <c r="AY1252" s="156" t="s">
        <v>154</v>
      </c>
    </row>
    <row r="1253" spans="2:65" s="13" customFormat="1">
      <c r="B1253" s="161"/>
      <c r="D1253" s="155" t="s">
        <v>164</v>
      </c>
      <c r="E1253" s="162" t="s">
        <v>1</v>
      </c>
      <c r="F1253" s="163" t="s">
        <v>1613</v>
      </c>
      <c r="H1253" s="164">
        <v>10.3</v>
      </c>
      <c r="I1253" s="165"/>
      <c r="L1253" s="161"/>
      <c r="M1253" s="166"/>
      <c r="T1253" s="167"/>
      <c r="AT1253" s="162" t="s">
        <v>164</v>
      </c>
      <c r="AU1253" s="162" t="s">
        <v>84</v>
      </c>
      <c r="AV1253" s="13" t="s">
        <v>84</v>
      </c>
      <c r="AW1253" s="13" t="s">
        <v>32</v>
      </c>
      <c r="AX1253" s="13" t="s">
        <v>7</v>
      </c>
      <c r="AY1253" s="162" t="s">
        <v>154</v>
      </c>
    </row>
    <row r="1254" spans="2:65" s="13" customFormat="1">
      <c r="B1254" s="161"/>
      <c r="D1254" s="155" t="s">
        <v>164</v>
      </c>
      <c r="E1254" s="162" t="s">
        <v>1</v>
      </c>
      <c r="F1254" s="163" t="s">
        <v>1614</v>
      </c>
      <c r="H1254" s="164">
        <v>24.335000000000001</v>
      </c>
      <c r="I1254" s="165"/>
      <c r="L1254" s="161"/>
      <c r="M1254" s="166"/>
      <c r="T1254" s="167"/>
      <c r="AT1254" s="162" t="s">
        <v>164</v>
      </c>
      <c r="AU1254" s="162" t="s">
        <v>84</v>
      </c>
      <c r="AV1254" s="13" t="s">
        <v>84</v>
      </c>
      <c r="AW1254" s="13" t="s">
        <v>32</v>
      </c>
      <c r="AX1254" s="13" t="s">
        <v>7</v>
      </c>
      <c r="AY1254" s="162" t="s">
        <v>154</v>
      </c>
    </row>
    <row r="1255" spans="2:65" s="13" customFormat="1">
      <c r="B1255" s="161"/>
      <c r="D1255" s="155" t="s">
        <v>164</v>
      </c>
      <c r="E1255" s="162" t="s">
        <v>1</v>
      </c>
      <c r="F1255" s="163" t="s">
        <v>1615</v>
      </c>
      <c r="H1255" s="164">
        <v>28.765000000000001</v>
      </c>
      <c r="I1255" s="165"/>
      <c r="L1255" s="161"/>
      <c r="M1255" s="166"/>
      <c r="T1255" s="167"/>
      <c r="AT1255" s="162" t="s">
        <v>164</v>
      </c>
      <c r="AU1255" s="162" t="s">
        <v>84</v>
      </c>
      <c r="AV1255" s="13" t="s">
        <v>84</v>
      </c>
      <c r="AW1255" s="13" t="s">
        <v>32</v>
      </c>
      <c r="AX1255" s="13" t="s">
        <v>7</v>
      </c>
      <c r="AY1255" s="162" t="s">
        <v>154</v>
      </c>
    </row>
    <row r="1256" spans="2:65" s="13" customFormat="1">
      <c r="B1256" s="161"/>
      <c r="D1256" s="155" t="s">
        <v>164</v>
      </c>
      <c r="E1256" s="162" t="s">
        <v>1</v>
      </c>
      <c r="F1256" s="163" t="s">
        <v>1616</v>
      </c>
      <c r="H1256" s="164">
        <v>28.765000000000001</v>
      </c>
      <c r="I1256" s="165"/>
      <c r="L1256" s="161"/>
      <c r="M1256" s="166"/>
      <c r="T1256" s="167"/>
      <c r="AT1256" s="162" t="s">
        <v>164</v>
      </c>
      <c r="AU1256" s="162" t="s">
        <v>84</v>
      </c>
      <c r="AV1256" s="13" t="s">
        <v>84</v>
      </c>
      <c r="AW1256" s="13" t="s">
        <v>32</v>
      </c>
      <c r="AX1256" s="13" t="s">
        <v>7</v>
      </c>
      <c r="AY1256" s="162" t="s">
        <v>154</v>
      </c>
    </row>
    <row r="1257" spans="2:65" s="13" customFormat="1">
      <c r="B1257" s="161"/>
      <c r="D1257" s="155" t="s">
        <v>164</v>
      </c>
      <c r="E1257" s="162" t="s">
        <v>1</v>
      </c>
      <c r="F1257" s="163" t="s">
        <v>1617</v>
      </c>
      <c r="H1257" s="164">
        <v>28.765000000000001</v>
      </c>
      <c r="I1257" s="165"/>
      <c r="L1257" s="161"/>
      <c r="M1257" s="166"/>
      <c r="T1257" s="167"/>
      <c r="AT1257" s="162" t="s">
        <v>164</v>
      </c>
      <c r="AU1257" s="162" t="s">
        <v>84</v>
      </c>
      <c r="AV1257" s="13" t="s">
        <v>84</v>
      </c>
      <c r="AW1257" s="13" t="s">
        <v>32</v>
      </c>
      <c r="AX1257" s="13" t="s">
        <v>7</v>
      </c>
      <c r="AY1257" s="162" t="s">
        <v>154</v>
      </c>
    </row>
    <row r="1258" spans="2:65" s="14" customFormat="1">
      <c r="B1258" s="168"/>
      <c r="D1258" s="155" t="s">
        <v>164</v>
      </c>
      <c r="E1258" s="169" t="s">
        <v>1</v>
      </c>
      <c r="F1258" s="170" t="s">
        <v>183</v>
      </c>
      <c r="H1258" s="171">
        <v>120.93</v>
      </c>
      <c r="I1258" s="172"/>
      <c r="L1258" s="168"/>
      <c r="M1258" s="173"/>
      <c r="T1258" s="174"/>
      <c r="AT1258" s="169" t="s">
        <v>164</v>
      </c>
      <c r="AU1258" s="169" t="s">
        <v>84</v>
      </c>
      <c r="AV1258" s="14" t="s">
        <v>90</v>
      </c>
      <c r="AW1258" s="14" t="s">
        <v>32</v>
      </c>
      <c r="AX1258" s="14" t="s">
        <v>80</v>
      </c>
      <c r="AY1258" s="169" t="s">
        <v>154</v>
      </c>
    </row>
    <row r="1259" spans="2:65" s="1" customFormat="1" ht="24.2" customHeight="1">
      <c r="B1259" s="139"/>
      <c r="C1259" s="140" t="s">
        <v>1618</v>
      </c>
      <c r="D1259" s="140" t="s">
        <v>156</v>
      </c>
      <c r="E1259" s="141" t="s">
        <v>1619</v>
      </c>
      <c r="F1259" s="142" t="s">
        <v>1620</v>
      </c>
      <c r="G1259" s="143" t="s">
        <v>633</v>
      </c>
      <c r="H1259" s="144">
        <v>43.445999999999998</v>
      </c>
      <c r="I1259" s="145"/>
      <c r="J1259" s="146">
        <f>ROUND(I1259*H1259,2)</f>
        <v>0</v>
      </c>
      <c r="K1259" s="147"/>
      <c r="L1259" s="32"/>
      <c r="M1259" s="148" t="s">
        <v>1</v>
      </c>
      <c r="N1259" s="149" t="s">
        <v>42</v>
      </c>
      <c r="P1259" s="150">
        <f>O1259*H1259</f>
        <v>0</v>
      </c>
      <c r="Q1259" s="150">
        <v>0</v>
      </c>
      <c r="R1259" s="150">
        <f>Q1259*H1259</f>
        <v>0</v>
      </c>
      <c r="S1259" s="150">
        <v>3.3700000000000002E-3</v>
      </c>
      <c r="T1259" s="151">
        <f>S1259*H1259</f>
        <v>0.14641302</v>
      </c>
      <c r="AR1259" s="152" t="s">
        <v>244</v>
      </c>
      <c r="AT1259" s="152" t="s">
        <v>156</v>
      </c>
      <c r="AU1259" s="152" t="s">
        <v>84</v>
      </c>
      <c r="AY1259" s="17" t="s">
        <v>154</v>
      </c>
      <c r="BE1259" s="153">
        <f>IF(N1259="základná",J1259,0)</f>
        <v>0</v>
      </c>
      <c r="BF1259" s="153">
        <f>IF(N1259="znížená",J1259,0)</f>
        <v>0</v>
      </c>
      <c r="BG1259" s="153">
        <f>IF(N1259="zákl. prenesená",J1259,0)</f>
        <v>0</v>
      </c>
      <c r="BH1259" s="153">
        <f>IF(N1259="zníž. prenesená",J1259,0)</f>
        <v>0</v>
      </c>
      <c r="BI1259" s="153">
        <f>IF(N1259="nulová",J1259,0)</f>
        <v>0</v>
      </c>
      <c r="BJ1259" s="17" t="s">
        <v>84</v>
      </c>
      <c r="BK1259" s="153">
        <f>ROUND(I1259*H1259,2)</f>
        <v>0</v>
      </c>
      <c r="BL1259" s="17" t="s">
        <v>244</v>
      </c>
      <c r="BM1259" s="152" t="s">
        <v>1621</v>
      </c>
    </row>
    <row r="1260" spans="2:65" s="12" customFormat="1">
      <c r="B1260" s="154"/>
      <c r="D1260" s="155" t="s">
        <v>164</v>
      </c>
      <c r="E1260" s="156" t="s">
        <v>1</v>
      </c>
      <c r="F1260" s="157" t="s">
        <v>1622</v>
      </c>
      <c r="H1260" s="156" t="s">
        <v>1</v>
      </c>
      <c r="I1260" s="158"/>
      <c r="L1260" s="154"/>
      <c r="M1260" s="159"/>
      <c r="T1260" s="160"/>
      <c r="AT1260" s="156" t="s">
        <v>164</v>
      </c>
      <c r="AU1260" s="156" t="s">
        <v>84</v>
      </c>
      <c r="AV1260" s="12" t="s">
        <v>80</v>
      </c>
      <c r="AW1260" s="12" t="s">
        <v>32</v>
      </c>
      <c r="AX1260" s="12" t="s">
        <v>7</v>
      </c>
      <c r="AY1260" s="156" t="s">
        <v>154</v>
      </c>
    </row>
    <row r="1261" spans="2:65" s="13" customFormat="1">
      <c r="B1261" s="161"/>
      <c r="D1261" s="155" t="s">
        <v>164</v>
      </c>
      <c r="E1261" s="162" t="s">
        <v>1</v>
      </c>
      <c r="F1261" s="163" t="s">
        <v>1623</v>
      </c>
      <c r="H1261" s="164">
        <v>43.445999999999998</v>
      </c>
      <c r="I1261" s="165"/>
      <c r="L1261" s="161"/>
      <c r="M1261" s="166"/>
      <c r="T1261" s="167"/>
      <c r="AT1261" s="162" t="s">
        <v>164</v>
      </c>
      <c r="AU1261" s="162" t="s">
        <v>84</v>
      </c>
      <c r="AV1261" s="13" t="s">
        <v>84</v>
      </c>
      <c r="AW1261" s="13" t="s">
        <v>32</v>
      </c>
      <c r="AX1261" s="13" t="s">
        <v>80</v>
      </c>
      <c r="AY1261" s="162" t="s">
        <v>154</v>
      </c>
    </row>
    <row r="1262" spans="2:65" s="1" customFormat="1" ht="24.2" customHeight="1">
      <c r="B1262" s="139"/>
      <c r="C1262" s="140" t="s">
        <v>1624</v>
      </c>
      <c r="D1262" s="140" t="s">
        <v>156</v>
      </c>
      <c r="E1262" s="141" t="s">
        <v>1625</v>
      </c>
      <c r="F1262" s="142" t="s">
        <v>1626</v>
      </c>
      <c r="G1262" s="143" t="s">
        <v>633</v>
      </c>
      <c r="H1262" s="144">
        <v>29.6</v>
      </c>
      <c r="I1262" s="145"/>
      <c r="J1262" s="146">
        <f>ROUND(I1262*H1262,2)</f>
        <v>0</v>
      </c>
      <c r="K1262" s="147"/>
      <c r="L1262" s="32"/>
      <c r="M1262" s="148" t="s">
        <v>1</v>
      </c>
      <c r="N1262" s="149" t="s">
        <v>42</v>
      </c>
      <c r="P1262" s="150">
        <f>O1262*H1262</f>
        <v>0</v>
      </c>
      <c r="Q1262" s="150">
        <v>0</v>
      </c>
      <c r="R1262" s="150">
        <f>Q1262*H1262</f>
        <v>0</v>
      </c>
      <c r="S1262" s="150">
        <v>2.8500000000000001E-3</v>
      </c>
      <c r="T1262" s="151">
        <f>S1262*H1262</f>
        <v>8.4360000000000004E-2</v>
      </c>
      <c r="AR1262" s="152" t="s">
        <v>244</v>
      </c>
      <c r="AT1262" s="152" t="s">
        <v>156</v>
      </c>
      <c r="AU1262" s="152" t="s">
        <v>84</v>
      </c>
      <c r="AY1262" s="17" t="s">
        <v>154</v>
      </c>
      <c r="BE1262" s="153">
        <f>IF(N1262="základná",J1262,0)</f>
        <v>0</v>
      </c>
      <c r="BF1262" s="153">
        <f>IF(N1262="znížená",J1262,0)</f>
        <v>0</v>
      </c>
      <c r="BG1262" s="153">
        <f>IF(N1262="zákl. prenesená",J1262,0)</f>
        <v>0</v>
      </c>
      <c r="BH1262" s="153">
        <f>IF(N1262="zníž. prenesená",J1262,0)</f>
        <v>0</v>
      </c>
      <c r="BI1262" s="153">
        <f>IF(N1262="nulová",J1262,0)</f>
        <v>0</v>
      </c>
      <c r="BJ1262" s="17" t="s">
        <v>84</v>
      </c>
      <c r="BK1262" s="153">
        <f>ROUND(I1262*H1262,2)</f>
        <v>0</v>
      </c>
      <c r="BL1262" s="17" t="s">
        <v>244</v>
      </c>
      <c r="BM1262" s="152" t="s">
        <v>1627</v>
      </c>
    </row>
    <row r="1263" spans="2:65" s="12" customFormat="1">
      <c r="B1263" s="154"/>
      <c r="D1263" s="155" t="s">
        <v>164</v>
      </c>
      <c r="E1263" s="156" t="s">
        <v>1</v>
      </c>
      <c r="F1263" s="157" t="s">
        <v>1628</v>
      </c>
      <c r="H1263" s="156" t="s">
        <v>1</v>
      </c>
      <c r="I1263" s="158"/>
      <c r="L1263" s="154"/>
      <c r="M1263" s="159"/>
      <c r="T1263" s="160"/>
      <c r="AT1263" s="156" t="s">
        <v>164</v>
      </c>
      <c r="AU1263" s="156" t="s">
        <v>84</v>
      </c>
      <c r="AV1263" s="12" t="s">
        <v>80</v>
      </c>
      <c r="AW1263" s="12" t="s">
        <v>32</v>
      </c>
      <c r="AX1263" s="12" t="s">
        <v>7</v>
      </c>
      <c r="AY1263" s="156" t="s">
        <v>154</v>
      </c>
    </row>
    <row r="1264" spans="2:65" s="13" customFormat="1">
      <c r="B1264" s="161"/>
      <c r="D1264" s="155" t="s">
        <v>164</v>
      </c>
      <c r="E1264" s="162" t="s">
        <v>1</v>
      </c>
      <c r="F1264" s="163" t="s">
        <v>1629</v>
      </c>
      <c r="H1264" s="164">
        <v>29.6</v>
      </c>
      <c r="I1264" s="165"/>
      <c r="L1264" s="161"/>
      <c r="M1264" s="166"/>
      <c r="T1264" s="167"/>
      <c r="AT1264" s="162" t="s">
        <v>164</v>
      </c>
      <c r="AU1264" s="162" t="s">
        <v>84</v>
      </c>
      <c r="AV1264" s="13" t="s">
        <v>84</v>
      </c>
      <c r="AW1264" s="13" t="s">
        <v>32</v>
      </c>
      <c r="AX1264" s="13" t="s">
        <v>80</v>
      </c>
      <c r="AY1264" s="162" t="s">
        <v>154</v>
      </c>
    </row>
    <row r="1265" spans="2:65" s="1" customFormat="1" ht="24.2" customHeight="1">
      <c r="B1265" s="139"/>
      <c r="C1265" s="140" t="s">
        <v>1630</v>
      </c>
      <c r="D1265" s="140" t="s">
        <v>156</v>
      </c>
      <c r="E1265" s="141" t="s">
        <v>1631</v>
      </c>
      <c r="F1265" s="142" t="s">
        <v>1632</v>
      </c>
      <c r="G1265" s="143" t="s">
        <v>1131</v>
      </c>
      <c r="H1265" s="193"/>
      <c r="I1265" s="145"/>
      <c r="J1265" s="146">
        <f>ROUND(I1265*H1265,2)</f>
        <v>0</v>
      </c>
      <c r="K1265" s="147"/>
      <c r="L1265" s="32"/>
      <c r="M1265" s="148" t="s">
        <v>1</v>
      </c>
      <c r="N1265" s="149" t="s">
        <v>42</v>
      </c>
      <c r="P1265" s="150">
        <f>O1265*H1265</f>
        <v>0</v>
      </c>
      <c r="Q1265" s="150">
        <v>0</v>
      </c>
      <c r="R1265" s="150">
        <f>Q1265*H1265</f>
        <v>0</v>
      </c>
      <c r="S1265" s="150">
        <v>0</v>
      </c>
      <c r="T1265" s="151">
        <f>S1265*H1265</f>
        <v>0</v>
      </c>
      <c r="AR1265" s="152" t="s">
        <v>244</v>
      </c>
      <c r="AT1265" s="152" t="s">
        <v>156</v>
      </c>
      <c r="AU1265" s="152" t="s">
        <v>84</v>
      </c>
      <c r="AY1265" s="17" t="s">
        <v>154</v>
      </c>
      <c r="BE1265" s="153">
        <f>IF(N1265="základná",J1265,0)</f>
        <v>0</v>
      </c>
      <c r="BF1265" s="153">
        <f>IF(N1265="znížená",J1265,0)</f>
        <v>0</v>
      </c>
      <c r="BG1265" s="153">
        <f>IF(N1265="zákl. prenesená",J1265,0)</f>
        <v>0</v>
      </c>
      <c r="BH1265" s="153">
        <f>IF(N1265="zníž. prenesená",J1265,0)</f>
        <v>0</v>
      </c>
      <c r="BI1265" s="153">
        <f>IF(N1265="nulová",J1265,0)</f>
        <v>0</v>
      </c>
      <c r="BJ1265" s="17" t="s">
        <v>84</v>
      </c>
      <c r="BK1265" s="153">
        <f>ROUND(I1265*H1265,2)</f>
        <v>0</v>
      </c>
      <c r="BL1265" s="17" t="s">
        <v>244</v>
      </c>
      <c r="BM1265" s="152" t="s">
        <v>1633</v>
      </c>
    </row>
    <row r="1266" spans="2:65" s="11" customFormat="1" ht="22.9" customHeight="1">
      <c r="B1266" s="127"/>
      <c r="D1266" s="128" t="s">
        <v>75</v>
      </c>
      <c r="E1266" s="137" t="s">
        <v>1634</v>
      </c>
      <c r="F1266" s="137" t="s">
        <v>1635</v>
      </c>
      <c r="I1266" s="130"/>
      <c r="J1266" s="138">
        <f>BK1266</f>
        <v>0</v>
      </c>
      <c r="L1266" s="127"/>
      <c r="M1266" s="132"/>
      <c r="P1266" s="133">
        <f>SUM(P1267:P1341)</f>
        <v>0</v>
      </c>
      <c r="R1266" s="133">
        <f>SUM(R1267:R1341)</f>
        <v>11.115752499299999</v>
      </c>
      <c r="T1266" s="134">
        <f>SUM(T1267:T1341)</f>
        <v>0.13786020000000002</v>
      </c>
      <c r="AR1266" s="128" t="s">
        <v>84</v>
      </c>
      <c r="AT1266" s="135" t="s">
        <v>75</v>
      </c>
      <c r="AU1266" s="135" t="s">
        <v>80</v>
      </c>
      <c r="AY1266" s="128" t="s">
        <v>154</v>
      </c>
      <c r="BK1266" s="136">
        <f>SUM(BK1267:BK1341)</f>
        <v>0</v>
      </c>
    </row>
    <row r="1267" spans="2:65" s="1" customFormat="1" ht="16.5" customHeight="1">
      <c r="B1267" s="139"/>
      <c r="C1267" s="140" t="s">
        <v>1636</v>
      </c>
      <c r="D1267" s="140" t="s">
        <v>156</v>
      </c>
      <c r="E1267" s="141" t="s">
        <v>1637</v>
      </c>
      <c r="F1267" s="142" t="s">
        <v>1638</v>
      </c>
      <c r="G1267" s="143" t="s">
        <v>633</v>
      </c>
      <c r="H1267" s="144">
        <v>104.84</v>
      </c>
      <c r="I1267" s="145"/>
      <c r="J1267" s="146">
        <f>ROUND(I1267*H1267,2)</f>
        <v>0</v>
      </c>
      <c r="K1267" s="147"/>
      <c r="L1267" s="32"/>
      <c r="M1267" s="148" t="s">
        <v>1</v>
      </c>
      <c r="N1267" s="149" t="s">
        <v>42</v>
      </c>
      <c r="P1267" s="150">
        <f>O1267*H1267</f>
        <v>0</v>
      </c>
      <c r="Q1267" s="150">
        <v>1.9000000000000001E-4</v>
      </c>
      <c r="R1267" s="150">
        <f>Q1267*H1267</f>
        <v>1.9919600000000003E-2</v>
      </c>
      <c r="S1267" s="150">
        <v>0</v>
      </c>
      <c r="T1267" s="151">
        <f>S1267*H1267</f>
        <v>0</v>
      </c>
      <c r="AR1267" s="152" t="s">
        <v>244</v>
      </c>
      <c r="AT1267" s="152" t="s">
        <v>156</v>
      </c>
      <c r="AU1267" s="152" t="s">
        <v>84</v>
      </c>
      <c r="AY1267" s="17" t="s">
        <v>154</v>
      </c>
      <c r="BE1267" s="153">
        <f>IF(N1267="základná",J1267,0)</f>
        <v>0</v>
      </c>
      <c r="BF1267" s="153">
        <f>IF(N1267="znížená",J1267,0)</f>
        <v>0</v>
      </c>
      <c r="BG1267" s="153">
        <f>IF(N1267="zákl. prenesená",J1267,0)</f>
        <v>0</v>
      </c>
      <c r="BH1267" s="153">
        <f>IF(N1267="zníž. prenesená",J1267,0)</f>
        <v>0</v>
      </c>
      <c r="BI1267" s="153">
        <f>IF(N1267="nulová",J1267,0)</f>
        <v>0</v>
      </c>
      <c r="BJ1267" s="17" t="s">
        <v>84</v>
      </c>
      <c r="BK1267" s="153">
        <f>ROUND(I1267*H1267,2)</f>
        <v>0</v>
      </c>
      <c r="BL1267" s="17" t="s">
        <v>244</v>
      </c>
      <c r="BM1267" s="152" t="s">
        <v>1639</v>
      </c>
    </row>
    <row r="1268" spans="2:65" s="12" customFormat="1">
      <c r="B1268" s="154"/>
      <c r="D1268" s="155" t="s">
        <v>164</v>
      </c>
      <c r="E1268" s="156" t="s">
        <v>1</v>
      </c>
      <c r="F1268" s="157" t="s">
        <v>1640</v>
      </c>
      <c r="H1268" s="156" t="s">
        <v>1</v>
      </c>
      <c r="I1268" s="158"/>
      <c r="L1268" s="154"/>
      <c r="M1268" s="159"/>
      <c r="T1268" s="160"/>
      <c r="AT1268" s="156" t="s">
        <v>164</v>
      </c>
      <c r="AU1268" s="156" t="s">
        <v>84</v>
      </c>
      <c r="AV1268" s="12" t="s">
        <v>80</v>
      </c>
      <c r="AW1268" s="12" t="s">
        <v>32</v>
      </c>
      <c r="AX1268" s="12" t="s">
        <v>7</v>
      </c>
      <c r="AY1268" s="156" t="s">
        <v>154</v>
      </c>
    </row>
    <row r="1269" spans="2:65" s="13" customFormat="1">
      <c r="B1269" s="161"/>
      <c r="D1269" s="155" t="s">
        <v>164</v>
      </c>
      <c r="E1269" s="162" t="s">
        <v>1</v>
      </c>
      <c r="F1269" s="163" t="s">
        <v>1641</v>
      </c>
      <c r="H1269" s="164">
        <v>50.56</v>
      </c>
      <c r="I1269" s="165"/>
      <c r="L1269" s="161"/>
      <c r="M1269" s="166"/>
      <c r="T1269" s="167"/>
      <c r="AT1269" s="162" t="s">
        <v>164</v>
      </c>
      <c r="AU1269" s="162" t="s">
        <v>84</v>
      </c>
      <c r="AV1269" s="13" t="s">
        <v>84</v>
      </c>
      <c r="AW1269" s="13" t="s">
        <v>32</v>
      </c>
      <c r="AX1269" s="13" t="s">
        <v>7</v>
      </c>
      <c r="AY1269" s="162" t="s">
        <v>154</v>
      </c>
    </row>
    <row r="1270" spans="2:65" s="13" customFormat="1">
      <c r="B1270" s="161"/>
      <c r="D1270" s="155" t="s">
        <v>164</v>
      </c>
      <c r="E1270" s="162" t="s">
        <v>1</v>
      </c>
      <c r="F1270" s="163" t="s">
        <v>1642</v>
      </c>
      <c r="H1270" s="164">
        <v>18.96</v>
      </c>
      <c r="I1270" s="165"/>
      <c r="L1270" s="161"/>
      <c r="M1270" s="166"/>
      <c r="T1270" s="167"/>
      <c r="AT1270" s="162" t="s">
        <v>164</v>
      </c>
      <c r="AU1270" s="162" t="s">
        <v>84</v>
      </c>
      <c r="AV1270" s="13" t="s">
        <v>84</v>
      </c>
      <c r="AW1270" s="13" t="s">
        <v>32</v>
      </c>
      <c r="AX1270" s="13" t="s">
        <v>7</v>
      </c>
      <c r="AY1270" s="162" t="s">
        <v>154</v>
      </c>
    </row>
    <row r="1271" spans="2:65" s="12" customFormat="1">
      <c r="B1271" s="154"/>
      <c r="D1271" s="155" t="s">
        <v>164</v>
      </c>
      <c r="E1271" s="156" t="s">
        <v>1</v>
      </c>
      <c r="F1271" s="157" t="s">
        <v>1643</v>
      </c>
      <c r="H1271" s="156" t="s">
        <v>1</v>
      </c>
      <c r="I1271" s="158"/>
      <c r="L1271" s="154"/>
      <c r="M1271" s="159"/>
      <c r="T1271" s="160"/>
      <c r="AT1271" s="156" t="s">
        <v>164</v>
      </c>
      <c r="AU1271" s="156" t="s">
        <v>84</v>
      </c>
      <c r="AV1271" s="12" t="s">
        <v>80</v>
      </c>
      <c r="AW1271" s="12" t="s">
        <v>32</v>
      </c>
      <c r="AX1271" s="12" t="s">
        <v>7</v>
      </c>
      <c r="AY1271" s="156" t="s">
        <v>154</v>
      </c>
    </row>
    <row r="1272" spans="2:65" s="13" customFormat="1">
      <c r="B1272" s="161"/>
      <c r="D1272" s="155" t="s">
        <v>164</v>
      </c>
      <c r="E1272" s="162" t="s">
        <v>1</v>
      </c>
      <c r="F1272" s="163" t="s">
        <v>1644</v>
      </c>
      <c r="H1272" s="164">
        <v>13.66</v>
      </c>
      <c r="I1272" s="165"/>
      <c r="L1272" s="161"/>
      <c r="M1272" s="166"/>
      <c r="T1272" s="167"/>
      <c r="AT1272" s="162" t="s">
        <v>164</v>
      </c>
      <c r="AU1272" s="162" t="s">
        <v>84</v>
      </c>
      <c r="AV1272" s="13" t="s">
        <v>84</v>
      </c>
      <c r="AW1272" s="13" t="s">
        <v>32</v>
      </c>
      <c r="AX1272" s="13" t="s">
        <v>7</v>
      </c>
      <c r="AY1272" s="162" t="s">
        <v>154</v>
      </c>
    </row>
    <row r="1273" spans="2:65" s="13" customFormat="1">
      <c r="B1273" s="161"/>
      <c r="D1273" s="155" t="s">
        <v>164</v>
      </c>
      <c r="E1273" s="162" t="s">
        <v>1</v>
      </c>
      <c r="F1273" s="163" t="s">
        <v>1645</v>
      </c>
      <c r="H1273" s="164">
        <v>21.66</v>
      </c>
      <c r="I1273" s="165"/>
      <c r="L1273" s="161"/>
      <c r="M1273" s="166"/>
      <c r="T1273" s="167"/>
      <c r="AT1273" s="162" t="s">
        <v>164</v>
      </c>
      <c r="AU1273" s="162" t="s">
        <v>84</v>
      </c>
      <c r="AV1273" s="13" t="s">
        <v>84</v>
      </c>
      <c r="AW1273" s="13" t="s">
        <v>32</v>
      </c>
      <c r="AX1273" s="13" t="s">
        <v>7</v>
      </c>
      <c r="AY1273" s="162" t="s">
        <v>154</v>
      </c>
    </row>
    <row r="1274" spans="2:65" s="14" customFormat="1">
      <c r="B1274" s="168"/>
      <c r="D1274" s="155" t="s">
        <v>164</v>
      </c>
      <c r="E1274" s="169" t="s">
        <v>1</v>
      </c>
      <c r="F1274" s="170" t="s">
        <v>183</v>
      </c>
      <c r="H1274" s="171">
        <v>104.84</v>
      </c>
      <c r="I1274" s="172"/>
      <c r="L1274" s="168"/>
      <c r="M1274" s="173"/>
      <c r="T1274" s="174"/>
      <c r="AT1274" s="169" t="s">
        <v>164</v>
      </c>
      <c r="AU1274" s="169" t="s">
        <v>84</v>
      </c>
      <c r="AV1274" s="14" t="s">
        <v>90</v>
      </c>
      <c r="AW1274" s="14" t="s">
        <v>32</v>
      </c>
      <c r="AX1274" s="14" t="s">
        <v>80</v>
      </c>
      <c r="AY1274" s="169" t="s">
        <v>154</v>
      </c>
    </row>
    <row r="1275" spans="2:65" s="1" customFormat="1" ht="24.2" customHeight="1">
      <c r="B1275" s="139"/>
      <c r="C1275" s="175" t="s">
        <v>1646</v>
      </c>
      <c r="D1275" s="175" t="s">
        <v>359</v>
      </c>
      <c r="E1275" s="176" t="s">
        <v>1647</v>
      </c>
      <c r="F1275" s="177" t="s">
        <v>1648</v>
      </c>
      <c r="G1275" s="178" t="s">
        <v>355</v>
      </c>
      <c r="H1275" s="179">
        <v>16</v>
      </c>
      <c r="I1275" s="180"/>
      <c r="J1275" s="181">
        <f>ROUND(I1275*H1275,2)</f>
        <v>0</v>
      </c>
      <c r="K1275" s="182"/>
      <c r="L1275" s="183"/>
      <c r="M1275" s="184" t="s">
        <v>1</v>
      </c>
      <c r="N1275" s="185" t="s">
        <v>42</v>
      </c>
      <c r="P1275" s="150">
        <f>O1275*H1275</f>
        <v>0</v>
      </c>
      <c r="Q1275" s="150">
        <v>1.29E-2</v>
      </c>
      <c r="R1275" s="150">
        <f>Q1275*H1275</f>
        <v>0.2064</v>
      </c>
      <c r="S1275" s="150">
        <v>0</v>
      </c>
      <c r="T1275" s="151">
        <f>S1275*H1275</f>
        <v>0</v>
      </c>
      <c r="AR1275" s="152" t="s">
        <v>352</v>
      </c>
      <c r="AT1275" s="152" t="s">
        <v>359</v>
      </c>
      <c r="AU1275" s="152" t="s">
        <v>84</v>
      </c>
      <c r="AY1275" s="17" t="s">
        <v>154</v>
      </c>
      <c r="BE1275" s="153">
        <f>IF(N1275="základná",J1275,0)</f>
        <v>0</v>
      </c>
      <c r="BF1275" s="153">
        <f>IF(N1275="znížená",J1275,0)</f>
        <v>0</v>
      </c>
      <c r="BG1275" s="153">
        <f>IF(N1275="zákl. prenesená",J1275,0)</f>
        <v>0</v>
      </c>
      <c r="BH1275" s="153">
        <f>IF(N1275="zníž. prenesená",J1275,0)</f>
        <v>0</v>
      </c>
      <c r="BI1275" s="153">
        <f>IF(N1275="nulová",J1275,0)</f>
        <v>0</v>
      </c>
      <c r="BJ1275" s="17" t="s">
        <v>84</v>
      </c>
      <c r="BK1275" s="153">
        <f>ROUND(I1275*H1275,2)</f>
        <v>0</v>
      </c>
      <c r="BL1275" s="17" t="s">
        <v>244</v>
      </c>
      <c r="BM1275" s="152" t="s">
        <v>1649</v>
      </c>
    </row>
    <row r="1276" spans="2:65" s="1" customFormat="1" ht="24.2" customHeight="1">
      <c r="B1276" s="139"/>
      <c r="C1276" s="175" t="s">
        <v>1650</v>
      </c>
      <c r="D1276" s="175" t="s">
        <v>359</v>
      </c>
      <c r="E1276" s="176" t="s">
        <v>1651</v>
      </c>
      <c r="F1276" s="177" t="s">
        <v>1652</v>
      </c>
      <c r="G1276" s="178" t="s">
        <v>355</v>
      </c>
      <c r="H1276" s="179">
        <v>8</v>
      </c>
      <c r="I1276" s="180"/>
      <c r="J1276" s="181">
        <f>ROUND(I1276*H1276,2)</f>
        <v>0</v>
      </c>
      <c r="K1276" s="182"/>
      <c r="L1276" s="183"/>
      <c r="M1276" s="184" t="s">
        <v>1</v>
      </c>
      <c r="N1276" s="185" t="s">
        <v>42</v>
      </c>
      <c r="P1276" s="150">
        <f>O1276*H1276</f>
        <v>0</v>
      </c>
      <c r="Q1276" s="150">
        <v>1.29E-2</v>
      </c>
      <c r="R1276" s="150">
        <f>Q1276*H1276</f>
        <v>0.1032</v>
      </c>
      <c r="S1276" s="150">
        <v>0</v>
      </c>
      <c r="T1276" s="151">
        <f>S1276*H1276</f>
        <v>0</v>
      </c>
      <c r="AR1276" s="152" t="s">
        <v>352</v>
      </c>
      <c r="AT1276" s="152" t="s">
        <v>359</v>
      </c>
      <c r="AU1276" s="152" t="s">
        <v>84</v>
      </c>
      <c r="AY1276" s="17" t="s">
        <v>154</v>
      </c>
      <c r="BE1276" s="153">
        <f>IF(N1276="základná",J1276,0)</f>
        <v>0</v>
      </c>
      <c r="BF1276" s="153">
        <f>IF(N1276="znížená",J1276,0)</f>
        <v>0</v>
      </c>
      <c r="BG1276" s="153">
        <f>IF(N1276="zákl. prenesená",J1276,0)</f>
        <v>0</v>
      </c>
      <c r="BH1276" s="153">
        <f>IF(N1276="zníž. prenesená",J1276,0)</f>
        <v>0</v>
      </c>
      <c r="BI1276" s="153">
        <f>IF(N1276="nulová",J1276,0)</f>
        <v>0</v>
      </c>
      <c r="BJ1276" s="17" t="s">
        <v>84</v>
      </c>
      <c r="BK1276" s="153">
        <f>ROUND(I1276*H1276,2)</f>
        <v>0</v>
      </c>
      <c r="BL1276" s="17" t="s">
        <v>244</v>
      </c>
      <c r="BM1276" s="152" t="s">
        <v>1653</v>
      </c>
    </row>
    <row r="1277" spans="2:65" s="1" customFormat="1" ht="24.2" customHeight="1">
      <c r="B1277" s="139"/>
      <c r="C1277" s="175" t="s">
        <v>1654</v>
      </c>
      <c r="D1277" s="175" t="s">
        <v>359</v>
      </c>
      <c r="E1277" s="176" t="s">
        <v>1655</v>
      </c>
      <c r="F1277" s="177" t="s">
        <v>1656</v>
      </c>
      <c r="G1277" s="178" t="s">
        <v>355</v>
      </c>
      <c r="H1277" s="179">
        <v>1</v>
      </c>
      <c r="I1277" s="180"/>
      <c r="J1277" s="181">
        <f>ROUND(I1277*H1277,2)</f>
        <v>0</v>
      </c>
      <c r="K1277" s="182"/>
      <c r="L1277" s="183"/>
      <c r="M1277" s="184" t="s">
        <v>1</v>
      </c>
      <c r="N1277" s="185" t="s">
        <v>42</v>
      </c>
      <c r="P1277" s="150">
        <f>O1277*H1277</f>
        <v>0</v>
      </c>
      <c r="Q1277" s="150">
        <v>1.29E-2</v>
      </c>
      <c r="R1277" s="150">
        <f>Q1277*H1277</f>
        <v>1.29E-2</v>
      </c>
      <c r="S1277" s="150">
        <v>0</v>
      </c>
      <c r="T1277" s="151">
        <f>S1277*H1277</f>
        <v>0</v>
      </c>
      <c r="AR1277" s="152" t="s">
        <v>352</v>
      </c>
      <c r="AT1277" s="152" t="s">
        <v>359</v>
      </c>
      <c r="AU1277" s="152" t="s">
        <v>84</v>
      </c>
      <c r="AY1277" s="17" t="s">
        <v>154</v>
      </c>
      <c r="BE1277" s="153">
        <f>IF(N1277="základná",J1277,0)</f>
        <v>0</v>
      </c>
      <c r="BF1277" s="153">
        <f>IF(N1277="znížená",J1277,0)</f>
        <v>0</v>
      </c>
      <c r="BG1277" s="153">
        <f>IF(N1277="zákl. prenesená",J1277,0)</f>
        <v>0</v>
      </c>
      <c r="BH1277" s="153">
        <f>IF(N1277="zníž. prenesená",J1277,0)</f>
        <v>0</v>
      </c>
      <c r="BI1277" s="153">
        <f>IF(N1277="nulová",J1277,0)</f>
        <v>0</v>
      </c>
      <c r="BJ1277" s="17" t="s">
        <v>84</v>
      </c>
      <c r="BK1277" s="153">
        <f>ROUND(I1277*H1277,2)</f>
        <v>0</v>
      </c>
      <c r="BL1277" s="17" t="s">
        <v>244</v>
      </c>
      <c r="BM1277" s="152" t="s">
        <v>1657</v>
      </c>
    </row>
    <row r="1278" spans="2:65" s="1" customFormat="1" ht="24.2" customHeight="1">
      <c r="B1278" s="139"/>
      <c r="C1278" s="175" t="s">
        <v>1658</v>
      </c>
      <c r="D1278" s="175" t="s">
        <v>359</v>
      </c>
      <c r="E1278" s="176" t="s">
        <v>1659</v>
      </c>
      <c r="F1278" s="177" t="s">
        <v>1660</v>
      </c>
      <c r="G1278" s="178" t="s">
        <v>355</v>
      </c>
      <c r="H1278" s="179">
        <v>3</v>
      </c>
      <c r="I1278" s="180"/>
      <c r="J1278" s="181">
        <f>ROUND(I1278*H1278,2)</f>
        <v>0</v>
      </c>
      <c r="K1278" s="182"/>
      <c r="L1278" s="183"/>
      <c r="M1278" s="184" t="s">
        <v>1</v>
      </c>
      <c r="N1278" s="185" t="s">
        <v>42</v>
      </c>
      <c r="P1278" s="150">
        <f>O1278*H1278</f>
        <v>0</v>
      </c>
      <c r="Q1278" s="150">
        <v>1.29E-2</v>
      </c>
      <c r="R1278" s="150">
        <f>Q1278*H1278</f>
        <v>3.8699999999999998E-2</v>
      </c>
      <c r="S1278" s="150">
        <v>0</v>
      </c>
      <c r="T1278" s="151">
        <f>S1278*H1278</f>
        <v>0</v>
      </c>
      <c r="AR1278" s="152" t="s">
        <v>352</v>
      </c>
      <c r="AT1278" s="152" t="s">
        <v>359</v>
      </c>
      <c r="AU1278" s="152" t="s">
        <v>84</v>
      </c>
      <c r="AY1278" s="17" t="s">
        <v>154</v>
      </c>
      <c r="BE1278" s="153">
        <f>IF(N1278="základná",J1278,0)</f>
        <v>0</v>
      </c>
      <c r="BF1278" s="153">
        <f>IF(N1278="znížená",J1278,0)</f>
        <v>0</v>
      </c>
      <c r="BG1278" s="153">
        <f>IF(N1278="zákl. prenesená",J1278,0)</f>
        <v>0</v>
      </c>
      <c r="BH1278" s="153">
        <f>IF(N1278="zníž. prenesená",J1278,0)</f>
        <v>0</v>
      </c>
      <c r="BI1278" s="153">
        <f>IF(N1278="nulová",J1278,0)</f>
        <v>0</v>
      </c>
      <c r="BJ1278" s="17" t="s">
        <v>84</v>
      </c>
      <c r="BK1278" s="153">
        <f>ROUND(I1278*H1278,2)</f>
        <v>0</v>
      </c>
      <c r="BL1278" s="17" t="s">
        <v>244</v>
      </c>
      <c r="BM1278" s="152" t="s">
        <v>1661</v>
      </c>
    </row>
    <row r="1279" spans="2:65" s="1" customFormat="1" ht="24.2" customHeight="1">
      <c r="B1279" s="139"/>
      <c r="C1279" s="140" t="s">
        <v>1662</v>
      </c>
      <c r="D1279" s="140" t="s">
        <v>156</v>
      </c>
      <c r="E1279" s="141" t="s">
        <v>1663</v>
      </c>
      <c r="F1279" s="142" t="s">
        <v>1664</v>
      </c>
      <c r="G1279" s="143" t="s">
        <v>355</v>
      </c>
      <c r="H1279" s="144">
        <v>2</v>
      </c>
      <c r="I1279" s="145"/>
      <c r="J1279" s="146">
        <f>ROUND(I1279*H1279,2)</f>
        <v>0</v>
      </c>
      <c r="K1279" s="147"/>
      <c r="L1279" s="32"/>
      <c r="M1279" s="148" t="s">
        <v>1</v>
      </c>
      <c r="N1279" s="149" t="s">
        <v>42</v>
      </c>
      <c r="P1279" s="150">
        <f>O1279*H1279</f>
        <v>0</v>
      </c>
      <c r="Q1279" s="150">
        <v>1.9000000000000001E-4</v>
      </c>
      <c r="R1279" s="150">
        <f>Q1279*H1279</f>
        <v>3.8000000000000002E-4</v>
      </c>
      <c r="S1279" s="150">
        <v>0</v>
      </c>
      <c r="T1279" s="151">
        <f>S1279*H1279</f>
        <v>0</v>
      </c>
      <c r="AR1279" s="152" t="s">
        <v>244</v>
      </c>
      <c r="AT1279" s="152" t="s">
        <v>156</v>
      </c>
      <c r="AU1279" s="152" t="s">
        <v>84</v>
      </c>
      <c r="AY1279" s="17" t="s">
        <v>154</v>
      </c>
      <c r="BE1279" s="153">
        <f>IF(N1279="základná",J1279,0)</f>
        <v>0</v>
      </c>
      <c r="BF1279" s="153">
        <f>IF(N1279="znížená",J1279,0)</f>
        <v>0</v>
      </c>
      <c r="BG1279" s="153">
        <f>IF(N1279="zákl. prenesená",J1279,0)</f>
        <v>0</v>
      </c>
      <c r="BH1279" s="153">
        <f>IF(N1279="zníž. prenesená",J1279,0)</f>
        <v>0</v>
      </c>
      <c r="BI1279" s="153">
        <f>IF(N1279="nulová",J1279,0)</f>
        <v>0</v>
      </c>
      <c r="BJ1279" s="17" t="s">
        <v>84</v>
      </c>
      <c r="BK1279" s="153">
        <f>ROUND(I1279*H1279,2)</f>
        <v>0</v>
      </c>
      <c r="BL1279" s="17" t="s">
        <v>244</v>
      </c>
      <c r="BM1279" s="152" t="s">
        <v>1665</v>
      </c>
    </row>
    <row r="1280" spans="2:65" s="1" customFormat="1" ht="24.2" customHeight="1">
      <c r="B1280" s="139"/>
      <c r="C1280" s="140" t="s">
        <v>1666</v>
      </c>
      <c r="D1280" s="140" t="s">
        <v>156</v>
      </c>
      <c r="E1280" s="141" t="s">
        <v>1667</v>
      </c>
      <c r="F1280" s="142" t="s">
        <v>1668</v>
      </c>
      <c r="G1280" s="143" t="s">
        <v>355</v>
      </c>
      <c r="H1280" s="144">
        <v>1</v>
      </c>
      <c r="I1280" s="145"/>
      <c r="J1280" s="146">
        <f>ROUND(I1280*H1280,2)</f>
        <v>0</v>
      </c>
      <c r="K1280" s="147"/>
      <c r="L1280" s="32"/>
      <c r="M1280" s="148" t="s">
        <v>1</v>
      </c>
      <c r="N1280" s="149" t="s">
        <v>42</v>
      </c>
      <c r="P1280" s="150">
        <f>O1280*H1280</f>
        <v>0</v>
      </c>
      <c r="Q1280" s="150">
        <v>1.9000000000000001E-4</v>
      </c>
      <c r="R1280" s="150">
        <f>Q1280*H1280</f>
        <v>1.9000000000000001E-4</v>
      </c>
      <c r="S1280" s="150">
        <v>0</v>
      </c>
      <c r="T1280" s="151">
        <f>S1280*H1280</f>
        <v>0</v>
      </c>
      <c r="AR1280" s="152" t="s">
        <v>244</v>
      </c>
      <c r="AT1280" s="152" t="s">
        <v>156</v>
      </c>
      <c r="AU1280" s="152" t="s">
        <v>84</v>
      </c>
      <c r="AY1280" s="17" t="s">
        <v>154</v>
      </c>
      <c r="BE1280" s="153">
        <f>IF(N1280="základná",J1280,0)</f>
        <v>0</v>
      </c>
      <c r="BF1280" s="153">
        <f>IF(N1280="znížená",J1280,0)</f>
        <v>0</v>
      </c>
      <c r="BG1280" s="153">
        <f>IF(N1280="zákl. prenesená",J1280,0)</f>
        <v>0</v>
      </c>
      <c r="BH1280" s="153">
        <f>IF(N1280="zníž. prenesená",J1280,0)</f>
        <v>0</v>
      </c>
      <c r="BI1280" s="153">
        <f>IF(N1280="nulová",J1280,0)</f>
        <v>0</v>
      </c>
      <c r="BJ1280" s="17" t="s">
        <v>84</v>
      </c>
      <c r="BK1280" s="153">
        <f>ROUND(I1280*H1280,2)</f>
        <v>0</v>
      </c>
      <c r="BL1280" s="17" t="s">
        <v>244</v>
      </c>
      <c r="BM1280" s="152" t="s">
        <v>1669</v>
      </c>
    </row>
    <row r="1281" spans="2:65" s="1" customFormat="1" ht="33" customHeight="1">
      <c r="B1281" s="139"/>
      <c r="C1281" s="140" t="s">
        <v>1670</v>
      </c>
      <c r="D1281" s="140" t="s">
        <v>156</v>
      </c>
      <c r="E1281" s="141" t="s">
        <v>1671</v>
      </c>
      <c r="F1281" s="142" t="s">
        <v>1672</v>
      </c>
      <c r="G1281" s="143" t="s">
        <v>633</v>
      </c>
      <c r="H1281" s="144">
        <v>7.11</v>
      </c>
      <c r="I1281" s="145"/>
      <c r="J1281" s="146">
        <f>ROUND(I1281*H1281,2)</f>
        <v>0</v>
      </c>
      <c r="K1281" s="147"/>
      <c r="L1281" s="32"/>
      <c r="M1281" s="148" t="s">
        <v>1</v>
      </c>
      <c r="N1281" s="149" t="s">
        <v>42</v>
      </c>
      <c r="P1281" s="150">
        <f>O1281*H1281</f>
        <v>0</v>
      </c>
      <c r="Q1281" s="150">
        <v>1.6163000000000001E-4</v>
      </c>
      <c r="R1281" s="150">
        <f>Q1281*H1281</f>
        <v>1.1491893000000002E-3</v>
      </c>
      <c r="S1281" s="150">
        <v>0</v>
      </c>
      <c r="T1281" s="151">
        <f>S1281*H1281</f>
        <v>0</v>
      </c>
      <c r="AR1281" s="152" t="s">
        <v>244</v>
      </c>
      <c r="AT1281" s="152" t="s">
        <v>156</v>
      </c>
      <c r="AU1281" s="152" t="s">
        <v>84</v>
      </c>
      <c r="AY1281" s="17" t="s">
        <v>154</v>
      </c>
      <c r="BE1281" s="153">
        <f>IF(N1281="základná",J1281,0)</f>
        <v>0</v>
      </c>
      <c r="BF1281" s="153">
        <f>IF(N1281="znížená",J1281,0)</f>
        <v>0</v>
      </c>
      <c r="BG1281" s="153">
        <f>IF(N1281="zákl. prenesená",J1281,0)</f>
        <v>0</v>
      </c>
      <c r="BH1281" s="153">
        <f>IF(N1281="zníž. prenesená",J1281,0)</f>
        <v>0</v>
      </c>
      <c r="BI1281" s="153">
        <f>IF(N1281="nulová",J1281,0)</f>
        <v>0</v>
      </c>
      <c r="BJ1281" s="17" t="s">
        <v>84</v>
      </c>
      <c r="BK1281" s="153">
        <f>ROUND(I1281*H1281,2)</f>
        <v>0</v>
      </c>
      <c r="BL1281" s="17" t="s">
        <v>244</v>
      </c>
      <c r="BM1281" s="152" t="s">
        <v>1673</v>
      </c>
    </row>
    <row r="1282" spans="2:65" s="12" customFormat="1">
      <c r="B1282" s="154"/>
      <c r="D1282" s="155" t="s">
        <v>164</v>
      </c>
      <c r="E1282" s="156" t="s">
        <v>1</v>
      </c>
      <c r="F1282" s="157" t="s">
        <v>1674</v>
      </c>
      <c r="H1282" s="156" t="s">
        <v>1</v>
      </c>
      <c r="I1282" s="158"/>
      <c r="L1282" s="154"/>
      <c r="M1282" s="159"/>
      <c r="T1282" s="160"/>
      <c r="AT1282" s="156" t="s">
        <v>164</v>
      </c>
      <c r="AU1282" s="156" t="s">
        <v>84</v>
      </c>
      <c r="AV1282" s="12" t="s">
        <v>80</v>
      </c>
      <c r="AW1282" s="12" t="s">
        <v>32</v>
      </c>
      <c r="AX1282" s="12" t="s">
        <v>7</v>
      </c>
      <c r="AY1282" s="156" t="s">
        <v>154</v>
      </c>
    </row>
    <row r="1283" spans="2:65" s="13" customFormat="1">
      <c r="B1283" s="161"/>
      <c r="D1283" s="155" t="s">
        <v>164</v>
      </c>
      <c r="E1283" s="162" t="s">
        <v>1</v>
      </c>
      <c r="F1283" s="163" t="s">
        <v>1675</v>
      </c>
      <c r="H1283" s="164">
        <v>3.93</v>
      </c>
      <c r="I1283" s="165"/>
      <c r="L1283" s="161"/>
      <c r="M1283" s="166"/>
      <c r="T1283" s="167"/>
      <c r="AT1283" s="162" t="s">
        <v>164</v>
      </c>
      <c r="AU1283" s="162" t="s">
        <v>84</v>
      </c>
      <c r="AV1283" s="13" t="s">
        <v>84</v>
      </c>
      <c r="AW1283" s="13" t="s">
        <v>32</v>
      </c>
      <c r="AX1283" s="13" t="s">
        <v>7</v>
      </c>
      <c r="AY1283" s="162" t="s">
        <v>154</v>
      </c>
    </row>
    <row r="1284" spans="2:65" s="13" customFormat="1">
      <c r="B1284" s="161"/>
      <c r="D1284" s="155" t="s">
        <v>164</v>
      </c>
      <c r="E1284" s="162" t="s">
        <v>1</v>
      </c>
      <c r="F1284" s="163" t="s">
        <v>1676</v>
      </c>
      <c r="H1284" s="164">
        <v>3.18</v>
      </c>
      <c r="I1284" s="165"/>
      <c r="L1284" s="161"/>
      <c r="M1284" s="166"/>
      <c r="T1284" s="167"/>
      <c r="AT1284" s="162" t="s">
        <v>164</v>
      </c>
      <c r="AU1284" s="162" t="s">
        <v>84</v>
      </c>
      <c r="AV1284" s="13" t="s">
        <v>84</v>
      </c>
      <c r="AW1284" s="13" t="s">
        <v>32</v>
      </c>
      <c r="AX1284" s="13" t="s">
        <v>7</v>
      </c>
      <c r="AY1284" s="162" t="s">
        <v>154</v>
      </c>
    </row>
    <row r="1285" spans="2:65" s="14" customFormat="1">
      <c r="B1285" s="168"/>
      <c r="D1285" s="155" t="s">
        <v>164</v>
      </c>
      <c r="E1285" s="169" t="s">
        <v>1</v>
      </c>
      <c r="F1285" s="170" t="s">
        <v>183</v>
      </c>
      <c r="H1285" s="171">
        <v>7.11</v>
      </c>
      <c r="I1285" s="172"/>
      <c r="L1285" s="168"/>
      <c r="M1285" s="173"/>
      <c r="T1285" s="174"/>
      <c r="AT1285" s="169" t="s">
        <v>164</v>
      </c>
      <c r="AU1285" s="169" t="s">
        <v>84</v>
      </c>
      <c r="AV1285" s="14" t="s">
        <v>90</v>
      </c>
      <c r="AW1285" s="14" t="s">
        <v>32</v>
      </c>
      <c r="AX1285" s="14" t="s">
        <v>80</v>
      </c>
      <c r="AY1285" s="169" t="s">
        <v>154</v>
      </c>
    </row>
    <row r="1286" spans="2:65" s="1" customFormat="1" ht="24.2" customHeight="1">
      <c r="B1286" s="139"/>
      <c r="C1286" s="175" t="s">
        <v>1677</v>
      </c>
      <c r="D1286" s="175" t="s">
        <v>359</v>
      </c>
      <c r="E1286" s="176" t="s">
        <v>1678</v>
      </c>
      <c r="F1286" s="177" t="s">
        <v>1679</v>
      </c>
      <c r="G1286" s="178" t="s">
        <v>633</v>
      </c>
      <c r="H1286" s="179">
        <v>7.5410000000000004</v>
      </c>
      <c r="I1286" s="180"/>
      <c r="J1286" s="181">
        <f>ROUND(I1286*H1286,2)</f>
        <v>0</v>
      </c>
      <c r="K1286" s="182"/>
      <c r="L1286" s="183"/>
      <c r="M1286" s="184" t="s">
        <v>1</v>
      </c>
      <c r="N1286" s="185" t="s">
        <v>42</v>
      </c>
      <c r="P1286" s="150">
        <f>O1286*H1286</f>
        <v>0</v>
      </c>
      <c r="Q1286" s="150">
        <v>9.8999999999999999E-4</v>
      </c>
      <c r="R1286" s="150">
        <f>Q1286*H1286</f>
        <v>7.4655900000000002E-3</v>
      </c>
      <c r="S1286" s="150">
        <v>0</v>
      </c>
      <c r="T1286" s="151">
        <f>S1286*H1286</f>
        <v>0</v>
      </c>
      <c r="AR1286" s="152" t="s">
        <v>352</v>
      </c>
      <c r="AT1286" s="152" t="s">
        <v>359</v>
      </c>
      <c r="AU1286" s="152" t="s">
        <v>84</v>
      </c>
      <c r="AY1286" s="17" t="s">
        <v>154</v>
      </c>
      <c r="BE1286" s="153">
        <f>IF(N1286="základná",J1286,0)</f>
        <v>0</v>
      </c>
      <c r="BF1286" s="153">
        <f>IF(N1286="znížená",J1286,0)</f>
        <v>0</v>
      </c>
      <c r="BG1286" s="153">
        <f>IF(N1286="zákl. prenesená",J1286,0)</f>
        <v>0</v>
      </c>
      <c r="BH1286" s="153">
        <f>IF(N1286="zníž. prenesená",J1286,0)</f>
        <v>0</v>
      </c>
      <c r="BI1286" s="153">
        <f>IF(N1286="nulová",J1286,0)</f>
        <v>0</v>
      </c>
      <c r="BJ1286" s="17" t="s">
        <v>84</v>
      </c>
      <c r="BK1286" s="153">
        <f>ROUND(I1286*H1286,2)</f>
        <v>0</v>
      </c>
      <c r="BL1286" s="17" t="s">
        <v>244</v>
      </c>
      <c r="BM1286" s="152" t="s">
        <v>1680</v>
      </c>
    </row>
    <row r="1287" spans="2:65" s="12" customFormat="1">
      <c r="B1287" s="154"/>
      <c r="D1287" s="155" t="s">
        <v>164</v>
      </c>
      <c r="E1287" s="156" t="s">
        <v>1</v>
      </c>
      <c r="F1287" s="157" t="s">
        <v>1681</v>
      </c>
      <c r="H1287" s="156" t="s">
        <v>1</v>
      </c>
      <c r="I1287" s="158"/>
      <c r="L1287" s="154"/>
      <c r="M1287" s="159"/>
      <c r="T1287" s="160"/>
      <c r="AT1287" s="156" t="s">
        <v>164</v>
      </c>
      <c r="AU1287" s="156" t="s">
        <v>84</v>
      </c>
      <c r="AV1287" s="12" t="s">
        <v>80</v>
      </c>
      <c r="AW1287" s="12" t="s">
        <v>32</v>
      </c>
      <c r="AX1287" s="12" t="s">
        <v>7</v>
      </c>
      <c r="AY1287" s="156" t="s">
        <v>154</v>
      </c>
    </row>
    <row r="1288" spans="2:65" s="13" customFormat="1">
      <c r="B1288" s="161"/>
      <c r="D1288" s="155" t="s">
        <v>164</v>
      </c>
      <c r="E1288" s="162" t="s">
        <v>1</v>
      </c>
      <c r="F1288" s="163" t="s">
        <v>1682</v>
      </c>
      <c r="H1288" s="164">
        <v>7.4660000000000002</v>
      </c>
      <c r="I1288" s="165"/>
      <c r="L1288" s="161"/>
      <c r="M1288" s="166"/>
      <c r="T1288" s="167"/>
      <c r="AT1288" s="162" t="s">
        <v>164</v>
      </c>
      <c r="AU1288" s="162" t="s">
        <v>84</v>
      </c>
      <c r="AV1288" s="13" t="s">
        <v>84</v>
      </c>
      <c r="AW1288" s="13" t="s">
        <v>32</v>
      </c>
      <c r="AX1288" s="13" t="s">
        <v>80</v>
      </c>
      <c r="AY1288" s="162" t="s">
        <v>154</v>
      </c>
    </row>
    <row r="1289" spans="2:65" s="13" customFormat="1">
      <c r="B1289" s="161"/>
      <c r="D1289" s="155" t="s">
        <v>164</v>
      </c>
      <c r="F1289" s="163" t="s">
        <v>1683</v>
      </c>
      <c r="H1289" s="164">
        <v>7.5410000000000004</v>
      </c>
      <c r="I1289" s="165"/>
      <c r="L1289" s="161"/>
      <c r="M1289" s="166"/>
      <c r="T1289" s="167"/>
      <c r="AT1289" s="162" t="s">
        <v>164</v>
      </c>
      <c r="AU1289" s="162" t="s">
        <v>84</v>
      </c>
      <c r="AV1289" s="13" t="s">
        <v>84</v>
      </c>
      <c r="AW1289" s="13" t="s">
        <v>3</v>
      </c>
      <c r="AX1289" s="13" t="s">
        <v>80</v>
      </c>
      <c r="AY1289" s="162" t="s">
        <v>154</v>
      </c>
    </row>
    <row r="1290" spans="2:65" s="1" customFormat="1" ht="24.2" customHeight="1">
      <c r="B1290" s="139"/>
      <c r="C1290" s="140" t="s">
        <v>1684</v>
      </c>
      <c r="D1290" s="140" t="s">
        <v>156</v>
      </c>
      <c r="E1290" s="141" t="s">
        <v>1685</v>
      </c>
      <c r="F1290" s="142" t="s">
        <v>1686</v>
      </c>
      <c r="G1290" s="143" t="s">
        <v>633</v>
      </c>
      <c r="H1290" s="144">
        <v>106.24</v>
      </c>
      <c r="I1290" s="145"/>
      <c r="J1290" s="146">
        <f>ROUND(I1290*H1290,2)</f>
        <v>0</v>
      </c>
      <c r="K1290" s="147"/>
      <c r="L1290" s="32"/>
      <c r="M1290" s="148" t="s">
        <v>1</v>
      </c>
      <c r="N1290" s="149" t="s">
        <v>42</v>
      </c>
      <c r="P1290" s="150">
        <f>O1290*H1290</f>
        <v>0</v>
      </c>
      <c r="Q1290" s="150">
        <v>9.0000000000000006E-5</v>
      </c>
      <c r="R1290" s="150">
        <f>Q1290*H1290</f>
        <v>9.5616E-3</v>
      </c>
      <c r="S1290" s="150">
        <v>0</v>
      </c>
      <c r="T1290" s="151">
        <f>S1290*H1290</f>
        <v>0</v>
      </c>
      <c r="AR1290" s="152" t="s">
        <v>244</v>
      </c>
      <c r="AT1290" s="152" t="s">
        <v>156</v>
      </c>
      <c r="AU1290" s="152" t="s">
        <v>84</v>
      </c>
      <c r="AY1290" s="17" t="s">
        <v>154</v>
      </c>
      <c r="BE1290" s="153">
        <f>IF(N1290="základná",J1290,0)</f>
        <v>0</v>
      </c>
      <c r="BF1290" s="153">
        <f>IF(N1290="znížená",J1290,0)</f>
        <v>0</v>
      </c>
      <c r="BG1290" s="153">
        <f>IF(N1290="zákl. prenesená",J1290,0)</f>
        <v>0</v>
      </c>
      <c r="BH1290" s="153">
        <f>IF(N1290="zníž. prenesená",J1290,0)</f>
        <v>0</v>
      </c>
      <c r="BI1290" s="153">
        <f>IF(N1290="nulová",J1290,0)</f>
        <v>0</v>
      </c>
      <c r="BJ1290" s="17" t="s">
        <v>84</v>
      </c>
      <c r="BK1290" s="153">
        <f>ROUND(I1290*H1290,2)</f>
        <v>0</v>
      </c>
      <c r="BL1290" s="17" t="s">
        <v>244</v>
      </c>
      <c r="BM1290" s="152" t="s">
        <v>1687</v>
      </c>
    </row>
    <row r="1291" spans="2:65" s="12" customFormat="1">
      <c r="B1291" s="154"/>
      <c r="D1291" s="155" t="s">
        <v>164</v>
      </c>
      <c r="E1291" s="156" t="s">
        <v>1</v>
      </c>
      <c r="F1291" s="157" t="s">
        <v>1640</v>
      </c>
      <c r="H1291" s="156" t="s">
        <v>1</v>
      </c>
      <c r="I1291" s="158"/>
      <c r="L1291" s="154"/>
      <c r="M1291" s="159"/>
      <c r="T1291" s="160"/>
      <c r="AT1291" s="156" t="s">
        <v>164</v>
      </c>
      <c r="AU1291" s="156" t="s">
        <v>84</v>
      </c>
      <c r="AV1291" s="12" t="s">
        <v>80</v>
      </c>
      <c r="AW1291" s="12" t="s">
        <v>32</v>
      </c>
      <c r="AX1291" s="12" t="s">
        <v>7</v>
      </c>
      <c r="AY1291" s="156" t="s">
        <v>154</v>
      </c>
    </row>
    <row r="1292" spans="2:65" s="13" customFormat="1">
      <c r="B1292" s="161"/>
      <c r="D1292" s="155" t="s">
        <v>164</v>
      </c>
      <c r="E1292" s="162" t="s">
        <v>1</v>
      </c>
      <c r="F1292" s="163" t="s">
        <v>1688</v>
      </c>
      <c r="H1292" s="164">
        <v>9.76</v>
      </c>
      <c r="I1292" s="165"/>
      <c r="L1292" s="161"/>
      <c r="M1292" s="166"/>
      <c r="T1292" s="167"/>
      <c r="AT1292" s="162" t="s">
        <v>164</v>
      </c>
      <c r="AU1292" s="162" t="s">
        <v>84</v>
      </c>
      <c r="AV1292" s="13" t="s">
        <v>84</v>
      </c>
      <c r="AW1292" s="13" t="s">
        <v>32</v>
      </c>
      <c r="AX1292" s="13" t="s">
        <v>7</v>
      </c>
      <c r="AY1292" s="162" t="s">
        <v>154</v>
      </c>
    </row>
    <row r="1293" spans="2:65" s="13" customFormat="1">
      <c r="B1293" s="161"/>
      <c r="D1293" s="155" t="s">
        <v>164</v>
      </c>
      <c r="E1293" s="162" t="s">
        <v>1</v>
      </c>
      <c r="F1293" s="163" t="s">
        <v>1689</v>
      </c>
      <c r="H1293" s="164">
        <v>67.680000000000007</v>
      </c>
      <c r="I1293" s="165"/>
      <c r="L1293" s="161"/>
      <c r="M1293" s="166"/>
      <c r="T1293" s="167"/>
      <c r="AT1293" s="162" t="s">
        <v>164</v>
      </c>
      <c r="AU1293" s="162" t="s">
        <v>84</v>
      </c>
      <c r="AV1293" s="13" t="s">
        <v>84</v>
      </c>
      <c r="AW1293" s="13" t="s">
        <v>32</v>
      </c>
      <c r="AX1293" s="13" t="s">
        <v>7</v>
      </c>
      <c r="AY1293" s="162" t="s">
        <v>154</v>
      </c>
    </row>
    <row r="1294" spans="2:65" s="13" customFormat="1">
      <c r="B1294" s="161"/>
      <c r="D1294" s="155" t="s">
        <v>164</v>
      </c>
      <c r="E1294" s="162" t="s">
        <v>1</v>
      </c>
      <c r="F1294" s="163" t="s">
        <v>1690</v>
      </c>
      <c r="H1294" s="164">
        <v>6.96</v>
      </c>
      <c r="I1294" s="165"/>
      <c r="L1294" s="161"/>
      <c r="M1294" s="166"/>
      <c r="T1294" s="167"/>
      <c r="AT1294" s="162" t="s">
        <v>164</v>
      </c>
      <c r="AU1294" s="162" t="s">
        <v>84</v>
      </c>
      <c r="AV1294" s="13" t="s">
        <v>84</v>
      </c>
      <c r="AW1294" s="13" t="s">
        <v>32</v>
      </c>
      <c r="AX1294" s="13" t="s">
        <v>7</v>
      </c>
      <c r="AY1294" s="162" t="s">
        <v>154</v>
      </c>
    </row>
    <row r="1295" spans="2:65" s="13" customFormat="1">
      <c r="B1295" s="161"/>
      <c r="D1295" s="155" t="s">
        <v>164</v>
      </c>
      <c r="E1295" s="162" t="s">
        <v>1</v>
      </c>
      <c r="F1295" s="163" t="s">
        <v>1691</v>
      </c>
      <c r="H1295" s="164">
        <v>7.26</v>
      </c>
      <c r="I1295" s="165"/>
      <c r="L1295" s="161"/>
      <c r="M1295" s="166"/>
      <c r="T1295" s="167"/>
      <c r="AT1295" s="162" t="s">
        <v>164</v>
      </c>
      <c r="AU1295" s="162" t="s">
        <v>84</v>
      </c>
      <c r="AV1295" s="13" t="s">
        <v>84</v>
      </c>
      <c r="AW1295" s="13" t="s">
        <v>32</v>
      </c>
      <c r="AX1295" s="13" t="s">
        <v>7</v>
      </c>
      <c r="AY1295" s="162" t="s">
        <v>154</v>
      </c>
    </row>
    <row r="1296" spans="2:65" s="13" customFormat="1">
      <c r="B1296" s="161"/>
      <c r="D1296" s="155" t="s">
        <v>164</v>
      </c>
      <c r="E1296" s="162" t="s">
        <v>1</v>
      </c>
      <c r="F1296" s="163" t="s">
        <v>1692</v>
      </c>
      <c r="H1296" s="164">
        <v>7.26</v>
      </c>
      <c r="I1296" s="165"/>
      <c r="L1296" s="161"/>
      <c r="M1296" s="166"/>
      <c r="T1296" s="167"/>
      <c r="AT1296" s="162" t="s">
        <v>164</v>
      </c>
      <c r="AU1296" s="162" t="s">
        <v>84</v>
      </c>
      <c r="AV1296" s="13" t="s">
        <v>84</v>
      </c>
      <c r="AW1296" s="13" t="s">
        <v>32</v>
      </c>
      <c r="AX1296" s="13" t="s">
        <v>7</v>
      </c>
      <c r="AY1296" s="162" t="s">
        <v>154</v>
      </c>
    </row>
    <row r="1297" spans="2:65" s="13" customFormat="1">
      <c r="B1297" s="161"/>
      <c r="D1297" s="155" t="s">
        <v>164</v>
      </c>
      <c r="E1297" s="162" t="s">
        <v>1</v>
      </c>
      <c r="F1297" s="163" t="s">
        <v>1693</v>
      </c>
      <c r="H1297" s="164">
        <v>7.32</v>
      </c>
      <c r="I1297" s="165"/>
      <c r="L1297" s="161"/>
      <c r="M1297" s="166"/>
      <c r="T1297" s="167"/>
      <c r="AT1297" s="162" t="s">
        <v>164</v>
      </c>
      <c r="AU1297" s="162" t="s">
        <v>84</v>
      </c>
      <c r="AV1297" s="13" t="s">
        <v>84</v>
      </c>
      <c r="AW1297" s="13" t="s">
        <v>32</v>
      </c>
      <c r="AX1297" s="13" t="s">
        <v>7</v>
      </c>
      <c r="AY1297" s="162" t="s">
        <v>154</v>
      </c>
    </row>
    <row r="1298" spans="2:65" s="14" customFormat="1">
      <c r="B1298" s="168"/>
      <c r="D1298" s="155" t="s">
        <v>164</v>
      </c>
      <c r="E1298" s="169" t="s">
        <v>1</v>
      </c>
      <c r="F1298" s="170" t="s">
        <v>183</v>
      </c>
      <c r="H1298" s="171">
        <v>106.24000000000001</v>
      </c>
      <c r="I1298" s="172"/>
      <c r="L1298" s="168"/>
      <c r="M1298" s="173"/>
      <c r="T1298" s="174"/>
      <c r="AT1298" s="169" t="s">
        <v>164</v>
      </c>
      <c r="AU1298" s="169" t="s">
        <v>84</v>
      </c>
      <c r="AV1298" s="14" t="s">
        <v>90</v>
      </c>
      <c r="AW1298" s="14" t="s">
        <v>32</v>
      </c>
      <c r="AX1298" s="14" t="s">
        <v>80</v>
      </c>
      <c r="AY1298" s="169" t="s">
        <v>154</v>
      </c>
    </row>
    <row r="1299" spans="2:65" s="1" customFormat="1" ht="24.2" customHeight="1">
      <c r="B1299" s="139"/>
      <c r="C1299" s="175" t="s">
        <v>1694</v>
      </c>
      <c r="D1299" s="175" t="s">
        <v>359</v>
      </c>
      <c r="E1299" s="176" t="s">
        <v>1695</v>
      </c>
      <c r="F1299" s="177" t="s">
        <v>1696</v>
      </c>
      <c r="G1299" s="178" t="s">
        <v>633</v>
      </c>
      <c r="H1299" s="179">
        <v>111.55200000000001</v>
      </c>
      <c r="I1299" s="180"/>
      <c r="J1299" s="181">
        <f>ROUND(I1299*H1299,2)</f>
        <v>0</v>
      </c>
      <c r="K1299" s="182"/>
      <c r="L1299" s="183"/>
      <c r="M1299" s="184" t="s">
        <v>1</v>
      </c>
      <c r="N1299" s="185" t="s">
        <v>42</v>
      </c>
      <c r="P1299" s="150">
        <f>O1299*H1299</f>
        <v>0</v>
      </c>
      <c r="Q1299" s="150">
        <v>2.0000000000000001E-4</v>
      </c>
      <c r="R1299" s="150">
        <f>Q1299*H1299</f>
        <v>2.2310400000000001E-2</v>
      </c>
      <c r="S1299" s="150">
        <v>0</v>
      </c>
      <c r="T1299" s="151">
        <f>S1299*H1299</f>
        <v>0</v>
      </c>
      <c r="AR1299" s="152" t="s">
        <v>352</v>
      </c>
      <c r="AT1299" s="152" t="s">
        <v>359</v>
      </c>
      <c r="AU1299" s="152" t="s">
        <v>84</v>
      </c>
      <c r="AY1299" s="17" t="s">
        <v>154</v>
      </c>
      <c r="BE1299" s="153">
        <f>IF(N1299="základná",J1299,0)</f>
        <v>0</v>
      </c>
      <c r="BF1299" s="153">
        <f>IF(N1299="znížená",J1299,0)</f>
        <v>0</v>
      </c>
      <c r="BG1299" s="153">
        <f>IF(N1299="zákl. prenesená",J1299,0)</f>
        <v>0</v>
      </c>
      <c r="BH1299" s="153">
        <f>IF(N1299="zníž. prenesená",J1299,0)</f>
        <v>0</v>
      </c>
      <c r="BI1299" s="153">
        <f>IF(N1299="nulová",J1299,0)</f>
        <v>0</v>
      </c>
      <c r="BJ1299" s="17" t="s">
        <v>84</v>
      </c>
      <c r="BK1299" s="153">
        <f>ROUND(I1299*H1299,2)</f>
        <v>0</v>
      </c>
      <c r="BL1299" s="17" t="s">
        <v>244</v>
      </c>
      <c r="BM1299" s="152" t="s">
        <v>1697</v>
      </c>
    </row>
    <row r="1300" spans="2:65" s="1" customFormat="1" ht="24.2" customHeight="1">
      <c r="B1300" s="139"/>
      <c r="C1300" s="175" t="s">
        <v>1698</v>
      </c>
      <c r="D1300" s="175" t="s">
        <v>359</v>
      </c>
      <c r="E1300" s="176" t="s">
        <v>1699</v>
      </c>
      <c r="F1300" s="177" t="s">
        <v>1700</v>
      </c>
      <c r="G1300" s="178" t="s">
        <v>355</v>
      </c>
      <c r="H1300" s="179">
        <v>1</v>
      </c>
      <c r="I1300" s="180"/>
      <c r="J1300" s="181">
        <f>ROUND(I1300*H1300,2)</f>
        <v>0</v>
      </c>
      <c r="K1300" s="182"/>
      <c r="L1300" s="183"/>
      <c r="M1300" s="184" t="s">
        <v>1</v>
      </c>
      <c r="N1300" s="185" t="s">
        <v>42</v>
      </c>
      <c r="P1300" s="150">
        <f>O1300*H1300</f>
        <v>0</v>
      </c>
      <c r="Q1300" s="150">
        <v>2.1999999999999999E-2</v>
      </c>
      <c r="R1300" s="150">
        <f>Q1300*H1300</f>
        <v>2.1999999999999999E-2</v>
      </c>
      <c r="S1300" s="150">
        <v>0</v>
      </c>
      <c r="T1300" s="151">
        <f>S1300*H1300</f>
        <v>0</v>
      </c>
      <c r="AR1300" s="152" t="s">
        <v>352</v>
      </c>
      <c r="AT1300" s="152" t="s">
        <v>359</v>
      </c>
      <c r="AU1300" s="152" t="s">
        <v>84</v>
      </c>
      <c r="AY1300" s="17" t="s">
        <v>154</v>
      </c>
      <c r="BE1300" s="153">
        <f>IF(N1300="základná",J1300,0)</f>
        <v>0</v>
      </c>
      <c r="BF1300" s="153">
        <f>IF(N1300="znížená",J1300,0)</f>
        <v>0</v>
      </c>
      <c r="BG1300" s="153">
        <f>IF(N1300="zákl. prenesená",J1300,0)</f>
        <v>0</v>
      </c>
      <c r="BH1300" s="153">
        <f>IF(N1300="zníž. prenesená",J1300,0)</f>
        <v>0</v>
      </c>
      <c r="BI1300" s="153">
        <f>IF(N1300="nulová",J1300,0)</f>
        <v>0</v>
      </c>
      <c r="BJ1300" s="17" t="s">
        <v>84</v>
      </c>
      <c r="BK1300" s="153">
        <f>ROUND(I1300*H1300,2)</f>
        <v>0</v>
      </c>
      <c r="BL1300" s="17" t="s">
        <v>244</v>
      </c>
      <c r="BM1300" s="152" t="s">
        <v>1701</v>
      </c>
    </row>
    <row r="1301" spans="2:65" s="1" customFormat="1" ht="24.2" customHeight="1">
      <c r="B1301" s="139"/>
      <c r="C1301" s="175" t="s">
        <v>1702</v>
      </c>
      <c r="D1301" s="175" t="s">
        <v>359</v>
      </c>
      <c r="E1301" s="176" t="s">
        <v>1703</v>
      </c>
      <c r="F1301" s="177" t="s">
        <v>1704</v>
      </c>
      <c r="G1301" s="178" t="s">
        <v>355</v>
      </c>
      <c r="H1301" s="179">
        <v>8</v>
      </c>
      <c r="I1301" s="180"/>
      <c r="J1301" s="181">
        <f>ROUND(I1301*H1301,2)</f>
        <v>0</v>
      </c>
      <c r="K1301" s="182"/>
      <c r="L1301" s="183"/>
      <c r="M1301" s="184" t="s">
        <v>1</v>
      </c>
      <c r="N1301" s="185" t="s">
        <v>42</v>
      </c>
      <c r="P1301" s="150">
        <f>O1301*H1301</f>
        <v>0</v>
      </c>
      <c r="Q1301" s="150">
        <v>2.1999999999999999E-2</v>
      </c>
      <c r="R1301" s="150">
        <f>Q1301*H1301</f>
        <v>0.17599999999999999</v>
      </c>
      <c r="S1301" s="150">
        <v>0</v>
      </c>
      <c r="T1301" s="151">
        <f>S1301*H1301</f>
        <v>0</v>
      </c>
      <c r="AR1301" s="152" t="s">
        <v>352</v>
      </c>
      <c r="AT1301" s="152" t="s">
        <v>359</v>
      </c>
      <c r="AU1301" s="152" t="s">
        <v>84</v>
      </c>
      <c r="AY1301" s="17" t="s">
        <v>154</v>
      </c>
      <c r="BE1301" s="153">
        <f>IF(N1301="základná",J1301,0)</f>
        <v>0</v>
      </c>
      <c r="BF1301" s="153">
        <f>IF(N1301="znížená",J1301,0)</f>
        <v>0</v>
      </c>
      <c r="BG1301" s="153">
        <f>IF(N1301="zákl. prenesená",J1301,0)</f>
        <v>0</v>
      </c>
      <c r="BH1301" s="153">
        <f>IF(N1301="zníž. prenesená",J1301,0)</f>
        <v>0</v>
      </c>
      <c r="BI1301" s="153">
        <f>IF(N1301="nulová",J1301,0)</f>
        <v>0</v>
      </c>
      <c r="BJ1301" s="17" t="s">
        <v>84</v>
      </c>
      <c r="BK1301" s="153">
        <f>ROUND(I1301*H1301,2)</f>
        <v>0</v>
      </c>
      <c r="BL1301" s="17" t="s">
        <v>244</v>
      </c>
      <c r="BM1301" s="152" t="s">
        <v>1705</v>
      </c>
    </row>
    <row r="1302" spans="2:65" s="1" customFormat="1" ht="24.2" customHeight="1">
      <c r="B1302" s="139"/>
      <c r="C1302" s="175" t="s">
        <v>1706</v>
      </c>
      <c r="D1302" s="175" t="s">
        <v>359</v>
      </c>
      <c r="E1302" s="176" t="s">
        <v>1707</v>
      </c>
      <c r="F1302" s="177" t="s">
        <v>1708</v>
      </c>
      <c r="G1302" s="178" t="s">
        <v>355</v>
      </c>
      <c r="H1302" s="179">
        <v>1</v>
      </c>
      <c r="I1302" s="180"/>
      <c r="J1302" s="181">
        <f>ROUND(I1302*H1302,2)</f>
        <v>0</v>
      </c>
      <c r="K1302" s="182"/>
      <c r="L1302" s="183"/>
      <c r="M1302" s="184" t="s">
        <v>1</v>
      </c>
      <c r="N1302" s="185" t="s">
        <v>42</v>
      </c>
      <c r="P1302" s="150">
        <f>O1302*H1302</f>
        <v>0</v>
      </c>
      <c r="Q1302" s="150">
        <v>2.1999999999999999E-2</v>
      </c>
      <c r="R1302" s="150">
        <f>Q1302*H1302</f>
        <v>2.1999999999999999E-2</v>
      </c>
      <c r="S1302" s="150">
        <v>0</v>
      </c>
      <c r="T1302" s="151">
        <f>S1302*H1302</f>
        <v>0</v>
      </c>
      <c r="AR1302" s="152" t="s">
        <v>352</v>
      </c>
      <c r="AT1302" s="152" t="s">
        <v>359</v>
      </c>
      <c r="AU1302" s="152" t="s">
        <v>84</v>
      </c>
      <c r="AY1302" s="17" t="s">
        <v>154</v>
      </c>
      <c r="BE1302" s="153">
        <f>IF(N1302="základná",J1302,0)</f>
        <v>0</v>
      </c>
      <c r="BF1302" s="153">
        <f>IF(N1302="znížená",J1302,0)</f>
        <v>0</v>
      </c>
      <c r="BG1302" s="153">
        <f>IF(N1302="zákl. prenesená",J1302,0)</f>
        <v>0</v>
      </c>
      <c r="BH1302" s="153">
        <f>IF(N1302="zníž. prenesená",J1302,0)</f>
        <v>0</v>
      </c>
      <c r="BI1302" s="153">
        <f>IF(N1302="nulová",J1302,0)</f>
        <v>0</v>
      </c>
      <c r="BJ1302" s="17" t="s">
        <v>84</v>
      </c>
      <c r="BK1302" s="153">
        <f>ROUND(I1302*H1302,2)</f>
        <v>0</v>
      </c>
      <c r="BL1302" s="17" t="s">
        <v>244</v>
      </c>
      <c r="BM1302" s="152" t="s">
        <v>1709</v>
      </c>
    </row>
    <row r="1303" spans="2:65" s="1" customFormat="1" ht="24.2" customHeight="1">
      <c r="B1303" s="139"/>
      <c r="C1303" s="175" t="s">
        <v>1710</v>
      </c>
      <c r="D1303" s="175" t="s">
        <v>359</v>
      </c>
      <c r="E1303" s="176" t="s">
        <v>1711</v>
      </c>
      <c r="F1303" s="177" t="s">
        <v>1712</v>
      </c>
      <c r="G1303" s="178" t="s">
        <v>355</v>
      </c>
      <c r="H1303" s="179">
        <v>1</v>
      </c>
      <c r="I1303" s="180"/>
      <c r="J1303" s="181">
        <f>ROUND(I1303*H1303,2)</f>
        <v>0</v>
      </c>
      <c r="K1303" s="182"/>
      <c r="L1303" s="183"/>
      <c r="M1303" s="184" t="s">
        <v>1</v>
      </c>
      <c r="N1303" s="185" t="s">
        <v>42</v>
      </c>
      <c r="P1303" s="150">
        <f>O1303*H1303</f>
        <v>0</v>
      </c>
      <c r="Q1303" s="150">
        <v>2.1999999999999999E-2</v>
      </c>
      <c r="R1303" s="150">
        <f>Q1303*H1303</f>
        <v>2.1999999999999999E-2</v>
      </c>
      <c r="S1303" s="150">
        <v>0</v>
      </c>
      <c r="T1303" s="151">
        <f>S1303*H1303</f>
        <v>0</v>
      </c>
      <c r="AR1303" s="152" t="s">
        <v>352</v>
      </c>
      <c r="AT1303" s="152" t="s">
        <v>359</v>
      </c>
      <c r="AU1303" s="152" t="s">
        <v>84</v>
      </c>
      <c r="AY1303" s="17" t="s">
        <v>154</v>
      </c>
      <c r="BE1303" s="153">
        <f>IF(N1303="základná",J1303,0)</f>
        <v>0</v>
      </c>
      <c r="BF1303" s="153">
        <f>IF(N1303="znížená",J1303,0)</f>
        <v>0</v>
      </c>
      <c r="BG1303" s="153">
        <f>IF(N1303="zákl. prenesená",J1303,0)</f>
        <v>0</v>
      </c>
      <c r="BH1303" s="153">
        <f>IF(N1303="zníž. prenesená",J1303,0)</f>
        <v>0</v>
      </c>
      <c r="BI1303" s="153">
        <f>IF(N1303="nulová",J1303,0)</f>
        <v>0</v>
      </c>
      <c r="BJ1303" s="17" t="s">
        <v>84</v>
      </c>
      <c r="BK1303" s="153">
        <f>ROUND(I1303*H1303,2)</f>
        <v>0</v>
      </c>
      <c r="BL1303" s="17" t="s">
        <v>244</v>
      </c>
      <c r="BM1303" s="152" t="s">
        <v>1713</v>
      </c>
    </row>
    <row r="1304" spans="2:65" s="1" customFormat="1" ht="24.2" customHeight="1">
      <c r="B1304" s="139"/>
      <c r="C1304" s="175" t="s">
        <v>1714</v>
      </c>
      <c r="D1304" s="175" t="s">
        <v>359</v>
      </c>
      <c r="E1304" s="176" t="s">
        <v>1715</v>
      </c>
      <c r="F1304" s="177" t="s">
        <v>1716</v>
      </c>
      <c r="G1304" s="178" t="s">
        <v>355</v>
      </c>
      <c r="H1304" s="179">
        <v>1</v>
      </c>
      <c r="I1304" s="180"/>
      <c r="J1304" s="181">
        <f>ROUND(I1304*H1304,2)</f>
        <v>0</v>
      </c>
      <c r="K1304" s="182"/>
      <c r="L1304" s="183"/>
      <c r="M1304" s="184" t="s">
        <v>1</v>
      </c>
      <c r="N1304" s="185" t="s">
        <v>42</v>
      </c>
      <c r="P1304" s="150">
        <f>O1304*H1304</f>
        <v>0</v>
      </c>
      <c r="Q1304" s="150">
        <v>2.1999999999999999E-2</v>
      </c>
      <c r="R1304" s="150">
        <f>Q1304*H1304</f>
        <v>2.1999999999999999E-2</v>
      </c>
      <c r="S1304" s="150">
        <v>0</v>
      </c>
      <c r="T1304" s="151">
        <f>S1304*H1304</f>
        <v>0</v>
      </c>
      <c r="AR1304" s="152" t="s">
        <v>352</v>
      </c>
      <c r="AT1304" s="152" t="s">
        <v>359</v>
      </c>
      <c r="AU1304" s="152" t="s">
        <v>84</v>
      </c>
      <c r="AY1304" s="17" t="s">
        <v>154</v>
      </c>
      <c r="BE1304" s="153">
        <f>IF(N1304="základná",J1304,0)</f>
        <v>0</v>
      </c>
      <c r="BF1304" s="153">
        <f>IF(N1304="znížená",J1304,0)</f>
        <v>0</v>
      </c>
      <c r="BG1304" s="153">
        <f>IF(N1304="zákl. prenesená",J1304,0)</f>
        <v>0</v>
      </c>
      <c r="BH1304" s="153">
        <f>IF(N1304="zníž. prenesená",J1304,0)</f>
        <v>0</v>
      </c>
      <c r="BI1304" s="153">
        <f>IF(N1304="nulová",J1304,0)</f>
        <v>0</v>
      </c>
      <c r="BJ1304" s="17" t="s">
        <v>84</v>
      </c>
      <c r="BK1304" s="153">
        <f>ROUND(I1304*H1304,2)</f>
        <v>0</v>
      </c>
      <c r="BL1304" s="17" t="s">
        <v>244</v>
      </c>
      <c r="BM1304" s="152" t="s">
        <v>1717</v>
      </c>
    </row>
    <row r="1305" spans="2:65" s="1" customFormat="1" ht="24.2" customHeight="1">
      <c r="B1305" s="139"/>
      <c r="C1305" s="175" t="s">
        <v>1718</v>
      </c>
      <c r="D1305" s="175" t="s">
        <v>359</v>
      </c>
      <c r="E1305" s="176" t="s">
        <v>1719</v>
      </c>
      <c r="F1305" s="177" t="s">
        <v>1720</v>
      </c>
      <c r="G1305" s="178" t="s">
        <v>355</v>
      </c>
      <c r="H1305" s="179">
        <v>1</v>
      </c>
      <c r="I1305" s="180"/>
      <c r="J1305" s="181">
        <f>ROUND(I1305*H1305,2)</f>
        <v>0</v>
      </c>
      <c r="K1305" s="182"/>
      <c r="L1305" s="183"/>
      <c r="M1305" s="184" t="s">
        <v>1</v>
      </c>
      <c r="N1305" s="185" t="s">
        <v>42</v>
      </c>
      <c r="P1305" s="150">
        <f>O1305*H1305</f>
        <v>0</v>
      </c>
      <c r="Q1305" s="150">
        <v>2.1999999999999999E-2</v>
      </c>
      <c r="R1305" s="150">
        <f>Q1305*H1305</f>
        <v>2.1999999999999999E-2</v>
      </c>
      <c r="S1305" s="150">
        <v>0</v>
      </c>
      <c r="T1305" s="151">
        <f>S1305*H1305</f>
        <v>0</v>
      </c>
      <c r="AR1305" s="152" t="s">
        <v>352</v>
      </c>
      <c r="AT1305" s="152" t="s">
        <v>359</v>
      </c>
      <c r="AU1305" s="152" t="s">
        <v>84</v>
      </c>
      <c r="AY1305" s="17" t="s">
        <v>154</v>
      </c>
      <c r="BE1305" s="153">
        <f>IF(N1305="základná",J1305,0)</f>
        <v>0</v>
      </c>
      <c r="BF1305" s="153">
        <f>IF(N1305="znížená",J1305,0)</f>
        <v>0</v>
      </c>
      <c r="BG1305" s="153">
        <f>IF(N1305="zákl. prenesená",J1305,0)</f>
        <v>0</v>
      </c>
      <c r="BH1305" s="153">
        <f>IF(N1305="zníž. prenesená",J1305,0)</f>
        <v>0</v>
      </c>
      <c r="BI1305" s="153">
        <f>IF(N1305="nulová",J1305,0)</f>
        <v>0</v>
      </c>
      <c r="BJ1305" s="17" t="s">
        <v>84</v>
      </c>
      <c r="BK1305" s="153">
        <f>ROUND(I1305*H1305,2)</f>
        <v>0</v>
      </c>
      <c r="BL1305" s="17" t="s">
        <v>244</v>
      </c>
      <c r="BM1305" s="152" t="s">
        <v>1721</v>
      </c>
    </row>
    <row r="1306" spans="2:65" s="1" customFormat="1" ht="24.2" customHeight="1">
      <c r="B1306" s="139"/>
      <c r="C1306" s="140" t="s">
        <v>1722</v>
      </c>
      <c r="D1306" s="140" t="s">
        <v>156</v>
      </c>
      <c r="E1306" s="141" t="s">
        <v>1723</v>
      </c>
      <c r="F1306" s="142" t="s">
        <v>1724</v>
      </c>
      <c r="G1306" s="143" t="s">
        <v>355</v>
      </c>
      <c r="H1306" s="144">
        <v>21</v>
      </c>
      <c r="I1306" s="145"/>
      <c r="J1306" s="146">
        <f>ROUND(I1306*H1306,2)</f>
        <v>0</v>
      </c>
      <c r="K1306" s="147"/>
      <c r="L1306" s="32"/>
      <c r="M1306" s="148" t="s">
        <v>1</v>
      </c>
      <c r="N1306" s="149" t="s">
        <v>42</v>
      </c>
      <c r="P1306" s="150">
        <f>O1306*H1306</f>
        <v>0</v>
      </c>
      <c r="Q1306" s="150">
        <v>1.1999999999999999E-3</v>
      </c>
      <c r="R1306" s="150">
        <f>Q1306*H1306</f>
        <v>2.5199999999999997E-2</v>
      </c>
      <c r="S1306" s="150">
        <v>0</v>
      </c>
      <c r="T1306" s="151">
        <f>S1306*H1306</f>
        <v>0</v>
      </c>
      <c r="AR1306" s="152" t="s">
        <v>244</v>
      </c>
      <c r="AT1306" s="152" t="s">
        <v>156</v>
      </c>
      <c r="AU1306" s="152" t="s">
        <v>84</v>
      </c>
      <c r="AY1306" s="17" t="s">
        <v>154</v>
      </c>
      <c r="BE1306" s="153">
        <f>IF(N1306="základná",J1306,0)</f>
        <v>0</v>
      </c>
      <c r="BF1306" s="153">
        <f>IF(N1306="znížená",J1306,0)</f>
        <v>0</v>
      </c>
      <c r="BG1306" s="153">
        <f>IF(N1306="zákl. prenesená",J1306,0)</f>
        <v>0</v>
      </c>
      <c r="BH1306" s="153">
        <f>IF(N1306="zníž. prenesená",J1306,0)</f>
        <v>0</v>
      </c>
      <c r="BI1306" s="153">
        <f>IF(N1306="nulová",J1306,0)</f>
        <v>0</v>
      </c>
      <c r="BJ1306" s="17" t="s">
        <v>84</v>
      </c>
      <c r="BK1306" s="153">
        <f>ROUND(I1306*H1306,2)</f>
        <v>0</v>
      </c>
      <c r="BL1306" s="17" t="s">
        <v>244</v>
      </c>
      <c r="BM1306" s="152" t="s">
        <v>1725</v>
      </c>
    </row>
    <row r="1307" spans="2:65" s="1" customFormat="1" ht="33" customHeight="1">
      <c r="B1307" s="139"/>
      <c r="C1307" s="175" t="s">
        <v>1726</v>
      </c>
      <c r="D1307" s="175" t="s">
        <v>359</v>
      </c>
      <c r="E1307" s="176" t="s">
        <v>1727</v>
      </c>
      <c r="F1307" s="177" t="s">
        <v>1728</v>
      </c>
      <c r="G1307" s="178" t="s">
        <v>355</v>
      </c>
      <c r="H1307" s="179">
        <v>12</v>
      </c>
      <c r="I1307" s="180"/>
      <c r="J1307" s="181">
        <f>ROUND(I1307*H1307,2)</f>
        <v>0</v>
      </c>
      <c r="K1307" s="182"/>
      <c r="L1307" s="183"/>
      <c r="M1307" s="184" t="s">
        <v>1</v>
      </c>
      <c r="N1307" s="185" t="s">
        <v>42</v>
      </c>
      <c r="P1307" s="150">
        <f>O1307*H1307</f>
        <v>0</v>
      </c>
      <c r="Q1307" s="150">
        <v>0.03</v>
      </c>
      <c r="R1307" s="150">
        <f>Q1307*H1307</f>
        <v>0.36</v>
      </c>
      <c r="S1307" s="150">
        <v>0</v>
      </c>
      <c r="T1307" s="151">
        <f>S1307*H1307</f>
        <v>0</v>
      </c>
      <c r="AR1307" s="152" t="s">
        <v>352</v>
      </c>
      <c r="AT1307" s="152" t="s">
        <v>359</v>
      </c>
      <c r="AU1307" s="152" t="s">
        <v>84</v>
      </c>
      <c r="AY1307" s="17" t="s">
        <v>154</v>
      </c>
      <c r="BE1307" s="153">
        <f>IF(N1307="základná",J1307,0)</f>
        <v>0</v>
      </c>
      <c r="BF1307" s="153">
        <f>IF(N1307="znížená",J1307,0)</f>
        <v>0</v>
      </c>
      <c r="BG1307" s="153">
        <f>IF(N1307="zákl. prenesená",J1307,0)</f>
        <v>0</v>
      </c>
      <c r="BH1307" s="153">
        <f>IF(N1307="zníž. prenesená",J1307,0)</f>
        <v>0</v>
      </c>
      <c r="BI1307" s="153">
        <f>IF(N1307="nulová",J1307,0)</f>
        <v>0</v>
      </c>
      <c r="BJ1307" s="17" t="s">
        <v>84</v>
      </c>
      <c r="BK1307" s="153">
        <f>ROUND(I1307*H1307,2)</f>
        <v>0</v>
      </c>
      <c r="BL1307" s="17" t="s">
        <v>244</v>
      </c>
      <c r="BM1307" s="152" t="s">
        <v>1729</v>
      </c>
    </row>
    <row r="1308" spans="2:65" s="1" customFormat="1" ht="33" customHeight="1">
      <c r="B1308" s="139"/>
      <c r="C1308" s="175" t="s">
        <v>1730</v>
      </c>
      <c r="D1308" s="175" t="s">
        <v>359</v>
      </c>
      <c r="E1308" s="176" t="s">
        <v>1731</v>
      </c>
      <c r="F1308" s="177" t="s">
        <v>1732</v>
      </c>
      <c r="G1308" s="178" t="s">
        <v>355</v>
      </c>
      <c r="H1308" s="179">
        <v>2</v>
      </c>
      <c r="I1308" s="180"/>
      <c r="J1308" s="181">
        <f>ROUND(I1308*H1308,2)</f>
        <v>0</v>
      </c>
      <c r="K1308" s="182"/>
      <c r="L1308" s="183"/>
      <c r="M1308" s="184" t="s">
        <v>1</v>
      </c>
      <c r="N1308" s="185" t="s">
        <v>42</v>
      </c>
      <c r="P1308" s="150">
        <f>O1308*H1308</f>
        <v>0</v>
      </c>
      <c r="Q1308" s="150">
        <v>0.03</v>
      </c>
      <c r="R1308" s="150">
        <f>Q1308*H1308</f>
        <v>0.06</v>
      </c>
      <c r="S1308" s="150">
        <v>0</v>
      </c>
      <c r="T1308" s="151">
        <f>S1308*H1308</f>
        <v>0</v>
      </c>
      <c r="AR1308" s="152" t="s">
        <v>352</v>
      </c>
      <c r="AT1308" s="152" t="s">
        <v>359</v>
      </c>
      <c r="AU1308" s="152" t="s">
        <v>84</v>
      </c>
      <c r="AY1308" s="17" t="s">
        <v>154</v>
      </c>
      <c r="BE1308" s="153">
        <f>IF(N1308="základná",J1308,0)</f>
        <v>0</v>
      </c>
      <c r="BF1308" s="153">
        <f>IF(N1308="znížená",J1308,0)</f>
        <v>0</v>
      </c>
      <c r="BG1308" s="153">
        <f>IF(N1308="zákl. prenesená",J1308,0)</f>
        <v>0</v>
      </c>
      <c r="BH1308" s="153">
        <f>IF(N1308="zníž. prenesená",J1308,0)</f>
        <v>0</v>
      </c>
      <c r="BI1308" s="153">
        <f>IF(N1308="nulová",J1308,0)</f>
        <v>0</v>
      </c>
      <c r="BJ1308" s="17" t="s">
        <v>84</v>
      </c>
      <c r="BK1308" s="153">
        <f>ROUND(I1308*H1308,2)</f>
        <v>0</v>
      </c>
      <c r="BL1308" s="17" t="s">
        <v>244</v>
      </c>
      <c r="BM1308" s="152" t="s">
        <v>1733</v>
      </c>
    </row>
    <row r="1309" spans="2:65" s="1" customFormat="1" ht="33" customHeight="1">
      <c r="B1309" s="139"/>
      <c r="C1309" s="175" t="s">
        <v>1734</v>
      </c>
      <c r="D1309" s="175" t="s">
        <v>359</v>
      </c>
      <c r="E1309" s="176" t="s">
        <v>1735</v>
      </c>
      <c r="F1309" s="177" t="s">
        <v>1736</v>
      </c>
      <c r="G1309" s="178" t="s">
        <v>355</v>
      </c>
      <c r="H1309" s="179">
        <v>1</v>
      </c>
      <c r="I1309" s="180"/>
      <c r="J1309" s="181">
        <f>ROUND(I1309*H1309,2)</f>
        <v>0</v>
      </c>
      <c r="K1309" s="182"/>
      <c r="L1309" s="183"/>
      <c r="M1309" s="184" t="s">
        <v>1</v>
      </c>
      <c r="N1309" s="185" t="s">
        <v>42</v>
      </c>
      <c r="P1309" s="150">
        <f>O1309*H1309</f>
        <v>0</v>
      </c>
      <c r="Q1309" s="150">
        <v>0.03</v>
      </c>
      <c r="R1309" s="150">
        <f>Q1309*H1309</f>
        <v>0.03</v>
      </c>
      <c r="S1309" s="150">
        <v>0</v>
      </c>
      <c r="T1309" s="151">
        <f>S1309*H1309</f>
        <v>0</v>
      </c>
      <c r="AR1309" s="152" t="s">
        <v>352</v>
      </c>
      <c r="AT1309" s="152" t="s">
        <v>359</v>
      </c>
      <c r="AU1309" s="152" t="s">
        <v>84</v>
      </c>
      <c r="AY1309" s="17" t="s">
        <v>154</v>
      </c>
      <c r="BE1309" s="153">
        <f>IF(N1309="základná",J1309,0)</f>
        <v>0</v>
      </c>
      <c r="BF1309" s="153">
        <f>IF(N1309="znížená",J1309,0)</f>
        <v>0</v>
      </c>
      <c r="BG1309" s="153">
        <f>IF(N1309="zákl. prenesená",J1309,0)</f>
        <v>0</v>
      </c>
      <c r="BH1309" s="153">
        <f>IF(N1309="zníž. prenesená",J1309,0)</f>
        <v>0</v>
      </c>
      <c r="BI1309" s="153">
        <f>IF(N1309="nulová",J1309,0)</f>
        <v>0</v>
      </c>
      <c r="BJ1309" s="17" t="s">
        <v>84</v>
      </c>
      <c r="BK1309" s="153">
        <f>ROUND(I1309*H1309,2)</f>
        <v>0</v>
      </c>
      <c r="BL1309" s="17" t="s">
        <v>244</v>
      </c>
      <c r="BM1309" s="152" t="s">
        <v>1737</v>
      </c>
    </row>
    <row r="1310" spans="2:65" s="1" customFormat="1" ht="33" customHeight="1">
      <c r="B1310" s="139"/>
      <c r="C1310" s="175" t="s">
        <v>1738</v>
      </c>
      <c r="D1310" s="175" t="s">
        <v>359</v>
      </c>
      <c r="E1310" s="176" t="s">
        <v>1739</v>
      </c>
      <c r="F1310" s="177" t="s">
        <v>1740</v>
      </c>
      <c r="G1310" s="178" t="s">
        <v>355</v>
      </c>
      <c r="H1310" s="179">
        <v>5</v>
      </c>
      <c r="I1310" s="180"/>
      <c r="J1310" s="181">
        <f>ROUND(I1310*H1310,2)</f>
        <v>0</v>
      </c>
      <c r="K1310" s="182"/>
      <c r="L1310" s="183"/>
      <c r="M1310" s="184" t="s">
        <v>1</v>
      </c>
      <c r="N1310" s="185" t="s">
        <v>42</v>
      </c>
      <c r="P1310" s="150">
        <f>O1310*H1310</f>
        <v>0</v>
      </c>
      <c r="Q1310" s="150">
        <v>0.03</v>
      </c>
      <c r="R1310" s="150">
        <f>Q1310*H1310</f>
        <v>0.15</v>
      </c>
      <c r="S1310" s="150">
        <v>0</v>
      </c>
      <c r="T1310" s="151">
        <f>S1310*H1310</f>
        <v>0</v>
      </c>
      <c r="AR1310" s="152" t="s">
        <v>352</v>
      </c>
      <c r="AT1310" s="152" t="s">
        <v>359</v>
      </c>
      <c r="AU1310" s="152" t="s">
        <v>84</v>
      </c>
      <c r="AY1310" s="17" t="s">
        <v>154</v>
      </c>
      <c r="BE1310" s="153">
        <f>IF(N1310="základná",J1310,0)</f>
        <v>0</v>
      </c>
      <c r="BF1310" s="153">
        <f>IF(N1310="znížená",J1310,0)</f>
        <v>0</v>
      </c>
      <c r="BG1310" s="153">
        <f>IF(N1310="zákl. prenesená",J1310,0)</f>
        <v>0</v>
      </c>
      <c r="BH1310" s="153">
        <f>IF(N1310="zníž. prenesená",J1310,0)</f>
        <v>0</v>
      </c>
      <c r="BI1310" s="153">
        <f>IF(N1310="nulová",J1310,0)</f>
        <v>0</v>
      </c>
      <c r="BJ1310" s="17" t="s">
        <v>84</v>
      </c>
      <c r="BK1310" s="153">
        <f>ROUND(I1310*H1310,2)</f>
        <v>0</v>
      </c>
      <c r="BL1310" s="17" t="s">
        <v>244</v>
      </c>
      <c r="BM1310" s="152" t="s">
        <v>1741</v>
      </c>
    </row>
    <row r="1311" spans="2:65" s="1" customFormat="1" ht="37.9" customHeight="1">
      <c r="B1311" s="139"/>
      <c r="C1311" s="175" t="s">
        <v>1742</v>
      </c>
      <c r="D1311" s="175" t="s">
        <v>359</v>
      </c>
      <c r="E1311" s="176" t="s">
        <v>1743</v>
      </c>
      <c r="F1311" s="177" t="s">
        <v>1744</v>
      </c>
      <c r="G1311" s="178" t="s">
        <v>355</v>
      </c>
      <c r="H1311" s="179">
        <v>1</v>
      </c>
      <c r="I1311" s="180"/>
      <c r="J1311" s="181">
        <f>ROUND(I1311*H1311,2)</f>
        <v>0</v>
      </c>
      <c r="K1311" s="182"/>
      <c r="L1311" s="183"/>
      <c r="M1311" s="184" t="s">
        <v>1</v>
      </c>
      <c r="N1311" s="185" t="s">
        <v>42</v>
      </c>
      <c r="P1311" s="150">
        <f>O1311*H1311</f>
        <v>0</v>
      </c>
      <c r="Q1311" s="150">
        <v>0.03</v>
      </c>
      <c r="R1311" s="150">
        <f>Q1311*H1311</f>
        <v>0.03</v>
      </c>
      <c r="S1311" s="150">
        <v>0</v>
      </c>
      <c r="T1311" s="151">
        <f>S1311*H1311</f>
        <v>0</v>
      </c>
      <c r="AR1311" s="152" t="s">
        <v>352</v>
      </c>
      <c r="AT1311" s="152" t="s">
        <v>359</v>
      </c>
      <c r="AU1311" s="152" t="s">
        <v>84</v>
      </c>
      <c r="AY1311" s="17" t="s">
        <v>154</v>
      </c>
      <c r="BE1311" s="153">
        <f>IF(N1311="základná",J1311,0)</f>
        <v>0</v>
      </c>
      <c r="BF1311" s="153">
        <f>IF(N1311="znížená",J1311,0)</f>
        <v>0</v>
      </c>
      <c r="BG1311" s="153">
        <f>IF(N1311="zákl. prenesená",J1311,0)</f>
        <v>0</v>
      </c>
      <c r="BH1311" s="153">
        <f>IF(N1311="zníž. prenesená",J1311,0)</f>
        <v>0</v>
      </c>
      <c r="BI1311" s="153">
        <f>IF(N1311="nulová",J1311,0)</f>
        <v>0</v>
      </c>
      <c r="BJ1311" s="17" t="s">
        <v>84</v>
      </c>
      <c r="BK1311" s="153">
        <f>ROUND(I1311*H1311,2)</f>
        <v>0</v>
      </c>
      <c r="BL1311" s="17" t="s">
        <v>244</v>
      </c>
      <c r="BM1311" s="152" t="s">
        <v>1745</v>
      </c>
    </row>
    <row r="1312" spans="2:65" s="1" customFormat="1" ht="33" customHeight="1">
      <c r="B1312" s="139"/>
      <c r="C1312" s="140" t="s">
        <v>1746</v>
      </c>
      <c r="D1312" s="140" t="s">
        <v>156</v>
      </c>
      <c r="E1312" s="141" t="s">
        <v>1747</v>
      </c>
      <c r="F1312" s="142" t="s">
        <v>1748</v>
      </c>
      <c r="G1312" s="143" t="s">
        <v>355</v>
      </c>
      <c r="H1312" s="144">
        <v>8</v>
      </c>
      <c r="I1312" s="145"/>
      <c r="J1312" s="146">
        <f>ROUND(I1312*H1312,2)</f>
        <v>0</v>
      </c>
      <c r="K1312" s="147"/>
      <c r="L1312" s="32"/>
      <c r="M1312" s="148" t="s">
        <v>1</v>
      </c>
      <c r="N1312" s="149" t="s">
        <v>42</v>
      </c>
      <c r="P1312" s="150">
        <f>O1312*H1312</f>
        <v>0</v>
      </c>
      <c r="Q1312" s="150">
        <v>0</v>
      </c>
      <c r="R1312" s="150">
        <f>Q1312*H1312</f>
        <v>0</v>
      </c>
      <c r="S1312" s="150">
        <v>0</v>
      </c>
      <c r="T1312" s="151">
        <f>S1312*H1312</f>
        <v>0</v>
      </c>
      <c r="AR1312" s="152" t="s">
        <v>244</v>
      </c>
      <c r="AT1312" s="152" t="s">
        <v>156</v>
      </c>
      <c r="AU1312" s="152" t="s">
        <v>84</v>
      </c>
      <c r="AY1312" s="17" t="s">
        <v>154</v>
      </c>
      <c r="BE1312" s="153">
        <f>IF(N1312="základná",J1312,0)</f>
        <v>0</v>
      </c>
      <c r="BF1312" s="153">
        <f>IF(N1312="znížená",J1312,0)</f>
        <v>0</v>
      </c>
      <c r="BG1312" s="153">
        <f>IF(N1312="zákl. prenesená",J1312,0)</f>
        <v>0</v>
      </c>
      <c r="BH1312" s="153">
        <f>IF(N1312="zníž. prenesená",J1312,0)</f>
        <v>0</v>
      </c>
      <c r="BI1312" s="153">
        <f>IF(N1312="nulová",J1312,0)</f>
        <v>0</v>
      </c>
      <c r="BJ1312" s="17" t="s">
        <v>84</v>
      </c>
      <c r="BK1312" s="153">
        <f>ROUND(I1312*H1312,2)</f>
        <v>0</v>
      </c>
      <c r="BL1312" s="17" t="s">
        <v>244</v>
      </c>
      <c r="BM1312" s="152" t="s">
        <v>1749</v>
      </c>
    </row>
    <row r="1313" spans="2:65" s="1" customFormat="1" ht="24.2" customHeight="1">
      <c r="B1313" s="139"/>
      <c r="C1313" s="175" t="s">
        <v>1750</v>
      </c>
      <c r="D1313" s="175" t="s">
        <v>359</v>
      </c>
      <c r="E1313" s="176" t="s">
        <v>1751</v>
      </c>
      <c r="F1313" s="177" t="s">
        <v>1752</v>
      </c>
      <c r="G1313" s="178" t="s">
        <v>355</v>
      </c>
      <c r="H1313" s="179">
        <v>8</v>
      </c>
      <c r="I1313" s="180"/>
      <c r="J1313" s="181">
        <f>ROUND(I1313*H1313,2)</f>
        <v>0</v>
      </c>
      <c r="K1313" s="182"/>
      <c r="L1313" s="183"/>
      <c r="M1313" s="184" t="s">
        <v>1</v>
      </c>
      <c r="N1313" s="185" t="s">
        <v>42</v>
      </c>
      <c r="P1313" s="150">
        <f>O1313*H1313</f>
        <v>0</v>
      </c>
      <c r="Q1313" s="150">
        <v>1E-3</v>
      </c>
      <c r="R1313" s="150">
        <f>Q1313*H1313</f>
        <v>8.0000000000000002E-3</v>
      </c>
      <c r="S1313" s="150">
        <v>0</v>
      </c>
      <c r="T1313" s="151">
        <f>S1313*H1313</f>
        <v>0</v>
      </c>
      <c r="AR1313" s="152" t="s">
        <v>352</v>
      </c>
      <c r="AT1313" s="152" t="s">
        <v>359</v>
      </c>
      <c r="AU1313" s="152" t="s">
        <v>84</v>
      </c>
      <c r="AY1313" s="17" t="s">
        <v>154</v>
      </c>
      <c r="BE1313" s="153">
        <f>IF(N1313="základná",J1313,0)</f>
        <v>0</v>
      </c>
      <c r="BF1313" s="153">
        <f>IF(N1313="znížená",J1313,0)</f>
        <v>0</v>
      </c>
      <c r="BG1313" s="153">
        <f>IF(N1313="zákl. prenesená",J1313,0)</f>
        <v>0</v>
      </c>
      <c r="BH1313" s="153">
        <f>IF(N1313="zníž. prenesená",J1313,0)</f>
        <v>0</v>
      </c>
      <c r="BI1313" s="153">
        <f>IF(N1313="nulová",J1313,0)</f>
        <v>0</v>
      </c>
      <c r="BJ1313" s="17" t="s">
        <v>84</v>
      </c>
      <c r="BK1313" s="153">
        <f>ROUND(I1313*H1313,2)</f>
        <v>0</v>
      </c>
      <c r="BL1313" s="17" t="s">
        <v>244</v>
      </c>
      <c r="BM1313" s="152" t="s">
        <v>1753</v>
      </c>
    </row>
    <row r="1314" spans="2:65" s="1" customFormat="1" ht="24.2" customHeight="1">
      <c r="B1314" s="139"/>
      <c r="C1314" s="175" t="s">
        <v>1754</v>
      </c>
      <c r="D1314" s="175" t="s">
        <v>359</v>
      </c>
      <c r="E1314" s="176" t="s">
        <v>1755</v>
      </c>
      <c r="F1314" s="177" t="s">
        <v>1756</v>
      </c>
      <c r="G1314" s="178" t="s">
        <v>355</v>
      </c>
      <c r="H1314" s="179">
        <v>8</v>
      </c>
      <c r="I1314" s="180"/>
      <c r="J1314" s="181">
        <f>ROUND(I1314*H1314,2)</f>
        <v>0</v>
      </c>
      <c r="K1314" s="182"/>
      <c r="L1314" s="183"/>
      <c r="M1314" s="184" t="s">
        <v>1</v>
      </c>
      <c r="N1314" s="185" t="s">
        <v>42</v>
      </c>
      <c r="P1314" s="150">
        <f>O1314*H1314</f>
        <v>0</v>
      </c>
      <c r="Q1314" s="150">
        <v>2.5000000000000001E-2</v>
      </c>
      <c r="R1314" s="150">
        <f>Q1314*H1314</f>
        <v>0.2</v>
      </c>
      <c r="S1314" s="150">
        <v>0</v>
      </c>
      <c r="T1314" s="151">
        <f>S1314*H1314</f>
        <v>0</v>
      </c>
      <c r="AR1314" s="152" t="s">
        <v>352</v>
      </c>
      <c r="AT1314" s="152" t="s">
        <v>359</v>
      </c>
      <c r="AU1314" s="152" t="s">
        <v>84</v>
      </c>
      <c r="AY1314" s="17" t="s">
        <v>154</v>
      </c>
      <c r="BE1314" s="153">
        <f>IF(N1314="základná",J1314,0)</f>
        <v>0</v>
      </c>
      <c r="BF1314" s="153">
        <f>IF(N1314="znížená",J1314,0)</f>
        <v>0</v>
      </c>
      <c r="BG1314" s="153">
        <f>IF(N1314="zákl. prenesená",J1314,0)</f>
        <v>0</v>
      </c>
      <c r="BH1314" s="153">
        <f>IF(N1314="zníž. prenesená",J1314,0)</f>
        <v>0</v>
      </c>
      <c r="BI1314" s="153">
        <f>IF(N1314="nulová",J1314,0)</f>
        <v>0</v>
      </c>
      <c r="BJ1314" s="17" t="s">
        <v>84</v>
      </c>
      <c r="BK1314" s="153">
        <f>ROUND(I1314*H1314,2)</f>
        <v>0</v>
      </c>
      <c r="BL1314" s="17" t="s">
        <v>244</v>
      </c>
      <c r="BM1314" s="152" t="s">
        <v>1757</v>
      </c>
    </row>
    <row r="1315" spans="2:65" s="1" customFormat="1" ht="21.75" customHeight="1">
      <c r="B1315" s="139"/>
      <c r="C1315" s="140" t="s">
        <v>1758</v>
      </c>
      <c r="D1315" s="140" t="s">
        <v>156</v>
      </c>
      <c r="E1315" s="141" t="s">
        <v>1759</v>
      </c>
      <c r="F1315" s="142" t="s">
        <v>1760</v>
      </c>
      <c r="G1315" s="143" t="s">
        <v>633</v>
      </c>
      <c r="H1315" s="144">
        <v>21.25</v>
      </c>
      <c r="I1315" s="145"/>
      <c r="J1315" s="146">
        <f>ROUND(I1315*H1315,2)</f>
        <v>0</v>
      </c>
      <c r="K1315" s="147"/>
      <c r="L1315" s="32"/>
      <c r="M1315" s="148" t="s">
        <v>1</v>
      </c>
      <c r="N1315" s="149" t="s">
        <v>42</v>
      </c>
      <c r="P1315" s="150">
        <f>O1315*H1315</f>
        <v>0</v>
      </c>
      <c r="Q1315" s="150">
        <v>2.5000000000000001E-4</v>
      </c>
      <c r="R1315" s="150">
        <f>Q1315*H1315</f>
        <v>5.3125000000000004E-3</v>
      </c>
      <c r="S1315" s="150">
        <v>0</v>
      </c>
      <c r="T1315" s="151">
        <f>S1315*H1315</f>
        <v>0</v>
      </c>
      <c r="AR1315" s="152" t="s">
        <v>244</v>
      </c>
      <c r="AT1315" s="152" t="s">
        <v>156</v>
      </c>
      <c r="AU1315" s="152" t="s">
        <v>84</v>
      </c>
      <c r="AY1315" s="17" t="s">
        <v>154</v>
      </c>
      <c r="BE1315" s="153">
        <f>IF(N1315="základná",J1315,0)</f>
        <v>0</v>
      </c>
      <c r="BF1315" s="153">
        <f>IF(N1315="znížená",J1315,0)</f>
        <v>0</v>
      </c>
      <c r="BG1315" s="153">
        <f>IF(N1315="zákl. prenesená",J1315,0)</f>
        <v>0</v>
      </c>
      <c r="BH1315" s="153">
        <f>IF(N1315="zníž. prenesená",J1315,0)</f>
        <v>0</v>
      </c>
      <c r="BI1315" s="153">
        <f>IF(N1315="nulová",J1315,0)</f>
        <v>0</v>
      </c>
      <c r="BJ1315" s="17" t="s">
        <v>84</v>
      </c>
      <c r="BK1315" s="153">
        <f>ROUND(I1315*H1315,2)</f>
        <v>0</v>
      </c>
      <c r="BL1315" s="17" t="s">
        <v>244</v>
      </c>
      <c r="BM1315" s="152" t="s">
        <v>1761</v>
      </c>
    </row>
    <row r="1316" spans="2:65" s="13" customFormat="1">
      <c r="B1316" s="161"/>
      <c r="D1316" s="155" t="s">
        <v>164</v>
      </c>
      <c r="E1316" s="162" t="s">
        <v>1</v>
      </c>
      <c r="F1316" s="163" t="s">
        <v>718</v>
      </c>
      <c r="H1316" s="164">
        <v>2.2000000000000002</v>
      </c>
      <c r="I1316" s="165"/>
      <c r="L1316" s="161"/>
      <c r="M1316" s="166"/>
      <c r="T1316" s="167"/>
      <c r="AT1316" s="162" t="s">
        <v>164</v>
      </c>
      <c r="AU1316" s="162" t="s">
        <v>84</v>
      </c>
      <c r="AV1316" s="13" t="s">
        <v>84</v>
      </c>
      <c r="AW1316" s="13" t="s">
        <v>32</v>
      </c>
      <c r="AX1316" s="13" t="s">
        <v>7</v>
      </c>
      <c r="AY1316" s="162" t="s">
        <v>154</v>
      </c>
    </row>
    <row r="1317" spans="2:65" s="13" customFormat="1">
      <c r="B1317" s="161"/>
      <c r="D1317" s="155" t="s">
        <v>164</v>
      </c>
      <c r="E1317" s="162" t="s">
        <v>1</v>
      </c>
      <c r="F1317" s="163" t="s">
        <v>719</v>
      </c>
      <c r="H1317" s="164">
        <v>17.600000000000001</v>
      </c>
      <c r="I1317" s="165"/>
      <c r="L1317" s="161"/>
      <c r="M1317" s="166"/>
      <c r="T1317" s="167"/>
      <c r="AT1317" s="162" t="s">
        <v>164</v>
      </c>
      <c r="AU1317" s="162" t="s">
        <v>84</v>
      </c>
      <c r="AV1317" s="13" t="s">
        <v>84</v>
      </c>
      <c r="AW1317" s="13" t="s">
        <v>32</v>
      </c>
      <c r="AX1317" s="13" t="s">
        <v>7</v>
      </c>
      <c r="AY1317" s="162" t="s">
        <v>154</v>
      </c>
    </row>
    <row r="1318" spans="2:65" s="13" customFormat="1">
      <c r="B1318" s="161"/>
      <c r="D1318" s="155" t="s">
        <v>164</v>
      </c>
      <c r="E1318" s="162" t="s">
        <v>1</v>
      </c>
      <c r="F1318" s="163" t="s">
        <v>720</v>
      </c>
      <c r="H1318" s="164">
        <v>1.45</v>
      </c>
      <c r="I1318" s="165"/>
      <c r="L1318" s="161"/>
      <c r="M1318" s="166"/>
      <c r="T1318" s="167"/>
      <c r="AT1318" s="162" t="s">
        <v>164</v>
      </c>
      <c r="AU1318" s="162" t="s">
        <v>84</v>
      </c>
      <c r="AV1318" s="13" t="s">
        <v>84</v>
      </c>
      <c r="AW1318" s="13" t="s">
        <v>32</v>
      </c>
      <c r="AX1318" s="13" t="s">
        <v>7</v>
      </c>
      <c r="AY1318" s="162" t="s">
        <v>154</v>
      </c>
    </row>
    <row r="1319" spans="2:65" s="14" customFormat="1">
      <c r="B1319" s="168"/>
      <c r="D1319" s="155" t="s">
        <v>164</v>
      </c>
      <c r="E1319" s="169" t="s">
        <v>1</v>
      </c>
      <c r="F1319" s="170" t="s">
        <v>183</v>
      </c>
      <c r="H1319" s="171">
        <v>21.25</v>
      </c>
      <c r="I1319" s="172"/>
      <c r="L1319" s="168"/>
      <c r="M1319" s="173"/>
      <c r="T1319" s="174"/>
      <c r="AT1319" s="169" t="s">
        <v>164</v>
      </c>
      <c r="AU1319" s="169" t="s">
        <v>84</v>
      </c>
      <c r="AV1319" s="14" t="s">
        <v>90</v>
      </c>
      <c r="AW1319" s="14" t="s">
        <v>32</v>
      </c>
      <c r="AX1319" s="14" t="s">
        <v>80</v>
      </c>
      <c r="AY1319" s="169" t="s">
        <v>154</v>
      </c>
    </row>
    <row r="1320" spans="2:65" s="1" customFormat="1" ht="37.9" customHeight="1">
      <c r="B1320" s="139"/>
      <c r="C1320" s="175" t="s">
        <v>1762</v>
      </c>
      <c r="D1320" s="175" t="s">
        <v>359</v>
      </c>
      <c r="E1320" s="176" t="s">
        <v>1763</v>
      </c>
      <c r="F1320" s="177" t="s">
        <v>1764</v>
      </c>
      <c r="G1320" s="178" t="s">
        <v>633</v>
      </c>
      <c r="H1320" s="179">
        <v>22.312999999999999</v>
      </c>
      <c r="I1320" s="180"/>
      <c r="J1320" s="181">
        <f>ROUND(I1320*H1320,2)</f>
        <v>0</v>
      </c>
      <c r="K1320" s="182"/>
      <c r="L1320" s="183"/>
      <c r="M1320" s="184" t="s">
        <v>1</v>
      </c>
      <c r="N1320" s="185" t="s">
        <v>42</v>
      </c>
      <c r="P1320" s="150">
        <f>O1320*H1320</f>
        <v>0</v>
      </c>
      <c r="Q1320" s="150">
        <v>7.3999999999999999E-4</v>
      </c>
      <c r="R1320" s="150">
        <f>Q1320*H1320</f>
        <v>1.6511619999999998E-2</v>
      </c>
      <c r="S1320" s="150">
        <v>0</v>
      </c>
      <c r="T1320" s="151">
        <f>S1320*H1320</f>
        <v>0</v>
      </c>
      <c r="AR1320" s="152" t="s">
        <v>352</v>
      </c>
      <c r="AT1320" s="152" t="s">
        <v>359</v>
      </c>
      <c r="AU1320" s="152" t="s">
        <v>84</v>
      </c>
      <c r="AY1320" s="17" t="s">
        <v>154</v>
      </c>
      <c r="BE1320" s="153">
        <f>IF(N1320="základná",J1320,0)</f>
        <v>0</v>
      </c>
      <c r="BF1320" s="153">
        <f>IF(N1320="znížená",J1320,0)</f>
        <v>0</v>
      </c>
      <c r="BG1320" s="153">
        <f>IF(N1320="zákl. prenesená",J1320,0)</f>
        <v>0</v>
      </c>
      <c r="BH1320" s="153">
        <f>IF(N1320="zníž. prenesená",J1320,0)</f>
        <v>0</v>
      </c>
      <c r="BI1320" s="153">
        <f>IF(N1320="nulová",J1320,0)</f>
        <v>0</v>
      </c>
      <c r="BJ1320" s="17" t="s">
        <v>84</v>
      </c>
      <c r="BK1320" s="153">
        <f>ROUND(I1320*H1320,2)</f>
        <v>0</v>
      </c>
      <c r="BL1320" s="17" t="s">
        <v>244</v>
      </c>
      <c r="BM1320" s="152" t="s">
        <v>1765</v>
      </c>
    </row>
    <row r="1321" spans="2:65" s="13" customFormat="1">
      <c r="B1321" s="161"/>
      <c r="D1321" s="155" t="s">
        <v>164</v>
      </c>
      <c r="E1321" s="162" t="s">
        <v>1</v>
      </c>
      <c r="F1321" s="163" t="s">
        <v>1766</v>
      </c>
      <c r="H1321" s="164">
        <v>22.312999999999999</v>
      </c>
      <c r="I1321" s="165"/>
      <c r="L1321" s="161"/>
      <c r="M1321" s="166"/>
      <c r="T1321" s="167"/>
      <c r="AT1321" s="162" t="s">
        <v>164</v>
      </c>
      <c r="AU1321" s="162" t="s">
        <v>84</v>
      </c>
      <c r="AV1321" s="13" t="s">
        <v>84</v>
      </c>
      <c r="AW1321" s="13" t="s">
        <v>32</v>
      </c>
      <c r="AX1321" s="13" t="s">
        <v>80</v>
      </c>
      <c r="AY1321" s="162" t="s">
        <v>154</v>
      </c>
    </row>
    <row r="1322" spans="2:65" s="1" customFormat="1" ht="33" customHeight="1">
      <c r="B1322" s="139"/>
      <c r="C1322" s="175" t="s">
        <v>1767</v>
      </c>
      <c r="D1322" s="175" t="s">
        <v>359</v>
      </c>
      <c r="E1322" s="176" t="s">
        <v>1768</v>
      </c>
      <c r="F1322" s="177" t="s">
        <v>1769</v>
      </c>
      <c r="G1322" s="178" t="s">
        <v>355</v>
      </c>
      <c r="H1322" s="179">
        <v>10</v>
      </c>
      <c r="I1322" s="180"/>
      <c r="J1322" s="181">
        <f>ROUND(I1322*H1322,2)</f>
        <v>0</v>
      </c>
      <c r="K1322" s="182"/>
      <c r="L1322" s="183"/>
      <c r="M1322" s="184" t="s">
        <v>1</v>
      </c>
      <c r="N1322" s="185" t="s">
        <v>42</v>
      </c>
      <c r="P1322" s="150">
        <f>O1322*H1322</f>
        <v>0</v>
      </c>
      <c r="Q1322" s="150">
        <v>1E-4</v>
      </c>
      <c r="R1322" s="150">
        <f>Q1322*H1322</f>
        <v>1E-3</v>
      </c>
      <c r="S1322" s="150">
        <v>0</v>
      </c>
      <c r="T1322" s="151">
        <f>S1322*H1322</f>
        <v>0</v>
      </c>
      <c r="AR1322" s="152" t="s">
        <v>352</v>
      </c>
      <c r="AT1322" s="152" t="s">
        <v>359</v>
      </c>
      <c r="AU1322" s="152" t="s">
        <v>84</v>
      </c>
      <c r="AY1322" s="17" t="s">
        <v>154</v>
      </c>
      <c r="BE1322" s="153">
        <f>IF(N1322="základná",J1322,0)</f>
        <v>0</v>
      </c>
      <c r="BF1322" s="153">
        <f>IF(N1322="znížená",J1322,0)</f>
        <v>0</v>
      </c>
      <c r="BG1322" s="153">
        <f>IF(N1322="zákl. prenesená",J1322,0)</f>
        <v>0</v>
      </c>
      <c r="BH1322" s="153">
        <f>IF(N1322="zníž. prenesená",J1322,0)</f>
        <v>0</v>
      </c>
      <c r="BI1322" s="153">
        <f>IF(N1322="nulová",J1322,0)</f>
        <v>0</v>
      </c>
      <c r="BJ1322" s="17" t="s">
        <v>84</v>
      </c>
      <c r="BK1322" s="153">
        <f>ROUND(I1322*H1322,2)</f>
        <v>0</v>
      </c>
      <c r="BL1322" s="17" t="s">
        <v>244</v>
      </c>
      <c r="BM1322" s="152" t="s">
        <v>1770</v>
      </c>
    </row>
    <row r="1323" spans="2:65" s="1" customFormat="1" ht="24.2" customHeight="1">
      <c r="B1323" s="139"/>
      <c r="C1323" s="140" t="s">
        <v>1771</v>
      </c>
      <c r="D1323" s="140" t="s">
        <v>156</v>
      </c>
      <c r="E1323" s="141" t="s">
        <v>1772</v>
      </c>
      <c r="F1323" s="142" t="s">
        <v>1773</v>
      </c>
      <c r="G1323" s="143" t="s">
        <v>633</v>
      </c>
      <c r="H1323" s="144">
        <v>120.93</v>
      </c>
      <c r="I1323" s="145"/>
      <c r="J1323" s="146">
        <f>ROUND(I1323*H1323,2)</f>
        <v>0</v>
      </c>
      <c r="K1323" s="147"/>
      <c r="L1323" s="32"/>
      <c r="M1323" s="148" t="s">
        <v>1</v>
      </c>
      <c r="N1323" s="149" t="s">
        <v>42</v>
      </c>
      <c r="P1323" s="150">
        <f>O1323*H1323</f>
        <v>0</v>
      </c>
      <c r="Q1323" s="150">
        <v>0</v>
      </c>
      <c r="R1323" s="150">
        <f>Q1323*H1323</f>
        <v>0</v>
      </c>
      <c r="S1323" s="150">
        <v>1.14E-3</v>
      </c>
      <c r="T1323" s="151">
        <f>S1323*H1323</f>
        <v>0.13786020000000002</v>
      </c>
      <c r="AR1323" s="152" t="s">
        <v>244</v>
      </c>
      <c r="AT1323" s="152" t="s">
        <v>156</v>
      </c>
      <c r="AU1323" s="152" t="s">
        <v>84</v>
      </c>
      <c r="AY1323" s="17" t="s">
        <v>154</v>
      </c>
      <c r="BE1323" s="153">
        <f>IF(N1323="základná",J1323,0)</f>
        <v>0</v>
      </c>
      <c r="BF1323" s="153">
        <f>IF(N1323="znížená",J1323,0)</f>
        <v>0</v>
      </c>
      <c r="BG1323" s="153">
        <f>IF(N1323="zákl. prenesená",J1323,0)</f>
        <v>0</v>
      </c>
      <c r="BH1323" s="153">
        <f>IF(N1323="zníž. prenesená",J1323,0)</f>
        <v>0</v>
      </c>
      <c r="BI1323" s="153">
        <f>IF(N1323="nulová",J1323,0)</f>
        <v>0</v>
      </c>
      <c r="BJ1323" s="17" t="s">
        <v>84</v>
      </c>
      <c r="BK1323" s="153">
        <f>ROUND(I1323*H1323,2)</f>
        <v>0</v>
      </c>
      <c r="BL1323" s="17" t="s">
        <v>244</v>
      </c>
      <c r="BM1323" s="152" t="s">
        <v>1774</v>
      </c>
    </row>
    <row r="1324" spans="2:65" s="12" customFormat="1">
      <c r="B1324" s="154"/>
      <c r="D1324" s="155" t="s">
        <v>164</v>
      </c>
      <c r="E1324" s="156" t="s">
        <v>1</v>
      </c>
      <c r="F1324" s="157" t="s">
        <v>970</v>
      </c>
      <c r="H1324" s="156" t="s">
        <v>1</v>
      </c>
      <c r="I1324" s="158"/>
      <c r="L1324" s="154"/>
      <c r="M1324" s="159"/>
      <c r="T1324" s="160"/>
      <c r="AT1324" s="156" t="s">
        <v>164</v>
      </c>
      <c r="AU1324" s="156" t="s">
        <v>84</v>
      </c>
      <c r="AV1324" s="12" t="s">
        <v>80</v>
      </c>
      <c r="AW1324" s="12" t="s">
        <v>32</v>
      </c>
      <c r="AX1324" s="12" t="s">
        <v>7</v>
      </c>
      <c r="AY1324" s="156" t="s">
        <v>154</v>
      </c>
    </row>
    <row r="1325" spans="2:65" s="13" customFormat="1">
      <c r="B1325" s="161"/>
      <c r="D1325" s="155" t="s">
        <v>164</v>
      </c>
      <c r="E1325" s="162" t="s">
        <v>1</v>
      </c>
      <c r="F1325" s="163" t="s">
        <v>1613</v>
      </c>
      <c r="H1325" s="164">
        <v>10.3</v>
      </c>
      <c r="I1325" s="165"/>
      <c r="L1325" s="161"/>
      <c r="M1325" s="166"/>
      <c r="T1325" s="167"/>
      <c r="AT1325" s="162" t="s">
        <v>164</v>
      </c>
      <c r="AU1325" s="162" t="s">
        <v>84</v>
      </c>
      <c r="AV1325" s="13" t="s">
        <v>84</v>
      </c>
      <c r="AW1325" s="13" t="s">
        <v>32</v>
      </c>
      <c r="AX1325" s="13" t="s">
        <v>7</v>
      </c>
      <c r="AY1325" s="162" t="s">
        <v>154</v>
      </c>
    </row>
    <row r="1326" spans="2:65" s="13" customFormat="1">
      <c r="B1326" s="161"/>
      <c r="D1326" s="155" t="s">
        <v>164</v>
      </c>
      <c r="E1326" s="162" t="s">
        <v>1</v>
      </c>
      <c r="F1326" s="163" t="s">
        <v>1614</v>
      </c>
      <c r="H1326" s="164">
        <v>24.335000000000001</v>
      </c>
      <c r="I1326" s="165"/>
      <c r="L1326" s="161"/>
      <c r="M1326" s="166"/>
      <c r="T1326" s="167"/>
      <c r="AT1326" s="162" t="s">
        <v>164</v>
      </c>
      <c r="AU1326" s="162" t="s">
        <v>84</v>
      </c>
      <c r="AV1326" s="13" t="s">
        <v>84</v>
      </c>
      <c r="AW1326" s="13" t="s">
        <v>32</v>
      </c>
      <c r="AX1326" s="13" t="s">
        <v>7</v>
      </c>
      <c r="AY1326" s="162" t="s">
        <v>154</v>
      </c>
    </row>
    <row r="1327" spans="2:65" s="13" customFormat="1">
      <c r="B1327" s="161"/>
      <c r="D1327" s="155" t="s">
        <v>164</v>
      </c>
      <c r="E1327" s="162" t="s">
        <v>1</v>
      </c>
      <c r="F1327" s="163" t="s">
        <v>1615</v>
      </c>
      <c r="H1327" s="164">
        <v>28.765000000000001</v>
      </c>
      <c r="I1327" s="165"/>
      <c r="L1327" s="161"/>
      <c r="M1327" s="166"/>
      <c r="T1327" s="167"/>
      <c r="AT1327" s="162" t="s">
        <v>164</v>
      </c>
      <c r="AU1327" s="162" t="s">
        <v>84</v>
      </c>
      <c r="AV1327" s="13" t="s">
        <v>84</v>
      </c>
      <c r="AW1327" s="13" t="s">
        <v>32</v>
      </c>
      <c r="AX1327" s="13" t="s">
        <v>7</v>
      </c>
      <c r="AY1327" s="162" t="s">
        <v>154</v>
      </c>
    </row>
    <row r="1328" spans="2:65" s="13" customFormat="1">
      <c r="B1328" s="161"/>
      <c r="D1328" s="155" t="s">
        <v>164</v>
      </c>
      <c r="E1328" s="162" t="s">
        <v>1</v>
      </c>
      <c r="F1328" s="163" t="s">
        <v>1616</v>
      </c>
      <c r="H1328" s="164">
        <v>28.765000000000001</v>
      </c>
      <c r="I1328" s="165"/>
      <c r="L1328" s="161"/>
      <c r="M1328" s="166"/>
      <c r="T1328" s="167"/>
      <c r="AT1328" s="162" t="s">
        <v>164</v>
      </c>
      <c r="AU1328" s="162" t="s">
        <v>84</v>
      </c>
      <c r="AV1328" s="13" t="s">
        <v>84</v>
      </c>
      <c r="AW1328" s="13" t="s">
        <v>32</v>
      </c>
      <c r="AX1328" s="13" t="s">
        <v>7</v>
      </c>
      <c r="AY1328" s="162" t="s">
        <v>154</v>
      </c>
    </row>
    <row r="1329" spans="2:65" s="13" customFormat="1">
      <c r="B1329" s="161"/>
      <c r="D1329" s="155" t="s">
        <v>164</v>
      </c>
      <c r="E1329" s="162" t="s">
        <v>1</v>
      </c>
      <c r="F1329" s="163" t="s">
        <v>1617</v>
      </c>
      <c r="H1329" s="164">
        <v>28.765000000000001</v>
      </c>
      <c r="I1329" s="165"/>
      <c r="L1329" s="161"/>
      <c r="M1329" s="166"/>
      <c r="T1329" s="167"/>
      <c r="AT1329" s="162" t="s">
        <v>164</v>
      </c>
      <c r="AU1329" s="162" t="s">
        <v>84</v>
      </c>
      <c r="AV1329" s="13" t="s">
        <v>84</v>
      </c>
      <c r="AW1329" s="13" t="s">
        <v>32</v>
      </c>
      <c r="AX1329" s="13" t="s">
        <v>7</v>
      </c>
      <c r="AY1329" s="162" t="s">
        <v>154</v>
      </c>
    </row>
    <row r="1330" spans="2:65" s="14" customFormat="1">
      <c r="B1330" s="168"/>
      <c r="D1330" s="155" t="s">
        <v>164</v>
      </c>
      <c r="E1330" s="169" t="s">
        <v>1</v>
      </c>
      <c r="F1330" s="170" t="s">
        <v>183</v>
      </c>
      <c r="H1330" s="171">
        <v>120.93</v>
      </c>
      <c r="I1330" s="172"/>
      <c r="L1330" s="168"/>
      <c r="M1330" s="173"/>
      <c r="T1330" s="174"/>
      <c r="AT1330" s="169" t="s">
        <v>164</v>
      </c>
      <c r="AU1330" s="169" t="s">
        <v>84</v>
      </c>
      <c r="AV1330" s="14" t="s">
        <v>90</v>
      </c>
      <c r="AW1330" s="14" t="s">
        <v>32</v>
      </c>
      <c r="AX1330" s="14" t="s">
        <v>80</v>
      </c>
      <c r="AY1330" s="169" t="s">
        <v>154</v>
      </c>
    </row>
    <row r="1331" spans="2:65" s="1" customFormat="1" ht="21.75" customHeight="1">
      <c r="B1331" s="139"/>
      <c r="C1331" s="140" t="s">
        <v>1775</v>
      </c>
      <c r="D1331" s="140" t="s">
        <v>156</v>
      </c>
      <c r="E1331" s="141" t="s">
        <v>1776</v>
      </c>
      <c r="F1331" s="142" t="s">
        <v>1777</v>
      </c>
      <c r="G1331" s="143" t="s">
        <v>355</v>
      </c>
      <c r="H1331" s="144">
        <v>8</v>
      </c>
      <c r="I1331" s="145"/>
      <c r="J1331" s="146">
        <f>ROUND(I1331*H1331,2)</f>
        <v>0</v>
      </c>
      <c r="K1331" s="147"/>
      <c r="L1331" s="32"/>
      <c r="M1331" s="148" t="s">
        <v>1</v>
      </c>
      <c r="N1331" s="149" t="s">
        <v>42</v>
      </c>
      <c r="P1331" s="150">
        <f>O1331*H1331</f>
        <v>0</v>
      </c>
      <c r="Q1331" s="150">
        <v>4.5399999999999998E-4</v>
      </c>
      <c r="R1331" s="150">
        <f>Q1331*H1331</f>
        <v>3.6319999999999998E-3</v>
      </c>
      <c r="S1331" s="150">
        <v>0</v>
      </c>
      <c r="T1331" s="151">
        <f>S1331*H1331</f>
        <v>0</v>
      </c>
      <c r="AR1331" s="152" t="s">
        <v>244</v>
      </c>
      <c r="AT1331" s="152" t="s">
        <v>156</v>
      </c>
      <c r="AU1331" s="152" t="s">
        <v>84</v>
      </c>
      <c r="AY1331" s="17" t="s">
        <v>154</v>
      </c>
      <c r="BE1331" s="153">
        <f>IF(N1331="základná",J1331,0)</f>
        <v>0</v>
      </c>
      <c r="BF1331" s="153">
        <f>IF(N1331="znížená",J1331,0)</f>
        <v>0</v>
      </c>
      <c r="BG1331" s="153">
        <f>IF(N1331="zákl. prenesená",J1331,0)</f>
        <v>0</v>
      </c>
      <c r="BH1331" s="153">
        <f>IF(N1331="zníž. prenesená",J1331,0)</f>
        <v>0</v>
      </c>
      <c r="BI1331" s="153">
        <f>IF(N1331="nulová",J1331,0)</f>
        <v>0</v>
      </c>
      <c r="BJ1331" s="17" t="s">
        <v>84</v>
      </c>
      <c r="BK1331" s="153">
        <f>ROUND(I1331*H1331,2)</f>
        <v>0</v>
      </c>
      <c r="BL1331" s="17" t="s">
        <v>244</v>
      </c>
      <c r="BM1331" s="152" t="s">
        <v>1778</v>
      </c>
    </row>
    <row r="1332" spans="2:65" s="1" customFormat="1" ht="21.75" customHeight="1">
      <c r="B1332" s="139"/>
      <c r="C1332" s="175" t="s">
        <v>1779</v>
      </c>
      <c r="D1332" s="175" t="s">
        <v>359</v>
      </c>
      <c r="E1332" s="176" t="s">
        <v>1780</v>
      </c>
      <c r="F1332" s="177" t="s">
        <v>1781</v>
      </c>
      <c r="G1332" s="178" t="s">
        <v>355</v>
      </c>
      <c r="H1332" s="179">
        <v>1</v>
      </c>
      <c r="I1332" s="180"/>
      <c r="J1332" s="181">
        <f>ROUND(I1332*H1332,2)</f>
        <v>0</v>
      </c>
      <c r="K1332" s="182"/>
      <c r="L1332" s="183"/>
      <c r="M1332" s="184" t="s">
        <v>1</v>
      </c>
      <c r="N1332" s="185" t="s">
        <v>42</v>
      </c>
      <c r="P1332" s="150">
        <f>O1332*H1332</f>
        <v>0</v>
      </c>
      <c r="Q1332" s="150">
        <v>1.4999999999999999E-2</v>
      </c>
      <c r="R1332" s="150">
        <f>Q1332*H1332</f>
        <v>1.4999999999999999E-2</v>
      </c>
      <c r="S1332" s="150">
        <v>0</v>
      </c>
      <c r="T1332" s="151">
        <f>S1332*H1332</f>
        <v>0</v>
      </c>
      <c r="AR1332" s="152" t="s">
        <v>352</v>
      </c>
      <c r="AT1332" s="152" t="s">
        <v>359</v>
      </c>
      <c r="AU1332" s="152" t="s">
        <v>84</v>
      </c>
      <c r="AY1332" s="17" t="s">
        <v>154</v>
      </c>
      <c r="BE1332" s="153">
        <f>IF(N1332="základná",J1332,0)</f>
        <v>0</v>
      </c>
      <c r="BF1332" s="153">
        <f>IF(N1332="znížená",J1332,0)</f>
        <v>0</v>
      </c>
      <c r="BG1332" s="153">
        <f>IF(N1332="zákl. prenesená",J1332,0)</f>
        <v>0</v>
      </c>
      <c r="BH1332" s="153">
        <f>IF(N1332="zníž. prenesená",J1332,0)</f>
        <v>0</v>
      </c>
      <c r="BI1332" s="153">
        <f>IF(N1332="nulová",J1332,0)</f>
        <v>0</v>
      </c>
      <c r="BJ1332" s="17" t="s">
        <v>84</v>
      </c>
      <c r="BK1332" s="153">
        <f>ROUND(I1332*H1332,2)</f>
        <v>0</v>
      </c>
      <c r="BL1332" s="17" t="s">
        <v>244</v>
      </c>
      <c r="BM1332" s="152" t="s">
        <v>1782</v>
      </c>
    </row>
    <row r="1333" spans="2:65" s="1" customFormat="1" ht="21.75" customHeight="1">
      <c r="B1333" s="139"/>
      <c r="C1333" s="175" t="s">
        <v>1783</v>
      </c>
      <c r="D1333" s="175" t="s">
        <v>359</v>
      </c>
      <c r="E1333" s="176" t="s">
        <v>1784</v>
      </c>
      <c r="F1333" s="177" t="s">
        <v>1785</v>
      </c>
      <c r="G1333" s="178" t="s">
        <v>355</v>
      </c>
      <c r="H1333" s="179">
        <v>6</v>
      </c>
      <c r="I1333" s="180"/>
      <c r="J1333" s="181">
        <f>ROUND(I1333*H1333,2)</f>
        <v>0</v>
      </c>
      <c r="K1333" s="182"/>
      <c r="L1333" s="183"/>
      <c r="M1333" s="184" t="s">
        <v>1</v>
      </c>
      <c r="N1333" s="185" t="s">
        <v>42</v>
      </c>
      <c r="P1333" s="150">
        <f>O1333*H1333</f>
        <v>0</v>
      </c>
      <c r="Q1333" s="150">
        <v>1.4999999999999999E-2</v>
      </c>
      <c r="R1333" s="150">
        <f>Q1333*H1333</f>
        <v>0.09</v>
      </c>
      <c r="S1333" s="150">
        <v>0</v>
      </c>
      <c r="T1333" s="151">
        <f>S1333*H1333</f>
        <v>0</v>
      </c>
      <c r="AR1333" s="152" t="s">
        <v>352</v>
      </c>
      <c r="AT1333" s="152" t="s">
        <v>359</v>
      </c>
      <c r="AU1333" s="152" t="s">
        <v>84</v>
      </c>
      <c r="AY1333" s="17" t="s">
        <v>154</v>
      </c>
      <c r="BE1333" s="153">
        <f>IF(N1333="základná",J1333,0)</f>
        <v>0</v>
      </c>
      <c r="BF1333" s="153">
        <f>IF(N1333="znížená",J1333,0)</f>
        <v>0</v>
      </c>
      <c r="BG1333" s="153">
        <f>IF(N1333="zákl. prenesená",J1333,0)</f>
        <v>0</v>
      </c>
      <c r="BH1333" s="153">
        <f>IF(N1333="zníž. prenesená",J1333,0)</f>
        <v>0</v>
      </c>
      <c r="BI1333" s="153">
        <f>IF(N1333="nulová",J1333,0)</f>
        <v>0</v>
      </c>
      <c r="BJ1333" s="17" t="s">
        <v>84</v>
      </c>
      <c r="BK1333" s="153">
        <f>ROUND(I1333*H1333,2)</f>
        <v>0</v>
      </c>
      <c r="BL1333" s="17" t="s">
        <v>244</v>
      </c>
      <c r="BM1333" s="152" t="s">
        <v>1786</v>
      </c>
    </row>
    <row r="1334" spans="2:65" s="1" customFormat="1" ht="21.75" customHeight="1">
      <c r="B1334" s="139"/>
      <c r="C1334" s="175" t="s">
        <v>1787</v>
      </c>
      <c r="D1334" s="175" t="s">
        <v>359</v>
      </c>
      <c r="E1334" s="176" t="s">
        <v>1788</v>
      </c>
      <c r="F1334" s="177" t="s">
        <v>1789</v>
      </c>
      <c r="G1334" s="178" t="s">
        <v>355</v>
      </c>
      <c r="H1334" s="179">
        <v>1</v>
      </c>
      <c r="I1334" s="180"/>
      <c r="J1334" s="181">
        <f>ROUND(I1334*H1334,2)</f>
        <v>0</v>
      </c>
      <c r="K1334" s="182"/>
      <c r="L1334" s="183"/>
      <c r="M1334" s="184" t="s">
        <v>1</v>
      </c>
      <c r="N1334" s="185" t="s">
        <v>42</v>
      </c>
      <c r="P1334" s="150">
        <f>O1334*H1334</f>
        <v>0</v>
      </c>
      <c r="Q1334" s="150">
        <v>1.4999999999999999E-2</v>
      </c>
      <c r="R1334" s="150">
        <f>Q1334*H1334</f>
        <v>1.4999999999999999E-2</v>
      </c>
      <c r="S1334" s="150">
        <v>0</v>
      </c>
      <c r="T1334" s="151">
        <f>S1334*H1334</f>
        <v>0</v>
      </c>
      <c r="AR1334" s="152" t="s">
        <v>352</v>
      </c>
      <c r="AT1334" s="152" t="s">
        <v>359</v>
      </c>
      <c r="AU1334" s="152" t="s">
        <v>84</v>
      </c>
      <c r="AY1334" s="17" t="s">
        <v>154</v>
      </c>
      <c r="BE1334" s="153">
        <f>IF(N1334="základná",J1334,0)</f>
        <v>0</v>
      </c>
      <c r="BF1334" s="153">
        <f>IF(N1334="znížená",J1334,0)</f>
        <v>0</v>
      </c>
      <c r="BG1334" s="153">
        <f>IF(N1334="zákl. prenesená",J1334,0)</f>
        <v>0</v>
      </c>
      <c r="BH1334" s="153">
        <f>IF(N1334="zníž. prenesená",J1334,0)</f>
        <v>0</v>
      </c>
      <c r="BI1334" s="153">
        <f>IF(N1334="nulová",J1334,0)</f>
        <v>0</v>
      </c>
      <c r="BJ1334" s="17" t="s">
        <v>84</v>
      </c>
      <c r="BK1334" s="153">
        <f>ROUND(I1334*H1334,2)</f>
        <v>0</v>
      </c>
      <c r="BL1334" s="17" t="s">
        <v>244</v>
      </c>
      <c r="BM1334" s="152" t="s">
        <v>1790</v>
      </c>
    </row>
    <row r="1335" spans="2:65" s="1" customFormat="1" ht="24.2" customHeight="1">
      <c r="B1335" s="139"/>
      <c r="C1335" s="140" t="s">
        <v>1791</v>
      </c>
      <c r="D1335" s="140" t="s">
        <v>156</v>
      </c>
      <c r="E1335" s="141" t="s">
        <v>1792</v>
      </c>
      <c r="F1335" s="142" t="s">
        <v>1793</v>
      </c>
      <c r="G1335" s="143" t="s">
        <v>355</v>
      </c>
      <c r="H1335" s="144">
        <v>21</v>
      </c>
      <c r="I1335" s="145"/>
      <c r="J1335" s="146">
        <f>ROUND(I1335*H1335,2)</f>
        <v>0</v>
      </c>
      <c r="K1335" s="147"/>
      <c r="L1335" s="32"/>
      <c r="M1335" s="148" t="s">
        <v>1</v>
      </c>
      <c r="N1335" s="149" t="s">
        <v>42</v>
      </c>
      <c r="P1335" s="150">
        <f>O1335*H1335</f>
        <v>0</v>
      </c>
      <c r="Q1335" s="150">
        <v>0.43752000000000002</v>
      </c>
      <c r="R1335" s="150">
        <f>Q1335*H1335</f>
        <v>9.1879200000000001</v>
      </c>
      <c r="S1335" s="150">
        <v>0</v>
      </c>
      <c r="T1335" s="151">
        <f>S1335*H1335</f>
        <v>0</v>
      </c>
      <c r="AR1335" s="152" t="s">
        <v>90</v>
      </c>
      <c r="AT1335" s="152" t="s">
        <v>156</v>
      </c>
      <c r="AU1335" s="152" t="s">
        <v>84</v>
      </c>
      <c r="AY1335" s="17" t="s">
        <v>154</v>
      </c>
      <c r="BE1335" s="153">
        <f>IF(N1335="základná",J1335,0)</f>
        <v>0</v>
      </c>
      <c r="BF1335" s="153">
        <f>IF(N1335="znížená",J1335,0)</f>
        <v>0</v>
      </c>
      <c r="BG1335" s="153">
        <f>IF(N1335="zákl. prenesená",J1335,0)</f>
        <v>0</v>
      </c>
      <c r="BH1335" s="153">
        <f>IF(N1335="zníž. prenesená",J1335,0)</f>
        <v>0</v>
      </c>
      <c r="BI1335" s="153">
        <f>IF(N1335="nulová",J1335,0)</f>
        <v>0</v>
      </c>
      <c r="BJ1335" s="17" t="s">
        <v>84</v>
      </c>
      <c r="BK1335" s="153">
        <f>ROUND(I1335*H1335,2)</f>
        <v>0</v>
      </c>
      <c r="BL1335" s="17" t="s">
        <v>90</v>
      </c>
      <c r="BM1335" s="152" t="s">
        <v>1794</v>
      </c>
    </row>
    <row r="1336" spans="2:65" s="1" customFormat="1" ht="24.2" customHeight="1">
      <c r="B1336" s="139"/>
      <c r="C1336" s="175" t="s">
        <v>1795</v>
      </c>
      <c r="D1336" s="175" t="s">
        <v>359</v>
      </c>
      <c r="E1336" s="176" t="s">
        <v>1796</v>
      </c>
      <c r="F1336" s="177" t="s">
        <v>1797</v>
      </c>
      <c r="G1336" s="178" t="s">
        <v>355</v>
      </c>
      <c r="H1336" s="179">
        <v>2</v>
      </c>
      <c r="I1336" s="180"/>
      <c r="J1336" s="181">
        <f>ROUND(I1336*H1336,2)</f>
        <v>0</v>
      </c>
      <c r="K1336" s="182"/>
      <c r="L1336" s="183"/>
      <c r="M1336" s="184" t="s">
        <v>1</v>
      </c>
      <c r="N1336" s="185" t="s">
        <v>42</v>
      </c>
      <c r="P1336" s="150">
        <f>O1336*H1336</f>
        <v>0</v>
      </c>
      <c r="Q1336" s="150">
        <v>0.01</v>
      </c>
      <c r="R1336" s="150">
        <f>Q1336*H1336</f>
        <v>0.02</v>
      </c>
      <c r="S1336" s="150">
        <v>0</v>
      </c>
      <c r="T1336" s="151">
        <f>S1336*H1336</f>
        <v>0</v>
      </c>
      <c r="AR1336" s="152" t="s">
        <v>199</v>
      </c>
      <c r="AT1336" s="152" t="s">
        <v>359</v>
      </c>
      <c r="AU1336" s="152" t="s">
        <v>84</v>
      </c>
      <c r="AY1336" s="17" t="s">
        <v>154</v>
      </c>
      <c r="BE1336" s="153">
        <f>IF(N1336="základná",J1336,0)</f>
        <v>0</v>
      </c>
      <c r="BF1336" s="153">
        <f>IF(N1336="znížená",J1336,0)</f>
        <v>0</v>
      </c>
      <c r="BG1336" s="153">
        <f>IF(N1336="zákl. prenesená",J1336,0)</f>
        <v>0</v>
      </c>
      <c r="BH1336" s="153">
        <f>IF(N1336="zníž. prenesená",J1336,0)</f>
        <v>0</v>
      </c>
      <c r="BI1336" s="153">
        <f>IF(N1336="nulová",J1336,0)</f>
        <v>0</v>
      </c>
      <c r="BJ1336" s="17" t="s">
        <v>84</v>
      </c>
      <c r="BK1336" s="153">
        <f>ROUND(I1336*H1336,2)</f>
        <v>0</v>
      </c>
      <c r="BL1336" s="17" t="s">
        <v>90</v>
      </c>
      <c r="BM1336" s="152" t="s">
        <v>1798</v>
      </c>
    </row>
    <row r="1337" spans="2:65" s="1" customFormat="1" ht="24.2" customHeight="1">
      <c r="B1337" s="139"/>
      <c r="C1337" s="175" t="s">
        <v>1799</v>
      </c>
      <c r="D1337" s="175" t="s">
        <v>359</v>
      </c>
      <c r="E1337" s="176" t="s">
        <v>1800</v>
      </c>
      <c r="F1337" s="177" t="s">
        <v>1801</v>
      </c>
      <c r="G1337" s="178" t="s">
        <v>355</v>
      </c>
      <c r="H1337" s="179">
        <v>1</v>
      </c>
      <c r="I1337" s="180"/>
      <c r="J1337" s="181">
        <f>ROUND(I1337*H1337,2)</f>
        <v>0</v>
      </c>
      <c r="K1337" s="182"/>
      <c r="L1337" s="183"/>
      <c r="M1337" s="184" t="s">
        <v>1</v>
      </c>
      <c r="N1337" s="185" t="s">
        <v>42</v>
      </c>
      <c r="P1337" s="150">
        <f>O1337*H1337</f>
        <v>0</v>
      </c>
      <c r="Q1337" s="150">
        <v>0.01</v>
      </c>
      <c r="R1337" s="150">
        <f>Q1337*H1337</f>
        <v>0.01</v>
      </c>
      <c r="S1337" s="150">
        <v>0</v>
      </c>
      <c r="T1337" s="151">
        <f>S1337*H1337</f>
        <v>0</v>
      </c>
      <c r="AR1337" s="152" t="s">
        <v>199</v>
      </c>
      <c r="AT1337" s="152" t="s">
        <v>359</v>
      </c>
      <c r="AU1337" s="152" t="s">
        <v>84</v>
      </c>
      <c r="AY1337" s="17" t="s">
        <v>154</v>
      </c>
      <c r="BE1337" s="153">
        <f>IF(N1337="základná",J1337,0)</f>
        <v>0</v>
      </c>
      <c r="BF1337" s="153">
        <f>IF(N1337="znížená",J1337,0)</f>
        <v>0</v>
      </c>
      <c r="BG1337" s="153">
        <f>IF(N1337="zákl. prenesená",J1337,0)</f>
        <v>0</v>
      </c>
      <c r="BH1337" s="153">
        <f>IF(N1337="zníž. prenesená",J1337,0)</f>
        <v>0</v>
      </c>
      <c r="BI1337" s="153">
        <f>IF(N1337="nulová",J1337,0)</f>
        <v>0</v>
      </c>
      <c r="BJ1337" s="17" t="s">
        <v>84</v>
      </c>
      <c r="BK1337" s="153">
        <f>ROUND(I1337*H1337,2)</f>
        <v>0</v>
      </c>
      <c r="BL1337" s="17" t="s">
        <v>90</v>
      </c>
      <c r="BM1337" s="152" t="s">
        <v>1802</v>
      </c>
    </row>
    <row r="1338" spans="2:65" s="1" customFormat="1" ht="24.2" customHeight="1">
      <c r="B1338" s="139"/>
      <c r="C1338" s="175" t="s">
        <v>1803</v>
      </c>
      <c r="D1338" s="175" t="s">
        <v>359</v>
      </c>
      <c r="E1338" s="176" t="s">
        <v>1804</v>
      </c>
      <c r="F1338" s="177" t="s">
        <v>1805</v>
      </c>
      <c r="G1338" s="178" t="s">
        <v>355</v>
      </c>
      <c r="H1338" s="179">
        <v>5</v>
      </c>
      <c r="I1338" s="180"/>
      <c r="J1338" s="181">
        <f>ROUND(I1338*H1338,2)</f>
        <v>0</v>
      </c>
      <c r="K1338" s="182"/>
      <c r="L1338" s="183"/>
      <c r="M1338" s="184" t="s">
        <v>1</v>
      </c>
      <c r="N1338" s="185" t="s">
        <v>42</v>
      </c>
      <c r="P1338" s="150">
        <f>O1338*H1338</f>
        <v>0</v>
      </c>
      <c r="Q1338" s="150">
        <v>0.01</v>
      </c>
      <c r="R1338" s="150">
        <f>Q1338*H1338</f>
        <v>0.05</v>
      </c>
      <c r="S1338" s="150">
        <v>0</v>
      </c>
      <c r="T1338" s="151">
        <f>S1338*H1338</f>
        <v>0</v>
      </c>
      <c r="AR1338" s="152" t="s">
        <v>199</v>
      </c>
      <c r="AT1338" s="152" t="s">
        <v>359</v>
      </c>
      <c r="AU1338" s="152" t="s">
        <v>84</v>
      </c>
      <c r="AY1338" s="17" t="s">
        <v>154</v>
      </c>
      <c r="BE1338" s="153">
        <f>IF(N1338="základná",J1338,0)</f>
        <v>0</v>
      </c>
      <c r="BF1338" s="153">
        <f>IF(N1338="znížená",J1338,0)</f>
        <v>0</v>
      </c>
      <c r="BG1338" s="153">
        <f>IF(N1338="zákl. prenesená",J1338,0)</f>
        <v>0</v>
      </c>
      <c r="BH1338" s="153">
        <f>IF(N1338="zníž. prenesená",J1338,0)</f>
        <v>0</v>
      </c>
      <c r="BI1338" s="153">
        <f>IF(N1338="nulová",J1338,0)</f>
        <v>0</v>
      </c>
      <c r="BJ1338" s="17" t="s">
        <v>84</v>
      </c>
      <c r="BK1338" s="153">
        <f>ROUND(I1338*H1338,2)</f>
        <v>0</v>
      </c>
      <c r="BL1338" s="17" t="s">
        <v>90</v>
      </c>
      <c r="BM1338" s="152" t="s">
        <v>1806</v>
      </c>
    </row>
    <row r="1339" spans="2:65" s="1" customFormat="1" ht="24.2" customHeight="1">
      <c r="B1339" s="139"/>
      <c r="C1339" s="175" t="s">
        <v>1807</v>
      </c>
      <c r="D1339" s="175" t="s">
        <v>359</v>
      </c>
      <c r="E1339" s="176" t="s">
        <v>1808</v>
      </c>
      <c r="F1339" s="177" t="s">
        <v>1809</v>
      </c>
      <c r="G1339" s="178" t="s">
        <v>355</v>
      </c>
      <c r="H1339" s="179">
        <v>1</v>
      </c>
      <c r="I1339" s="180"/>
      <c r="J1339" s="181">
        <f>ROUND(I1339*H1339,2)</f>
        <v>0</v>
      </c>
      <c r="K1339" s="182"/>
      <c r="L1339" s="183"/>
      <c r="M1339" s="184" t="s">
        <v>1</v>
      </c>
      <c r="N1339" s="185" t="s">
        <v>42</v>
      </c>
      <c r="P1339" s="150">
        <f>O1339*H1339</f>
        <v>0</v>
      </c>
      <c r="Q1339" s="150">
        <v>0.01</v>
      </c>
      <c r="R1339" s="150">
        <f>Q1339*H1339</f>
        <v>0.01</v>
      </c>
      <c r="S1339" s="150">
        <v>0</v>
      </c>
      <c r="T1339" s="151">
        <f>S1339*H1339</f>
        <v>0</v>
      </c>
      <c r="AR1339" s="152" t="s">
        <v>199</v>
      </c>
      <c r="AT1339" s="152" t="s">
        <v>359</v>
      </c>
      <c r="AU1339" s="152" t="s">
        <v>84</v>
      </c>
      <c r="AY1339" s="17" t="s">
        <v>154</v>
      </c>
      <c r="BE1339" s="153">
        <f>IF(N1339="základná",J1339,0)</f>
        <v>0</v>
      </c>
      <c r="BF1339" s="153">
        <f>IF(N1339="znížená",J1339,0)</f>
        <v>0</v>
      </c>
      <c r="BG1339" s="153">
        <f>IF(N1339="zákl. prenesená",J1339,0)</f>
        <v>0</v>
      </c>
      <c r="BH1339" s="153">
        <f>IF(N1339="zníž. prenesená",J1339,0)</f>
        <v>0</v>
      </c>
      <c r="BI1339" s="153">
        <f>IF(N1339="nulová",J1339,0)</f>
        <v>0</v>
      </c>
      <c r="BJ1339" s="17" t="s">
        <v>84</v>
      </c>
      <c r="BK1339" s="153">
        <f>ROUND(I1339*H1339,2)</f>
        <v>0</v>
      </c>
      <c r="BL1339" s="17" t="s">
        <v>90</v>
      </c>
      <c r="BM1339" s="152" t="s">
        <v>1810</v>
      </c>
    </row>
    <row r="1340" spans="2:65" s="1" customFormat="1" ht="24.2" customHeight="1">
      <c r="B1340" s="139"/>
      <c r="C1340" s="175" t="s">
        <v>1811</v>
      </c>
      <c r="D1340" s="175" t="s">
        <v>359</v>
      </c>
      <c r="E1340" s="176" t="s">
        <v>1812</v>
      </c>
      <c r="F1340" s="177" t="s">
        <v>1813</v>
      </c>
      <c r="G1340" s="178" t="s">
        <v>355</v>
      </c>
      <c r="H1340" s="179">
        <v>12</v>
      </c>
      <c r="I1340" s="180"/>
      <c r="J1340" s="181">
        <f>ROUND(I1340*H1340,2)</f>
        <v>0</v>
      </c>
      <c r="K1340" s="182"/>
      <c r="L1340" s="183"/>
      <c r="M1340" s="184" t="s">
        <v>1</v>
      </c>
      <c r="N1340" s="185" t="s">
        <v>42</v>
      </c>
      <c r="P1340" s="150">
        <f>O1340*H1340</f>
        <v>0</v>
      </c>
      <c r="Q1340" s="150">
        <v>0.01</v>
      </c>
      <c r="R1340" s="150">
        <f>Q1340*H1340</f>
        <v>0.12</v>
      </c>
      <c r="S1340" s="150">
        <v>0</v>
      </c>
      <c r="T1340" s="151">
        <f>S1340*H1340</f>
        <v>0</v>
      </c>
      <c r="AR1340" s="152" t="s">
        <v>199</v>
      </c>
      <c r="AT1340" s="152" t="s">
        <v>359</v>
      </c>
      <c r="AU1340" s="152" t="s">
        <v>84</v>
      </c>
      <c r="AY1340" s="17" t="s">
        <v>154</v>
      </c>
      <c r="BE1340" s="153">
        <f>IF(N1340="základná",J1340,0)</f>
        <v>0</v>
      </c>
      <c r="BF1340" s="153">
        <f>IF(N1340="znížená",J1340,0)</f>
        <v>0</v>
      </c>
      <c r="BG1340" s="153">
        <f>IF(N1340="zákl. prenesená",J1340,0)</f>
        <v>0</v>
      </c>
      <c r="BH1340" s="153">
        <f>IF(N1340="zníž. prenesená",J1340,0)</f>
        <v>0</v>
      </c>
      <c r="BI1340" s="153">
        <f>IF(N1340="nulová",J1340,0)</f>
        <v>0</v>
      </c>
      <c r="BJ1340" s="17" t="s">
        <v>84</v>
      </c>
      <c r="BK1340" s="153">
        <f>ROUND(I1340*H1340,2)</f>
        <v>0</v>
      </c>
      <c r="BL1340" s="17" t="s">
        <v>90</v>
      </c>
      <c r="BM1340" s="152" t="s">
        <v>1814</v>
      </c>
    </row>
    <row r="1341" spans="2:65" s="1" customFormat="1" ht="24.2" customHeight="1">
      <c r="B1341" s="139"/>
      <c r="C1341" s="140" t="s">
        <v>1815</v>
      </c>
      <c r="D1341" s="140" t="s">
        <v>156</v>
      </c>
      <c r="E1341" s="141" t="s">
        <v>1816</v>
      </c>
      <c r="F1341" s="142" t="s">
        <v>1817</v>
      </c>
      <c r="G1341" s="143" t="s">
        <v>1131</v>
      </c>
      <c r="H1341" s="193"/>
      <c r="I1341" s="145"/>
      <c r="J1341" s="146">
        <f>ROUND(I1341*H1341,2)</f>
        <v>0</v>
      </c>
      <c r="K1341" s="147"/>
      <c r="L1341" s="32"/>
      <c r="M1341" s="148" t="s">
        <v>1</v>
      </c>
      <c r="N1341" s="149" t="s">
        <v>42</v>
      </c>
      <c r="P1341" s="150">
        <f>O1341*H1341</f>
        <v>0</v>
      </c>
      <c r="Q1341" s="150">
        <v>0</v>
      </c>
      <c r="R1341" s="150">
        <f>Q1341*H1341</f>
        <v>0</v>
      </c>
      <c r="S1341" s="150">
        <v>0</v>
      </c>
      <c r="T1341" s="151">
        <f>S1341*H1341</f>
        <v>0</v>
      </c>
      <c r="AR1341" s="152" t="s">
        <v>244</v>
      </c>
      <c r="AT1341" s="152" t="s">
        <v>156</v>
      </c>
      <c r="AU1341" s="152" t="s">
        <v>84</v>
      </c>
      <c r="AY1341" s="17" t="s">
        <v>154</v>
      </c>
      <c r="BE1341" s="153">
        <f>IF(N1341="základná",J1341,0)</f>
        <v>0</v>
      </c>
      <c r="BF1341" s="153">
        <f>IF(N1341="znížená",J1341,0)</f>
        <v>0</v>
      </c>
      <c r="BG1341" s="153">
        <f>IF(N1341="zákl. prenesená",J1341,0)</f>
        <v>0</v>
      </c>
      <c r="BH1341" s="153">
        <f>IF(N1341="zníž. prenesená",J1341,0)</f>
        <v>0</v>
      </c>
      <c r="BI1341" s="153">
        <f>IF(N1341="nulová",J1341,0)</f>
        <v>0</v>
      </c>
      <c r="BJ1341" s="17" t="s">
        <v>84</v>
      </c>
      <c r="BK1341" s="153">
        <f>ROUND(I1341*H1341,2)</f>
        <v>0</v>
      </c>
      <c r="BL1341" s="17" t="s">
        <v>244</v>
      </c>
      <c r="BM1341" s="152" t="s">
        <v>1818</v>
      </c>
    </row>
    <row r="1342" spans="2:65" s="11" customFormat="1" ht="22.9" customHeight="1">
      <c r="B1342" s="127"/>
      <c r="D1342" s="128" t="s">
        <v>75</v>
      </c>
      <c r="E1342" s="137" t="s">
        <v>1819</v>
      </c>
      <c r="F1342" s="137" t="s">
        <v>1820</v>
      </c>
      <c r="I1342" s="130"/>
      <c r="J1342" s="138">
        <f>BK1342</f>
        <v>0</v>
      </c>
      <c r="L1342" s="127"/>
      <c r="M1342" s="132"/>
      <c r="P1342" s="133">
        <f>SUM(P1343:P1546)</f>
        <v>0</v>
      </c>
      <c r="R1342" s="133">
        <f>SUM(R1343:R1546)</f>
        <v>88.992542453980008</v>
      </c>
      <c r="T1342" s="134">
        <f>SUM(T1343:T1546)</f>
        <v>1.3268850000000001</v>
      </c>
      <c r="AR1342" s="128" t="s">
        <v>84</v>
      </c>
      <c r="AT1342" s="135" t="s">
        <v>75</v>
      </c>
      <c r="AU1342" s="135" t="s">
        <v>80</v>
      </c>
      <c r="AY1342" s="128" t="s">
        <v>154</v>
      </c>
      <c r="BK1342" s="136">
        <f>SUM(BK1343:BK1546)</f>
        <v>0</v>
      </c>
    </row>
    <row r="1343" spans="2:65" s="1" customFormat="1" ht="24.2" customHeight="1">
      <c r="B1343" s="139"/>
      <c r="C1343" s="140" t="s">
        <v>1821</v>
      </c>
      <c r="D1343" s="140" t="s">
        <v>156</v>
      </c>
      <c r="E1343" s="141" t="s">
        <v>1822</v>
      </c>
      <c r="F1343" s="142" t="s">
        <v>1823</v>
      </c>
      <c r="G1343" s="143" t="s">
        <v>633</v>
      </c>
      <c r="H1343" s="144">
        <v>44.784999999999997</v>
      </c>
      <c r="I1343" s="145"/>
      <c r="J1343" s="146">
        <f>ROUND(I1343*H1343,2)</f>
        <v>0</v>
      </c>
      <c r="K1343" s="147"/>
      <c r="L1343" s="32"/>
      <c r="M1343" s="148" t="s">
        <v>1</v>
      </c>
      <c r="N1343" s="149" t="s">
        <v>42</v>
      </c>
      <c r="P1343" s="150">
        <f>O1343*H1343</f>
        <v>0</v>
      </c>
      <c r="Q1343" s="150">
        <v>5.0000000000000002E-5</v>
      </c>
      <c r="R1343" s="150">
        <f>Q1343*H1343</f>
        <v>2.2392499999999999E-3</v>
      </c>
      <c r="S1343" s="150">
        <v>0</v>
      </c>
      <c r="T1343" s="151">
        <f>S1343*H1343</f>
        <v>0</v>
      </c>
      <c r="AR1343" s="152" t="s">
        <v>244</v>
      </c>
      <c r="AT1343" s="152" t="s">
        <v>156</v>
      </c>
      <c r="AU1343" s="152" t="s">
        <v>84</v>
      </c>
      <c r="AY1343" s="17" t="s">
        <v>154</v>
      </c>
      <c r="BE1343" s="153">
        <f>IF(N1343="základná",J1343,0)</f>
        <v>0</v>
      </c>
      <c r="BF1343" s="153">
        <f>IF(N1343="znížená",J1343,0)</f>
        <v>0</v>
      </c>
      <c r="BG1343" s="153">
        <f>IF(N1343="zákl. prenesená",J1343,0)</f>
        <v>0</v>
      </c>
      <c r="BH1343" s="153">
        <f>IF(N1343="zníž. prenesená",J1343,0)</f>
        <v>0</v>
      </c>
      <c r="BI1343" s="153">
        <f>IF(N1343="nulová",J1343,0)</f>
        <v>0</v>
      </c>
      <c r="BJ1343" s="17" t="s">
        <v>84</v>
      </c>
      <c r="BK1343" s="153">
        <f>ROUND(I1343*H1343,2)</f>
        <v>0</v>
      </c>
      <c r="BL1343" s="17" t="s">
        <v>244</v>
      </c>
      <c r="BM1343" s="152" t="s">
        <v>1824</v>
      </c>
    </row>
    <row r="1344" spans="2:65" s="12" customFormat="1">
      <c r="B1344" s="154"/>
      <c r="D1344" s="155" t="s">
        <v>164</v>
      </c>
      <c r="E1344" s="156" t="s">
        <v>1</v>
      </c>
      <c r="F1344" s="157" t="s">
        <v>1825</v>
      </c>
      <c r="H1344" s="156" t="s">
        <v>1</v>
      </c>
      <c r="I1344" s="158"/>
      <c r="L1344" s="154"/>
      <c r="M1344" s="159"/>
      <c r="T1344" s="160"/>
      <c r="AT1344" s="156" t="s">
        <v>164</v>
      </c>
      <c r="AU1344" s="156" t="s">
        <v>84</v>
      </c>
      <c r="AV1344" s="12" t="s">
        <v>80</v>
      </c>
      <c r="AW1344" s="12" t="s">
        <v>32</v>
      </c>
      <c r="AX1344" s="12" t="s">
        <v>7</v>
      </c>
      <c r="AY1344" s="156" t="s">
        <v>154</v>
      </c>
    </row>
    <row r="1345" spans="2:65" s="13" customFormat="1">
      <c r="B1345" s="161"/>
      <c r="D1345" s="155" t="s">
        <v>164</v>
      </c>
      <c r="E1345" s="162" t="s">
        <v>1</v>
      </c>
      <c r="F1345" s="163" t="s">
        <v>234</v>
      </c>
      <c r="H1345" s="164">
        <v>14</v>
      </c>
      <c r="I1345" s="165"/>
      <c r="L1345" s="161"/>
      <c r="M1345" s="166"/>
      <c r="T1345" s="167"/>
      <c r="AT1345" s="162" t="s">
        <v>164</v>
      </c>
      <c r="AU1345" s="162" t="s">
        <v>84</v>
      </c>
      <c r="AV1345" s="13" t="s">
        <v>84</v>
      </c>
      <c r="AW1345" s="13" t="s">
        <v>32</v>
      </c>
      <c r="AX1345" s="13" t="s">
        <v>7</v>
      </c>
      <c r="AY1345" s="162" t="s">
        <v>154</v>
      </c>
    </row>
    <row r="1346" spans="2:65" s="12" customFormat="1">
      <c r="B1346" s="154"/>
      <c r="D1346" s="155" t="s">
        <v>164</v>
      </c>
      <c r="E1346" s="156" t="s">
        <v>1</v>
      </c>
      <c r="F1346" s="157" t="s">
        <v>1826</v>
      </c>
      <c r="H1346" s="156" t="s">
        <v>1</v>
      </c>
      <c r="I1346" s="158"/>
      <c r="L1346" s="154"/>
      <c r="M1346" s="159"/>
      <c r="T1346" s="160"/>
      <c r="AT1346" s="156" t="s">
        <v>164</v>
      </c>
      <c r="AU1346" s="156" t="s">
        <v>84</v>
      </c>
      <c r="AV1346" s="12" t="s">
        <v>80</v>
      </c>
      <c r="AW1346" s="12" t="s">
        <v>32</v>
      </c>
      <c r="AX1346" s="12" t="s">
        <v>7</v>
      </c>
      <c r="AY1346" s="156" t="s">
        <v>154</v>
      </c>
    </row>
    <row r="1347" spans="2:65" s="13" customFormat="1">
      <c r="B1347" s="161"/>
      <c r="D1347" s="155" t="s">
        <v>164</v>
      </c>
      <c r="E1347" s="162" t="s">
        <v>1</v>
      </c>
      <c r="F1347" s="163" t="s">
        <v>281</v>
      </c>
      <c r="H1347" s="164">
        <v>21</v>
      </c>
      <c r="I1347" s="165"/>
      <c r="L1347" s="161"/>
      <c r="M1347" s="166"/>
      <c r="T1347" s="167"/>
      <c r="AT1347" s="162" t="s">
        <v>164</v>
      </c>
      <c r="AU1347" s="162" t="s">
        <v>84</v>
      </c>
      <c r="AV1347" s="13" t="s">
        <v>84</v>
      </c>
      <c r="AW1347" s="13" t="s">
        <v>32</v>
      </c>
      <c r="AX1347" s="13" t="s">
        <v>7</v>
      </c>
      <c r="AY1347" s="162" t="s">
        <v>154</v>
      </c>
    </row>
    <row r="1348" spans="2:65" s="15" customFormat="1">
      <c r="B1348" s="186"/>
      <c r="D1348" s="155" t="s">
        <v>164</v>
      </c>
      <c r="E1348" s="187" t="s">
        <v>1</v>
      </c>
      <c r="F1348" s="188" t="s">
        <v>626</v>
      </c>
      <c r="H1348" s="189">
        <v>35</v>
      </c>
      <c r="I1348" s="190"/>
      <c r="L1348" s="186"/>
      <c r="M1348" s="191"/>
      <c r="T1348" s="192"/>
      <c r="AT1348" s="187" t="s">
        <v>164</v>
      </c>
      <c r="AU1348" s="187" t="s">
        <v>84</v>
      </c>
      <c r="AV1348" s="15" t="s">
        <v>87</v>
      </c>
      <c r="AW1348" s="15" t="s">
        <v>32</v>
      </c>
      <c r="AX1348" s="15" t="s">
        <v>7</v>
      </c>
      <c r="AY1348" s="187" t="s">
        <v>154</v>
      </c>
    </row>
    <row r="1349" spans="2:65" s="12" customFormat="1">
      <c r="B1349" s="154"/>
      <c r="D1349" s="155" t="s">
        <v>164</v>
      </c>
      <c r="E1349" s="156" t="s">
        <v>1</v>
      </c>
      <c r="F1349" s="157" t="s">
        <v>1827</v>
      </c>
      <c r="H1349" s="156" t="s">
        <v>1</v>
      </c>
      <c r="I1349" s="158"/>
      <c r="L1349" s="154"/>
      <c r="M1349" s="159"/>
      <c r="T1349" s="160"/>
      <c r="AT1349" s="156" t="s">
        <v>164</v>
      </c>
      <c r="AU1349" s="156" t="s">
        <v>84</v>
      </c>
      <c r="AV1349" s="12" t="s">
        <v>80</v>
      </c>
      <c r="AW1349" s="12" t="s">
        <v>32</v>
      </c>
      <c r="AX1349" s="12" t="s">
        <v>7</v>
      </c>
      <c r="AY1349" s="156" t="s">
        <v>154</v>
      </c>
    </row>
    <row r="1350" spans="2:65" s="13" customFormat="1">
      <c r="B1350" s="161"/>
      <c r="D1350" s="155" t="s">
        <v>164</v>
      </c>
      <c r="E1350" s="162" t="s">
        <v>1</v>
      </c>
      <c r="F1350" s="163" t="s">
        <v>1828</v>
      </c>
      <c r="H1350" s="164">
        <v>1.31</v>
      </c>
      <c r="I1350" s="165"/>
      <c r="L1350" s="161"/>
      <c r="M1350" s="166"/>
      <c r="T1350" s="167"/>
      <c r="AT1350" s="162" t="s">
        <v>164</v>
      </c>
      <c r="AU1350" s="162" t="s">
        <v>84</v>
      </c>
      <c r="AV1350" s="13" t="s">
        <v>84</v>
      </c>
      <c r="AW1350" s="13" t="s">
        <v>32</v>
      </c>
      <c r="AX1350" s="13" t="s">
        <v>7</v>
      </c>
      <c r="AY1350" s="162" t="s">
        <v>154</v>
      </c>
    </row>
    <row r="1351" spans="2:65" s="12" customFormat="1">
      <c r="B1351" s="154"/>
      <c r="D1351" s="155" t="s">
        <v>164</v>
      </c>
      <c r="E1351" s="156" t="s">
        <v>1</v>
      </c>
      <c r="F1351" s="157" t="s">
        <v>1829</v>
      </c>
      <c r="H1351" s="156" t="s">
        <v>1</v>
      </c>
      <c r="I1351" s="158"/>
      <c r="L1351" s="154"/>
      <c r="M1351" s="159"/>
      <c r="T1351" s="160"/>
      <c r="AT1351" s="156" t="s">
        <v>164</v>
      </c>
      <c r="AU1351" s="156" t="s">
        <v>84</v>
      </c>
      <c r="AV1351" s="12" t="s">
        <v>80</v>
      </c>
      <c r="AW1351" s="12" t="s">
        <v>32</v>
      </c>
      <c r="AX1351" s="12" t="s">
        <v>7</v>
      </c>
      <c r="AY1351" s="156" t="s">
        <v>154</v>
      </c>
    </row>
    <row r="1352" spans="2:65" s="13" customFormat="1">
      <c r="B1352" s="161"/>
      <c r="D1352" s="155" t="s">
        <v>164</v>
      </c>
      <c r="E1352" s="162" t="s">
        <v>1</v>
      </c>
      <c r="F1352" s="163" t="s">
        <v>1830</v>
      </c>
      <c r="H1352" s="164">
        <v>4.0949999999999998</v>
      </c>
      <c r="I1352" s="165"/>
      <c r="L1352" s="161"/>
      <c r="M1352" s="166"/>
      <c r="T1352" s="167"/>
      <c r="AT1352" s="162" t="s">
        <v>164</v>
      </c>
      <c r="AU1352" s="162" t="s">
        <v>84</v>
      </c>
      <c r="AV1352" s="13" t="s">
        <v>84</v>
      </c>
      <c r="AW1352" s="13" t="s">
        <v>32</v>
      </c>
      <c r="AX1352" s="13" t="s">
        <v>7</v>
      </c>
      <c r="AY1352" s="162" t="s">
        <v>154</v>
      </c>
    </row>
    <row r="1353" spans="2:65" s="12" customFormat="1">
      <c r="B1353" s="154"/>
      <c r="D1353" s="155" t="s">
        <v>164</v>
      </c>
      <c r="E1353" s="156" t="s">
        <v>1</v>
      </c>
      <c r="F1353" s="157" t="s">
        <v>1831</v>
      </c>
      <c r="H1353" s="156" t="s">
        <v>1</v>
      </c>
      <c r="I1353" s="158"/>
      <c r="L1353" s="154"/>
      <c r="M1353" s="159"/>
      <c r="T1353" s="160"/>
      <c r="AT1353" s="156" t="s">
        <v>164</v>
      </c>
      <c r="AU1353" s="156" t="s">
        <v>84</v>
      </c>
      <c r="AV1353" s="12" t="s">
        <v>80</v>
      </c>
      <c r="AW1353" s="12" t="s">
        <v>32</v>
      </c>
      <c r="AX1353" s="12" t="s">
        <v>7</v>
      </c>
      <c r="AY1353" s="156" t="s">
        <v>154</v>
      </c>
    </row>
    <row r="1354" spans="2:65" s="13" customFormat="1">
      <c r="B1354" s="161"/>
      <c r="D1354" s="155" t="s">
        <v>164</v>
      </c>
      <c r="E1354" s="162" t="s">
        <v>1</v>
      </c>
      <c r="F1354" s="163" t="s">
        <v>1832</v>
      </c>
      <c r="H1354" s="164">
        <v>4.38</v>
      </c>
      <c r="I1354" s="165"/>
      <c r="L1354" s="161"/>
      <c r="M1354" s="166"/>
      <c r="T1354" s="167"/>
      <c r="AT1354" s="162" t="s">
        <v>164</v>
      </c>
      <c r="AU1354" s="162" t="s">
        <v>84</v>
      </c>
      <c r="AV1354" s="13" t="s">
        <v>84</v>
      </c>
      <c r="AW1354" s="13" t="s">
        <v>32</v>
      </c>
      <c r="AX1354" s="13" t="s">
        <v>7</v>
      </c>
      <c r="AY1354" s="162" t="s">
        <v>154</v>
      </c>
    </row>
    <row r="1355" spans="2:65" s="15" customFormat="1">
      <c r="B1355" s="186"/>
      <c r="D1355" s="155" t="s">
        <v>164</v>
      </c>
      <c r="E1355" s="187" t="s">
        <v>1</v>
      </c>
      <c r="F1355" s="188" t="s">
        <v>626</v>
      </c>
      <c r="H1355" s="189">
        <v>9.7850000000000001</v>
      </c>
      <c r="I1355" s="190"/>
      <c r="L1355" s="186"/>
      <c r="M1355" s="191"/>
      <c r="T1355" s="192"/>
      <c r="AT1355" s="187" t="s">
        <v>164</v>
      </c>
      <c r="AU1355" s="187" t="s">
        <v>84</v>
      </c>
      <c r="AV1355" s="15" t="s">
        <v>87</v>
      </c>
      <c r="AW1355" s="15" t="s">
        <v>32</v>
      </c>
      <c r="AX1355" s="15" t="s">
        <v>7</v>
      </c>
      <c r="AY1355" s="187" t="s">
        <v>154</v>
      </c>
    </row>
    <row r="1356" spans="2:65" s="14" customFormat="1">
      <c r="B1356" s="168"/>
      <c r="D1356" s="155" t="s">
        <v>164</v>
      </c>
      <c r="E1356" s="169" t="s">
        <v>1</v>
      </c>
      <c r="F1356" s="170" t="s">
        <v>183</v>
      </c>
      <c r="H1356" s="171">
        <v>44.785000000000004</v>
      </c>
      <c r="I1356" s="172"/>
      <c r="L1356" s="168"/>
      <c r="M1356" s="173"/>
      <c r="T1356" s="174"/>
      <c r="AT1356" s="169" t="s">
        <v>164</v>
      </c>
      <c r="AU1356" s="169" t="s">
        <v>84</v>
      </c>
      <c r="AV1356" s="14" t="s">
        <v>90</v>
      </c>
      <c r="AW1356" s="14" t="s">
        <v>32</v>
      </c>
      <c r="AX1356" s="14" t="s">
        <v>80</v>
      </c>
      <c r="AY1356" s="169" t="s">
        <v>154</v>
      </c>
    </row>
    <row r="1357" spans="2:65" s="1" customFormat="1" ht="24.2" customHeight="1">
      <c r="B1357" s="139"/>
      <c r="C1357" s="175" t="s">
        <v>1833</v>
      </c>
      <c r="D1357" s="175" t="s">
        <v>359</v>
      </c>
      <c r="E1357" s="176" t="s">
        <v>1834</v>
      </c>
      <c r="F1357" s="177" t="s">
        <v>1835</v>
      </c>
      <c r="G1357" s="178" t="s">
        <v>633</v>
      </c>
      <c r="H1357" s="179">
        <v>35</v>
      </c>
      <c r="I1357" s="180"/>
      <c r="J1357" s="181">
        <f>ROUND(I1357*H1357,2)</f>
        <v>0</v>
      </c>
      <c r="K1357" s="182"/>
      <c r="L1357" s="183"/>
      <c r="M1357" s="184" t="s">
        <v>1</v>
      </c>
      <c r="N1357" s="185" t="s">
        <v>42</v>
      </c>
      <c r="P1357" s="150">
        <f>O1357*H1357</f>
        <v>0</v>
      </c>
      <c r="Q1357" s="150">
        <v>5.0000000000000001E-3</v>
      </c>
      <c r="R1357" s="150">
        <f>Q1357*H1357</f>
        <v>0.17500000000000002</v>
      </c>
      <c r="S1357" s="150">
        <v>0</v>
      </c>
      <c r="T1357" s="151">
        <f>S1357*H1357</f>
        <v>0</v>
      </c>
      <c r="AR1357" s="152" t="s">
        <v>352</v>
      </c>
      <c r="AT1357" s="152" t="s">
        <v>359</v>
      </c>
      <c r="AU1357" s="152" t="s">
        <v>84</v>
      </c>
      <c r="AY1357" s="17" t="s">
        <v>154</v>
      </c>
      <c r="BE1357" s="153">
        <f>IF(N1357="základná",J1357,0)</f>
        <v>0</v>
      </c>
      <c r="BF1357" s="153">
        <f>IF(N1357="znížená",J1357,0)</f>
        <v>0</v>
      </c>
      <c r="BG1357" s="153">
        <f>IF(N1357="zákl. prenesená",J1357,0)</f>
        <v>0</v>
      </c>
      <c r="BH1357" s="153">
        <f>IF(N1357="zníž. prenesená",J1357,0)</f>
        <v>0</v>
      </c>
      <c r="BI1357" s="153">
        <f>IF(N1357="nulová",J1357,0)</f>
        <v>0</v>
      </c>
      <c r="BJ1357" s="17" t="s">
        <v>84</v>
      </c>
      <c r="BK1357" s="153">
        <f>ROUND(I1357*H1357,2)</f>
        <v>0</v>
      </c>
      <c r="BL1357" s="17" t="s">
        <v>244</v>
      </c>
      <c r="BM1357" s="152" t="s">
        <v>1836</v>
      </c>
    </row>
    <row r="1358" spans="2:65" s="1" customFormat="1" ht="24.2" customHeight="1">
      <c r="B1358" s="139"/>
      <c r="C1358" s="175" t="s">
        <v>1837</v>
      </c>
      <c r="D1358" s="175" t="s">
        <v>359</v>
      </c>
      <c r="E1358" s="176" t="s">
        <v>1838</v>
      </c>
      <c r="F1358" s="177" t="s">
        <v>1835</v>
      </c>
      <c r="G1358" s="178" t="s">
        <v>633</v>
      </c>
      <c r="H1358" s="179">
        <v>9.7850000000000001</v>
      </c>
      <c r="I1358" s="180"/>
      <c r="J1358" s="181">
        <f>ROUND(I1358*H1358,2)</f>
        <v>0</v>
      </c>
      <c r="K1358" s="182"/>
      <c r="L1358" s="183"/>
      <c r="M1358" s="184" t="s">
        <v>1</v>
      </c>
      <c r="N1358" s="185" t="s">
        <v>42</v>
      </c>
      <c r="P1358" s="150">
        <f>O1358*H1358</f>
        <v>0</v>
      </c>
      <c r="Q1358" s="150">
        <v>5.0000000000000001E-3</v>
      </c>
      <c r="R1358" s="150">
        <f>Q1358*H1358</f>
        <v>4.8925000000000003E-2</v>
      </c>
      <c r="S1358" s="150">
        <v>0</v>
      </c>
      <c r="T1358" s="151">
        <f>S1358*H1358</f>
        <v>0</v>
      </c>
      <c r="AR1358" s="152" t="s">
        <v>352</v>
      </c>
      <c r="AT1358" s="152" t="s">
        <v>359</v>
      </c>
      <c r="AU1358" s="152" t="s">
        <v>84</v>
      </c>
      <c r="AY1358" s="17" t="s">
        <v>154</v>
      </c>
      <c r="BE1358" s="153">
        <f>IF(N1358="základná",J1358,0)</f>
        <v>0</v>
      </c>
      <c r="BF1358" s="153">
        <f>IF(N1358="znížená",J1358,0)</f>
        <v>0</v>
      </c>
      <c r="BG1358" s="153">
        <f>IF(N1358="zákl. prenesená",J1358,0)</f>
        <v>0</v>
      </c>
      <c r="BH1358" s="153">
        <f>IF(N1358="zníž. prenesená",J1358,0)</f>
        <v>0</v>
      </c>
      <c r="BI1358" s="153">
        <f>IF(N1358="nulová",J1358,0)</f>
        <v>0</v>
      </c>
      <c r="BJ1358" s="17" t="s">
        <v>84</v>
      </c>
      <c r="BK1358" s="153">
        <f>ROUND(I1358*H1358,2)</f>
        <v>0</v>
      </c>
      <c r="BL1358" s="17" t="s">
        <v>244</v>
      </c>
      <c r="BM1358" s="152" t="s">
        <v>1839</v>
      </c>
    </row>
    <row r="1359" spans="2:65" s="1" customFormat="1" ht="21.75" customHeight="1">
      <c r="B1359" s="139"/>
      <c r="C1359" s="140" t="s">
        <v>1840</v>
      </c>
      <c r="D1359" s="140" t="s">
        <v>156</v>
      </c>
      <c r="E1359" s="141" t="s">
        <v>1841</v>
      </c>
      <c r="F1359" s="142" t="s">
        <v>1842</v>
      </c>
      <c r="G1359" s="143" t="s">
        <v>159</v>
      </c>
      <c r="H1359" s="144">
        <v>1.482</v>
      </c>
      <c r="I1359" s="145"/>
      <c r="J1359" s="146">
        <f>ROUND(I1359*H1359,2)</f>
        <v>0</v>
      </c>
      <c r="K1359" s="147"/>
      <c r="L1359" s="32"/>
      <c r="M1359" s="148" t="s">
        <v>1</v>
      </c>
      <c r="N1359" s="149" t="s">
        <v>42</v>
      </c>
      <c r="P1359" s="150">
        <f>O1359*H1359</f>
        <v>0</v>
      </c>
      <c r="Q1359" s="150">
        <v>7.3889999999999999E-5</v>
      </c>
      <c r="R1359" s="150">
        <f>Q1359*H1359</f>
        <v>1.0950498E-4</v>
      </c>
      <c r="S1359" s="150">
        <v>0</v>
      </c>
      <c r="T1359" s="151">
        <f>S1359*H1359</f>
        <v>0</v>
      </c>
      <c r="AR1359" s="152" t="s">
        <v>244</v>
      </c>
      <c r="AT1359" s="152" t="s">
        <v>156</v>
      </c>
      <c r="AU1359" s="152" t="s">
        <v>84</v>
      </c>
      <c r="AY1359" s="17" t="s">
        <v>154</v>
      </c>
      <c r="BE1359" s="153">
        <f>IF(N1359="základná",J1359,0)</f>
        <v>0</v>
      </c>
      <c r="BF1359" s="153">
        <f>IF(N1359="znížená",J1359,0)</f>
        <v>0</v>
      </c>
      <c r="BG1359" s="153">
        <f>IF(N1359="zákl. prenesená",J1359,0)</f>
        <v>0</v>
      </c>
      <c r="BH1359" s="153">
        <f>IF(N1359="zníž. prenesená",J1359,0)</f>
        <v>0</v>
      </c>
      <c r="BI1359" s="153">
        <f>IF(N1359="nulová",J1359,0)</f>
        <v>0</v>
      </c>
      <c r="BJ1359" s="17" t="s">
        <v>84</v>
      </c>
      <c r="BK1359" s="153">
        <f>ROUND(I1359*H1359,2)</f>
        <v>0</v>
      </c>
      <c r="BL1359" s="17" t="s">
        <v>244</v>
      </c>
      <c r="BM1359" s="152" t="s">
        <v>1843</v>
      </c>
    </row>
    <row r="1360" spans="2:65" s="12" customFormat="1">
      <c r="B1360" s="154"/>
      <c r="D1360" s="155" t="s">
        <v>164</v>
      </c>
      <c r="E1360" s="156" t="s">
        <v>1</v>
      </c>
      <c r="F1360" s="157" t="s">
        <v>1844</v>
      </c>
      <c r="H1360" s="156" t="s">
        <v>1</v>
      </c>
      <c r="I1360" s="158"/>
      <c r="L1360" s="154"/>
      <c r="M1360" s="159"/>
      <c r="T1360" s="160"/>
      <c r="AT1360" s="156" t="s">
        <v>164</v>
      </c>
      <c r="AU1360" s="156" t="s">
        <v>84</v>
      </c>
      <c r="AV1360" s="12" t="s">
        <v>80</v>
      </c>
      <c r="AW1360" s="12" t="s">
        <v>32</v>
      </c>
      <c r="AX1360" s="12" t="s">
        <v>7</v>
      </c>
      <c r="AY1360" s="156" t="s">
        <v>154</v>
      </c>
    </row>
    <row r="1361" spans="2:65" s="13" customFormat="1">
      <c r="B1361" s="161"/>
      <c r="D1361" s="155" t="s">
        <v>164</v>
      </c>
      <c r="E1361" s="162" t="s">
        <v>1</v>
      </c>
      <c r="F1361" s="163" t="s">
        <v>1845</v>
      </c>
      <c r="H1361" s="164">
        <v>0.49399999999999999</v>
      </c>
      <c r="I1361" s="165"/>
      <c r="L1361" s="161"/>
      <c r="M1361" s="166"/>
      <c r="T1361" s="167"/>
      <c r="AT1361" s="162" t="s">
        <v>164</v>
      </c>
      <c r="AU1361" s="162" t="s">
        <v>84</v>
      </c>
      <c r="AV1361" s="13" t="s">
        <v>84</v>
      </c>
      <c r="AW1361" s="13" t="s">
        <v>32</v>
      </c>
      <c r="AX1361" s="13" t="s">
        <v>7</v>
      </c>
      <c r="AY1361" s="162" t="s">
        <v>154</v>
      </c>
    </row>
    <row r="1362" spans="2:65" s="12" customFormat="1">
      <c r="B1362" s="154"/>
      <c r="D1362" s="155" t="s">
        <v>164</v>
      </c>
      <c r="E1362" s="156" t="s">
        <v>1</v>
      </c>
      <c r="F1362" s="157" t="s">
        <v>1846</v>
      </c>
      <c r="H1362" s="156" t="s">
        <v>1</v>
      </c>
      <c r="I1362" s="158"/>
      <c r="L1362" s="154"/>
      <c r="M1362" s="159"/>
      <c r="T1362" s="160"/>
      <c r="AT1362" s="156" t="s">
        <v>164</v>
      </c>
      <c r="AU1362" s="156" t="s">
        <v>84</v>
      </c>
      <c r="AV1362" s="12" t="s">
        <v>80</v>
      </c>
      <c r="AW1362" s="12" t="s">
        <v>32</v>
      </c>
      <c r="AX1362" s="12" t="s">
        <v>7</v>
      </c>
      <c r="AY1362" s="156" t="s">
        <v>154</v>
      </c>
    </row>
    <row r="1363" spans="2:65" s="13" customFormat="1">
      <c r="B1363" s="161"/>
      <c r="D1363" s="155" t="s">
        <v>164</v>
      </c>
      <c r="E1363" s="162" t="s">
        <v>1</v>
      </c>
      <c r="F1363" s="163" t="s">
        <v>1845</v>
      </c>
      <c r="H1363" s="164">
        <v>0.49399999999999999</v>
      </c>
      <c r="I1363" s="165"/>
      <c r="L1363" s="161"/>
      <c r="M1363" s="166"/>
      <c r="T1363" s="167"/>
      <c r="AT1363" s="162" t="s">
        <v>164</v>
      </c>
      <c r="AU1363" s="162" t="s">
        <v>84</v>
      </c>
      <c r="AV1363" s="13" t="s">
        <v>84</v>
      </c>
      <c r="AW1363" s="13" t="s">
        <v>32</v>
      </c>
      <c r="AX1363" s="13" t="s">
        <v>7</v>
      </c>
      <c r="AY1363" s="162" t="s">
        <v>154</v>
      </c>
    </row>
    <row r="1364" spans="2:65" s="12" customFormat="1">
      <c r="B1364" s="154"/>
      <c r="D1364" s="155" t="s">
        <v>164</v>
      </c>
      <c r="E1364" s="156" t="s">
        <v>1</v>
      </c>
      <c r="F1364" s="157" t="s">
        <v>1847</v>
      </c>
      <c r="H1364" s="156" t="s">
        <v>1</v>
      </c>
      <c r="I1364" s="158"/>
      <c r="L1364" s="154"/>
      <c r="M1364" s="159"/>
      <c r="T1364" s="160"/>
      <c r="AT1364" s="156" t="s">
        <v>164</v>
      </c>
      <c r="AU1364" s="156" t="s">
        <v>84</v>
      </c>
      <c r="AV1364" s="12" t="s">
        <v>80</v>
      </c>
      <c r="AW1364" s="12" t="s">
        <v>32</v>
      </c>
      <c r="AX1364" s="12" t="s">
        <v>7</v>
      </c>
      <c r="AY1364" s="156" t="s">
        <v>154</v>
      </c>
    </row>
    <row r="1365" spans="2:65" s="13" customFormat="1">
      <c r="B1365" s="161"/>
      <c r="D1365" s="155" t="s">
        <v>164</v>
      </c>
      <c r="E1365" s="162" t="s">
        <v>1</v>
      </c>
      <c r="F1365" s="163" t="s">
        <v>1845</v>
      </c>
      <c r="H1365" s="164">
        <v>0.49399999999999999</v>
      </c>
      <c r="I1365" s="165"/>
      <c r="L1365" s="161"/>
      <c r="M1365" s="166"/>
      <c r="T1365" s="167"/>
      <c r="AT1365" s="162" t="s">
        <v>164</v>
      </c>
      <c r="AU1365" s="162" t="s">
        <v>84</v>
      </c>
      <c r="AV1365" s="13" t="s">
        <v>84</v>
      </c>
      <c r="AW1365" s="13" t="s">
        <v>32</v>
      </c>
      <c r="AX1365" s="13" t="s">
        <v>7</v>
      </c>
      <c r="AY1365" s="162" t="s">
        <v>154</v>
      </c>
    </row>
    <row r="1366" spans="2:65" s="14" customFormat="1">
      <c r="B1366" s="168"/>
      <c r="D1366" s="155" t="s">
        <v>164</v>
      </c>
      <c r="E1366" s="169" t="s">
        <v>1</v>
      </c>
      <c r="F1366" s="170" t="s">
        <v>183</v>
      </c>
      <c r="H1366" s="171">
        <v>1.482</v>
      </c>
      <c r="I1366" s="172"/>
      <c r="L1366" s="168"/>
      <c r="M1366" s="173"/>
      <c r="T1366" s="174"/>
      <c r="AT1366" s="169" t="s">
        <v>164</v>
      </c>
      <c r="AU1366" s="169" t="s">
        <v>84</v>
      </c>
      <c r="AV1366" s="14" t="s">
        <v>90</v>
      </c>
      <c r="AW1366" s="14" t="s">
        <v>32</v>
      </c>
      <c r="AX1366" s="14" t="s">
        <v>80</v>
      </c>
      <c r="AY1366" s="169" t="s">
        <v>154</v>
      </c>
    </row>
    <row r="1367" spans="2:65" s="1" customFormat="1" ht="33" customHeight="1">
      <c r="B1367" s="139"/>
      <c r="C1367" s="140" t="s">
        <v>1848</v>
      </c>
      <c r="D1367" s="140" t="s">
        <v>156</v>
      </c>
      <c r="E1367" s="141" t="s">
        <v>1849</v>
      </c>
      <c r="F1367" s="142" t="s">
        <v>1850</v>
      </c>
      <c r="G1367" s="143" t="s">
        <v>159</v>
      </c>
      <c r="H1367" s="144">
        <v>42.69</v>
      </c>
      <c r="I1367" s="145"/>
      <c r="J1367" s="146">
        <f>ROUND(I1367*H1367,2)</f>
        <v>0</v>
      </c>
      <c r="K1367" s="147"/>
      <c r="L1367" s="32"/>
      <c r="M1367" s="148" t="s">
        <v>1</v>
      </c>
      <c r="N1367" s="149" t="s">
        <v>42</v>
      </c>
      <c r="P1367" s="150">
        <f>O1367*H1367</f>
        <v>0</v>
      </c>
      <c r="Q1367" s="150">
        <v>6.0590000000000004E-4</v>
      </c>
      <c r="R1367" s="150">
        <f>Q1367*H1367</f>
        <v>2.5865870999999999E-2</v>
      </c>
      <c r="S1367" s="150">
        <v>0</v>
      </c>
      <c r="T1367" s="151">
        <f>S1367*H1367</f>
        <v>0</v>
      </c>
      <c r="AR1367" s="152" t="s">
        <v>244</v>
      </c>
      <c r="AT1367" s="152" t="s">
        <v>156</v>
      </c>
      <c r="AU1367" s="152" t="s">
        <v>84</v>
      </c>
      <c r="AY1367" s="17" t="s">
        <v>154</v>
      </c>
      <c r="BE1367" s="153">
        <f>IF(N1367="základná",J1367,0)</f>
        <v>0</v>
      </c>
      <c r="BF1367" s="153">
        <f>IF(N1367="znížená",J1367,0)</f>
        <v>0</v>
      </c>
      <c r="BG1367" s="153">
        <f>IF(N1367="zákl. prenesená",J1367,0)</f>
        <v>0</v>
      </c>
      <c r="BH1367" s="153">
        <f>IF(N1367="zníž. prenesená",J1367,0)</f>
        <v>0</v>
      </c>
      <c r="BI1367" s="153">
        <f>IF(N1367="nulová",J1367,0)</f>
        <v>0</v>
      </c>
      <c r="BJ1367" s="17" t="s">
        <v>84</v>
      </c>
      <c r="BK1367" s="153">
        <f>ROUND(I1367*H1367,2)</f>
        <v>0</v>
      </c>
      <c r="BL1367" s="17" t="s">
        <v>244</v>
      </c>
      <c r="BM1367" s="152" t="s">
        <v>1851</v>
      </c>
    </row>
    <row r="1368" spans="2:65" s="12" customFormat="1">
      <c r="B1368" s="154"/>
      <c r="D1368" s="155" t="s">
        <v>164</v>
      </c>
      <c r="E1368" s="156" t="s">
        <v>1</v>
      </c>
      <c r="F1368" s="157" t="s">
        <v>1852</v>
      </c>
      <c r="H1368" s="156" t="s">
        <v>1</v>
      </c>
      <c r="I1368" s="158"/>
      <c r="L1368" s="154"/>
      <c r="M1368" s="159"/>
      <c r="T1368" s="160"/>
      <c r="AT1368" s="156" t="s">
        <v>164</v>
      </c>
      <c r="AU1368" s="156" t="s">
        <v>84</v>
      </c>
      <c r="AV1368" s="12" t="s">
        <v>80</v>
      </c>
      <c r="AW1368" s="12" t="s">
        <v>32</v>
      </c>
      <c r="AX1368" s="12" t="s">
        <v>7</v>
      </c>
      <c r="AY1368" s="156" t="s">
        <v>154</v>
      </c>
    </row>
    <row r="1369" spans="2:65" s="13" customFormat="1">
      <c r="B1369" s="161"/>
      <c r="D1369" s="155" t="s">
        <v>164</v>
      </c>
      <c r="E1369" s="162" t="s">
        <v>1</v>
      </c>
      <c r="F1369" s="163" t="s">
        <v>1853</v>
      </c>
      <c r="H1369" s="164">
        <v>18.809999999999999</v>
      </c>
      <c r="I1369" s="165"/>
      <c r="L1369" s="161"/>
      <c r="M1369" s="166"/>
      <c r="T1369" s="167"/>
      <c r="AT1369" s="162" t="s">
        <v>164</v>
      </c>
      <c r="AU1369" s="162" t="s">
        <v>84</v>
      </c>
      <c r="AV1369" s="13" t="s">
        <v>84</v>
      </c>
      <c r="AW1369" s="13" t="s">
        <v>32</v>
      </c>
      <c r="AX1369" s="13" t="s">
        <v>7</v>
      </c>
      <c r="AY1369" s="162" t="s">
        <v>154</v>
      </c>
    </row>
    <row r="1370" spans="2:65" s="13" customFormat="1">
      <c r="B1370" s="161"/>
      <c r="D1370" s="155" t="s">
        <v>164</v>
      </c>
      <c r="E1370" s="162" t="s">
        <v>1</v>
      </c>
      <c r="F1370" s="163" t="s">
        <v>1854</v>
      </c>
      <c r="H1370" s="164">
        <v>13.59</v>
      </c>
      <c r="I1370" s="165"/>
      <c r="L1370" s="161"/>
      <c r="M1370" s="166"/>
      <c r="T1370" s="167"/>
      <c r="AT1370" s="162" t="s">
        <v>164</v>
      </c>
      <c r="AU1370" s="162" t="s">
        <v>84</v>
      </c>
      <c r="AV1370" s="13" t="s">
        <v>84</v>
      </c>
      <c r="AW1370" s="13" t="s">
        <v>32</v>
      </c>
      <c r="AX1370" s="13" t="s">
        <v>7</v>
      </c>
      <c r="AY1370" s="162" t="s">
        <v>154</v>
      </c>
    </row>
    <row r="1371" spans="2:65" s="13" customFormat="1">
      <c r="B1371" s="161"/>
      <c r="D1371" s="155" t="s">
        <v>164</v>
      </c>
      <c r="E1371" s="162" t="s">
        <v>1</v>
      </c>
      <c r="F1371" s="163" t="s">
        <v>1855</v>
      </c>
      <c r="H1371" s="164">
        <v>10.29</v>
      </c>
      <c r="I1371" s="165"/>
      <c r="L1371" s="161"/>
      <c r="M1371" s="166"/>
      <c r="T1371" s="167"/>
      <c r="AT1371" s="162" t="s">
        <v>164</v>
      </c>
      <c r="AU1371" s="162" t="s">
        <v>84</v>
      </c>
      <c r="AV1371" s="13" t="s">
        <v>84</v>
      </c>
      <c r="AW1371" s="13" t="s">
        <v>32</v>
      </c>
      <c r="AX1371" s="13" t="s">
        <v>7</v>
      </c>
      <c r="AY1371" s="162" t="s">
        <v>154</v>
      </c>
    </row>
    <row r="1372" spans="2:65" s="14" customFormat="1">
      <c r="B1372" s="168"/>
      <c r="D1372" s="155" t="s">
        <v>164</v>
      </c>
      <c r="E1372" s="169" t="s">
        <v>1</v>
      </c>
      <c r="F1372" s="170" t="s">
        <v>183</v>
      </c>
      <c r="H1372" s="171">
        <v>42.69</v>
      </c>
      <c r="I1372" s="172"/>
      <c r="L1372" s="168"/>
      <c r="M1372" s="173"/>
      <c r="T1372" s="174"/>
      <c r="AT1372" s="169" t="s">
        <v>164</v>
      </c>
      <c r="AU1372" s="169" t="s">
        <v>84</v>
      </c>
      <c r="AV1372" s="14" t="s">
        <v>90</v>
      </c>
      <c r="AW1372" s="14" t="s">
        <v>32</v>
      </c>
      <c r="AX1372" s="14" t="s">
        <v>80</v>
      </c>
      <c r="AY1372" s="169" t="s">
        <v>154</v>
      </c>
    </row>
    <row r="1373" spans="2:65" s="1" customFormat="1" ht="21.75" customHeight="1">
      <c r="B1373" s="139"/>
      <c r="C1373" s="175" t="s">
        <v>1856</v>
      </c>
      <c r="D1373" s="175" t="s">
        <v>359</v>
      </c>
      <c r="E1373" s="176" t="s">
        <v>1857</v>
      </c>
      <c r="F1373" s="177" t="s">
        <v>1858</v>
      </c>
      <c r="G1373" s="178" t="s">
        <v>159</v>
      </c>
      <c r="H1373" s="179">
        <v>16.5</v>
      </c>
      <c r="I1373" s="180"/>
      <c r="J1373" s="181">
        <f>ROUND(I1373*H1373,2)</f>
        <v>0</v>
      </c>
      <c r="K1373" s="182"/>
      <c r="L1373" s="183"/>
      <c r="M1373" s="184" t="s">
        <v>1</v>
      </c>
      <c r="N1373" s="185" t="s">
        <v>42</v>
      </c>
      <c r="P1373" s="150">
        <f>O1373*H1373</f>
        <v>0</v>
      </c>
      <c r="Q1373" s="150">
        <v>2.7E-2</v>
      </c>
      <c r="R1373" s="150">
        <f>Q1373*H1373</f>
        <v>0.44550000000000001</v>
      </c>
      <c r="S1373" s="150">
        <v>0</v>
      </c>
      <c r="T1373" s="151">
        <f>S1373*H1373</f>
        <v>0</v>
      </c>
      <c r="AR1373" s="152" t="s">
        <v>352</v>
      </c>
      <c r="AT1373" s="152" t="s">
        <v>359</v>
      </c>
      <c r="AU1373" s="152" t="s">
        <v>84</v>
      </c>
      <c r="AY1373" s="17" t="s">
        <v>154</v>
      </c>
      <c r="BE1373" s="153">
        <f>IF(N1373="základná",J1373,0)</f>
        <v>0</v>
      </c>
      <c r="BF1373" s="153">
        <f>IF(N1373="znížená",J1373,0)</f>
        <v>0</v>
      </c>
      <c r="BG1373" s="153">
        <f>IF(N1373="zákl. prenesená",J1373,0)</f>
        <v>0</v>
      </c>
      <c r="BH1373" s="153">
        <f>IF(N1373="zníž. prenesená",J1373,0)</f>
        <v>0</v>
      </c>
      <c r="BI1373" s="153">
        <f>IF(N1373="nulová",J1373,0)</f>
        <v>0</v>
      </c>
      <c r="BJ1373" s="17" t="s">
        <v>84</v>
      </c>
      <c r="BK1373" s="153">
        <f>ROUND(I1373*H1373,2)</f>
        <v>0</v>
      </c>
      <c r="BL1373" s="17" t="s">
        <v>244</v>
      </c>
      <c r="BM1373" s="152" t="s">
        <v>1859</v>
      </c>
    </row>
    <row r="1374" spans="2:65" s="1" customFormat="1" ht="16.5" customHeight="1">
      <c r="B1374" s="139"/>
      <c r="C1374" s="175" t="s">
        <v>1860</v>
      </c>
      <c r="D1374" s="175" t="s">
        <v>359</v>
      </c>
      <c r="E1374" s="176" t="s">
        <v>1861</v>
      </c>
      <c r="F1374" s="177" t="s">
        <v>1862</v>
      </c>
      <c r="G1374" s="178" t="s">
        <v>159</v>
      </c>
      <c r="H1374" s="179">
        <v>16.5</v>
      </c>
      <c r="I1374" s="180"/>
      <c r="J1374" s="181">
        <f>ROUND(I1374*H1374,2)</f>
        <v>0</v>
      </c>
      <c r="K1374" s="182"/>
      <c r="L1374" s="183"/>
      <c r="M1374" s="184" t="s">
        <v>1</v>
      </c>
      <c r="N1374" s="185" t="s">
        <v>42</v>
      </c>
      <c r="P1374" s="150">
        <f>O1374*H1374</f>
        <v>0</v>
      </c>
      <c r="Q1374" s="150">
        <v>2.7E-2</v>
      </c>
      <c r="R1374" s="150">
        <f>Q1374*H1374</f>
        <v>0.44550000000000001</v>
      </c>
      <c r="S1374" s="150">
        <v>0</v>
      </c>
      <c r="T1374" s="151">
        <f>S1374*H1374</f>
        <v>0</v>
      </c>
      <c r="AR1374" s="152" t="s">
        <v>352</v>
      </c>
      <c r="AT1374" s="152" t="s">
        <v>359</v>
      </c>
      <c r="AU1374" s="152" t="s">
        <v>84</v>
      </c>
      <c r="AY1374" s="17" t="s">
        <v>154</v>
      </c>
      <c r="BE1374" s="153">
        <f>IF(N1374="základná",J1374,0)</f>
        <v>0</v>
      </c>
      <c r="BF1374" s="153">
        <f>IF(N1374="znížená",J1374,0)</f>
        <v>0</v>
      </c>
      <c r="BG1374" s="153">
        <f>IF(N1374="zákl. prenesená",J1374,0)</f>
        <v>0</v>
      </c>
      <c r="BH1374" s="153">
        <f>IF(N1374="zníž. prenesená",J1374,0)</f>
        <v>0</v>
      </c>
      <c r="BI1374" s="153">
        <f>IF(N1374="nulová",J1374,0)</f>
        <v>0</v>
      </c>
      <c r="BJ1374" s="17" t="s">
        <v>84</v>
      </c>
      <c r="BK1374" s="153">
        <f>ROUND(I1374*H1374,2)</f>
        <v>0</v>
      </c>
      <c r="BL1374" s="17" t="s">
        <v>244</v>
      </c>
      <c r="BM1374" s="152" t="s">
        <v>1863</v>
      </c>
    </row>
    <row r="1375" spans="2:65" s="1" customFormat="1" ht="33" customHeight="1">
      <c r="B1375" s="139"/>
      <c r="C1375" s="140" t="s">
        <v>1864</v>
      </c>
      <c r="D1375" s="140" t="s">
        <v>156</v>
      </c>
      <c r="E1375" s="141" t="s">
        <v>1865</v>
      </c>
      <c r="F1375" s="142" t="s">
        <v>1866</v>
      </c>
      <c r="G1375" s="143" t="s">
        <v>159</v>
      </c>
      <c r="H1375" s="144">
        <v>0.36899999999999999</v>
      </c>
      <c r="I1375" s="145"/>
      <c r="J1375" s="146">
        <f>ROUND(I1375*H1375,2)</f>
        <v>0</v>
      </c>
      <c r="K1375" s="147"/>
      <c r="L1375" s="32"/>
      <c r="M1375" s="148" t="s">
        <v>1</v>
      </c>
      <c r="N1375" s="149" t="s">
        <v>42</v>
      </c>
      <c r="P1375" s="150">
        <f>O1375*H1375</f>
        <v>0</v>
      </c>
      <c r="Q1375" s="150">
        <v>0</v>
      </c>
      <c r="R1375" s="150">
        <f>Q1375*H1375</f>
        <v>0</v>
      </c>
      <c r="S1375" s="150">
        <v>1.4999999999999999E-2</v>
      </c>
      <c r="T1375" s="151">
        <f>S1375*H1375</f>
        <v>5.535E-3</v>
      </c>
      <c r="AR1375" s="152" t="s">
        <v>244</v>
      </c>
      <c r="AT1375" s="152" t="s">
        <v>156</v>
      </c>
      <c r="AU1375" s="152" t="s">
        <v>84</v>
      </c>
      <c r="AY1375" s="17" t="s">
        <v>154</v>
      </c>
      <c r="BE1375" s="153">
        <f>IF(N1375="základná",J1375,0)</f>
        <v>0</v>
      </c>
      <c r="BF1375" s="153">
        <f>IF(N1375="znížená",J1375,0)</f>
        <v>0</v>
      </c>
      <c r="BG1375" s="153">
        <f>IF(N1375="zákl. prenesená",J1375,0)</f>
        <v>0</v>
      </c>
      <c r="BH1375" s="153">
        <f>IF(N1375="zníž. prenesená",J1375,0)</f>
        <v>0</v>
      </c>
      <c r="BI1375" s="153">
        <f>IF(N1375="nulová",J1375,0)</f>
        <v>0</v>
      </c>
      <c r="BJ1375" s="17" t="s">
        <v>84</v>
      </c>
      <c r="BK1375" s="153">
        <f>ROUND(I1375*H1375,2)</f>
        <v>0</v>
      </c>
      <c r="BL1375" s="17" t="s">
        <v>244</v>
      </c>
      <c r="BM1375" s="152" t="s">
        <v>1867</v>
      </c>
    </row>
    <row r="1376" spans="2:65" s="12" customFormat="1">
      <c r="B1376" s="154"/>
      <c r="D1376" s="155" t="s">
        <v>164</v>
      </c>
      <c r="E1376" s="156" t="s">
        <v>1</v>
      </c>
      <c r="F1376" s="157" t="s">
        <v>1868</v>
      </c>
      <c r="H1376" s="156" t="s">
        <v>1</v>
      </c>
      <c r="I1376" s="158"/>
      <c r="L1376" s="154"/>
      <c r="M1376" s="159"/>
      <c r="T1376" s="160"/>
      <c r="AT1376" s="156" t="s">
        <v>164</v>
      </c>
      <c r="AU1376" s="156" t="s">
        <v>84</v>
      </c>
      <c r="AV1376" s="12" t="s">
        <v>80</v>
      </c>
      <c r="AW1376" s="12" t="s">
        <v>32</v>
      </c>
      <c r="AX1376" s="12" t="s">
        <v>7</v>
      </c>
      <c r="AY1376" s="156" t="s">
        <v>154</v>
      </c>
    </row>
    <row r="1377" spans="2:65" s="13" customFormat="1">
      <c r="B1377" s="161"/>
      <c r="D1377" s="155" t="s">
        <v>164</v>
      </c>
      <c r="E1377" s="162" t="s">
        <v>1</v>
      </c>
      <c r="F1377" s="163" t="s">
        <v>1869</v>
      </c>
      <c r="H1377" s="164">
        <v>0.36899999999999999</v>
      </c>
      <c r="I1377" s="165"/>
      <c r="L1377" s="161"/>
      <c r="M1377" s="166"/>
      <c r="T1377" s="167"/>
      <c r="AT1377" s="162" t="s">
        <v>164</v>
      </c>
      <c r="AU1377" s="162" t="s">
        <v>84</v>
      </c>
      <c r="AV1377" s="13" t="s">
        <v>84</v>
      </c>
      <c r="AW1377" s="13" t="s">
        <v>32</v>
      </c>
      <c r="AX1377" s="13" t="s">
        <v>80</v>
      </c>
      <c r="AY1377" s="162" t="s">
        <v>154</v>
      </c>
    </row>
    <row r="1378" spans="2:65" s="1" customFormat="1" ht="33" customHeight="1">
      <c r="B1378" s="139"/>
      <c r="C1378" s="140" t="s">
        <v>1870</v>
      </c>
      <c r="D1378" s="140" t="s">
        <v>156</v>
      </c>
      <c r="E1378" s="141" t="s">
        <v>1871</v>
      </c>
      <c r="F1378" s="142" t="s">
        <v>1872</v>
      </c>
      <c r="G1378" s="143" t="s">
        <v>159</v>
      </c>
      <c r="H1378" s="144">
        <v>26.427</v>
      </c>
      <c r="I1378" s="145"/>
      <c r="J1378" s="146">
        <f>ROUND(I1378*H1378,2)</f>
        <v>0</v>
      </c>
      <c r="K1378" s="147"/>
      <c r="L1378" s="32"/>
      <c r="M1378" s="148" t="s">
        <v>1</v>
      </c>
      <c r="N1378" s="149" t="s">
        <v>42</v>
      </c>
      <c r="P1378" s="150">
        <f>O1378*H1378</f>
        <v>0</v>
      </c>
      <c r="Q1378" s="150">
        <v>0</v>
      </c>
      <c r="R1378" s="150">
        <f>Q1378*H1378</f>
        <v>0</v>
      </c>
      <c r="S1378" s="150">
        <v>0.05</v>
      </c>
      <c r="T1378" s="151">
        <f>S1378*H1378</f>
        <v>1.32135</v>
      </c>
      <c r="AR1378" s="152" t="s">
        <v>244</v>
      </c>
      <c r="AT1378" s="152" t="s">
        <v>156</v>
      </c>
      <c r="AU1378" s="152" t="s">
        <v>84</v>
      </c>
      <c r="AY1378" s="17" t="s">
        <v>154</v>
      </c>
      <c r="BE1378" s="153">
        <f>IF(N1378="základná",J1378,0)</f>
        <v>0</v>
      </c>
      <c r="BF1378" s="153">
        <f>IF(N1378="znížená",J1378,0)</f>
        <v>0</v>
      </c>
      <c r="BG1378" s="153">
        <f>IF(N1378="zákl. prenesená",J1378,0)</f>
        <v>0</v>
      </c>
      <c r="BH1378" s="153">
        <f>IF(N1378="zníž. prenesená",J1378,0)</f>
        <v>0</v>
      </c>
      <c r="BI1378" s="153">
        <f>IF(N1378="nulová",J1378,0)</f>
        <v>0</v>
      </c>
      <c r="BJ1378" s="17" t="s">
        <v>84</v>
      </c>
      <c r="BK1378" s="153">
        <f>ROUND(I1378*H1378,2)</f>
        <v>0</v>
      </c>
      <c r="BL1378" s="17" t="s">
        <v>244</v>
      </c>
      <c r="BM1378" s="152" t="s">
        <v>1873</v>
      </c>
    </row>
    <row r="1379" spans="2:65" s="12" customFormat="1">
      <c r="B1379" s="154"/>
      <c r="D1379" s="155" t="s">
        <v>164</v>
      </c>
      <c r="E1379" s="156" t="s">
        <v>1</v>
      </c>
      <c r="F1379" s="157" t="s">
        <v>1874</v>
      </c>
      <c r="H1379" s="156" t="s">
        <v>1</v>
      </c>
      <c r="I1379" s="158"/>
      <c r="L1379" s="154"/>
      <c r="M1379" s="159"/>
      <c r="T1379" s="160"/>
      <c r="AT1379" s="156" t="s">
        <v>164</v>
      </c>
      <c r="AU1379" s="156" t="s">
        <v>84</v>
      </c>
      <c r="AV1379" s="12" t="s">
        <v>80</v>
      </c>
      <c r="AW1379" s="12" t="s">
        <v>32</v>
      </c>
      <c r="AX1379" s="12" t="s">
        <v>7</v>
      </c>
      <c r="AY1379" s="156" t="s">
        <v>154</v>
      </c>
    </row>
    <row r="1380" spans="2:65" s="13" customFormat="1">
      <c r="B1380" s="161"/>
      <c r="D1380" s="155" t="s">
        <v>164</v>
      </c>
      <c r="E1380" s="162" t="s">
        <v>1</v>
      </c>
      <c r="F1380" s="163" t="s">
        <v>1875</v>
      </c>
      <c r="H1380" s="164">
        <v>23.562999999999999</v>
      </c>
      <c r="I1380" s="165"/>
      <c r="L1380" s="161"/>
      <c r="M1380" s="166"/>
      <c r="T1380" s="167"/>
      <c r="AT1380" s="162" t="s">
        <v>164</v>
      </c>
      <c r="AU1380" s="162" t="s">
        <v>84</v>
      </c>
      <c r="AV1380" s="13" t="s">
        <v>84</v>
      </c>
      <c r="AW1380" s="13" t="s">
        <v>32</v>
      </c>
      <c r="AX1380" s="13" t="s">
        <v>7</v>
      </c>
      <c r="AY1380" s="162" t="s">
        <v>154</v>
      </c>
    </row>
    <row r="1381" spans="2:65" s="13" customFormat="1">
      <c r="B1381" s="161"/>
      <c r="D1381" s="155" t="s">
        <v>164</v>
      </c>
      <c r="E1381" s="162" t="s">
        <v>1</v>
      </c>
      <c r="F1381" s="163" t="s">
        <v>1876</v>
      </c>
      <c r="H1381" s="164">
        <v>0.48599999999999999</v>
      </c>
      <c r="I1381" s="165"/>
      <c r="L1381" s="161"/>
      <c r="M1381" s="166"/>
      <c r="T1381" s="167"/>
      <c r="AT1381" s="162" t="s">
        <v>164</v>
      </c>
      <c r="AU1381" s="162" t="s">
        <v>84</v>
      </c>
      <c r="AV1381" s="13" t="s">
        <v>84</v>
      </c>
      <c r="AW1381" s="13" t="s">
        <v>32</v>
      </c>
      <c r="AX1381" s="13" t="s">
        <v>7</v>
      </c>
      <c r="AY1381" s="162" t="s">
        <v>154</v>
      </c>
    </row>
    <row r="1382" spans="2:65" s="13" customFormat="1">
      <c r="B1382" s="161"/>
      <c r="D1382" s="155" t="s">
        <v>164</v>
      </c>
      <c r="E1382" s="162" t="s">
        <v>1</v>
      </c>
      <c r="F1382" s="163" t="s">
        <v>1877</v>
      </c>
      <c r="H1382" s="164">
        <v>2.3780000000000001</v>
      </c>
      <c r="I1382" s="165"/>
      <c r="L1382" s="161"/>
      <c r="M1382" s="166"/>
      <c r="T1382" s="167"/>
      <c r="AT1382" s="162" t="s">
        <v>164</v>
      </c>
      <c r="AU1382" s="162" t="s">
        <v>84</v>
      </c>
      <c r="AV1382" s="13" t="s">
        <v>84</v>
      </c>
      <c r="AW1382" s="13" t="s">
        <v>32</v>
      </c>
      <c r="AX1382" s="13" t="s">
        <v>7</v>
      </c>
      <c r="AY1382" s="162" t="s">
        <v>154</v>
      </c>
    </row>
    <row r="1383" spans="2:65" s="14" customFormat="1">
      <c r="B1383" s="168"/>
      <c r="D1383" s="155" t="s">
        <v>164</v>
      </c>
      <c r="E1383" s="169" t="s">
        <v>1</v>
      </c>
      <c r="F1383" s="170" t="s">
        <v>183</v>
      </c>
      <c r="H1383" s="171">
        <v>26.427</v>
      </c>
      <c r="I1383" s="172"/>
      <c r="L1383" s="168"/>
      <c r="M1383" s="173"/>
      <c r="T1383" s="174"/>
      <c r="AT1383" s="169" t="s">
        <v>164</v>
      </c>
      <c r="AU1383" s="169" t="s">
        <v>84</v>
      </c>
      <c r="AV1383" s="14" t="s">
        <v>90</v>
      </c>
      <c r="AW1383" s="14" t="s">
        <v>32</v>
      </c>
      <c r="AX1383" s="14" t="s">
        <v>80</v>
      </c>
      <c r="AY1383" s="169" t="s">
        <v>154</v>
      </c>
    </row>
    <row r="1384" spans="2:65" s="1" customFormat="1" ht="33" customHeight="1">
      <c r="B1384" s="139"/>
      <c r="C1384" s="140" t="s">
        <v>1878</v>
      </c>
      <c r="D1384" s="140" t="s">
        <v>156</v>
      </c>
      <c r="E1384" s="141" t="s">
        <v>1879</v>
      </c>
      <c r="F1384" s="142" t="s">
        <v>1880</v>
      </c>
      <c r="G1384" s="143" t="s">
        <v>159</v>
      </c>
      <c r="H1384" s="144">
        <v>163.04</v>
      </c>
      <c r="I1384" s="145"/>
      <c r="J1384" s="146">
        <f>ROUND(I1384*H1384,2)</f>
        <v>0</v>
      </c>
      <c r="K1384" s="147"/>
      <c r="L1384" s="32"/>
      <c r="M1384" s="148" t="s">
        <v>1</v>
      </c>
      <c r="N1384" s="149" t="s">
        <v>42</v>
      </c>
      <c r="P1384" s="150">
        <f>O1384*H1384</f>
        <v>0</v>
      </c>
      <c r="Q1384" s="150">
        <v>2.0000000000000001E-4</v>
      </c>
      <c r="R1384" s="150">
        <f>Q1384*H1384</f>
        <v>3.2607999999999998E-2</v>
      </c>
      <c r="S1384" s="150">
        <v>0</v>
      </c>
      <c r="T1384" s="151">
        <f>S1384*H1384</f>
        <v>0</v>
      </c>
      <c r="AR1384" s="152" t="s">
        <v>244</v>
      </c>
      <c r="AT1384" s="152" t="s">
        <v>156</v>
      </c>
      <c r="AU1384" s="152" t="s">
        <v>84</v>
      </c>
      <c r="AY1384" s="17" t="s">
        <v>154</v>
      </c>
      <c r="BE1384" s="153">
        <f>IF(N1384="základná",J1384,0)</f>
        <v>0</v>
      </c>
      <c r="BF1384" s="153">
        <f>IF(N1384="znížená",J1384,0)</f>
        <v>0</v>
      </c>
      <c r="BG1384" s="153">
        <f>IF(N1384="zákl. prenesená",J1384,0)</f>
        <v>0</v>
      </c>
      <c r="BH1384" s="153">
        <f>IF(N1384="zníž. prenesená",J1384,0)</f>
        <v>0</v>
      </c>
      <c r="BI1384" s="153">
        <f>IF(N1384="nulová",J1384,0)</f>
        <v>0</v>
      </c>
      <c r="BJ1384" s="17" t="s">
        <v>84</v>
      </c>
      <c r="BK1384" s="153">
        <f>ROUND(I1384*H1384,2)</f>
        <v>0</v>
      </c>
      <c r="BL1384" s="17" t="s">
        <v>244</v>
      </c>
      <c r="BM1384" s="152" t="s">
        <v>1881</v>
      </c>
    </row>
    <row r="1385" spans="2:65" s="12" customFormat="1">
      <c r="B1385" s="154"/>
      <c r="D1385" s="155" t="s">
        <v>164</v>
      </c>
      <c r="E1385" s="156" t="s">
        <v>1</v>
      </c>
      <c r="F1385" s="157" t="s">
        <v>1458</v>
      </c>
      <c r="H1385" s="156" t="s">
        <v>1</v>
      </c>
      <c r="I1385" s="158"/>
      <c r="L1385" s="154"/>
      <c r="M1385" s="159"/>
      <c r="T1385" s="160"/>
      <c r="AT1385" s="156" t="s">
        <v>164</v>
      </c>
      <c r="AU1385" s="156" t="s">
        <v>84</v>
      </c>
      <c r="AV1385" s="12" t="s">
        <v>80</v>
      </c>
      <c r="AW1385" s="12" t="s">
        <v>32</v>
      </c>
      <c r="AX1385" s="12" t="s">
        <v>7</v>
      </c>
      <c r="AY1385" s="156" t="s">
        <v>154</v>
      </c>
    </row>
    <row r="1386" spans="2:65" s="13" customFormat="1">
      <c r="B1386" s="161"/>
      <c r="D1386" s="155" t="s">
        <v>164</v>
      </c>
      <c r="E1386" s="162" t="s">
        <v>1</v>
      </c>
      <c r="F1386" s="163" t="s">
        <v>1459</v>
      </c>
      <c r="H1386" s="164">
        <v>40.53</v>
      </c>
      <c r="I1386" s="165"/>
      <c r="L1386" s="161"/>
      <c r="M1386" s="166"/>
      <c r="T1386" s="167"/>
      <c r="AT1386" s="162" t="s">
        <v>164</v>
      </c>
      <c r="AU1386" s="162" t="s">
        <v>84</v>
      </c>
      <c r="AV1386" s="13" t="s">
        <v>84</v>
      </c>
      <c r="AW1386" s="13" t="s">
        <v>32</v>
      </c>
      <c r="AX1386" s="13" t="s">
        <v>7</v>
      </c>
      <c r="AY1386" s="162" t="s">
        <v>154</v>
      </c>
    </row>
    <row r="1387" spans="2:65" s="12" customFormat="1">
      <c r="B1387" s="154"/>
      <c r="D1387" s="155" t="s">
        <v>164</v>
      </c>
      <c r="E1387" s="156" t="s">
        <v>1</v>
      </c>
      <c r="F1387" s="157" t="s">
        <v>1460</v>
      </c>
      <c r="H1387" s="156" t="s">
        <v>1</v>
      </c>
      <c r="I1387" s="158"/>
      <c r="L1387" s="154"/>
      <c r="M1387" s="159"/>
      <c r="T1387" s="160"/>
      <c r="AT1387" s="156" t="s">
        <v>164</v>
      </c>
      <c r="AU1387" s="156" t="s">
        <v>84</v>
      </c>
      <c r="AV1387" s="12" t="s">
        <v>80</v>
      </c>
      <c r="AW1387" s="12" t="s">
        <v>32</v>
      </c>
      <c r="AX1387" s="12" t="s">
        <v>7</v>
      </c>
      <c r="AY1387" s="156" t="s">
        <v>154</v>
      </c>
    </row>
    <row r="1388" spans="2:65" s="13" customFormat="1">
      <c r="B1388" s="161"/>
      <c r="D1388" s="155" t="s">
        <v>164</v>
      </c>
      <c r="E1388" s="162" t="s">
        <v>1</v>
      </c>
      <c r="F1388" s="163" t="s">
        <v>1461</v>
      </c>
      <c r="H1388" s="164">
        <v>42.22</v>
      </c>
      <c r="I1388" s="165"/>
      <c r="L1388" s="161"/>
      <c r="M1388" s="166"/>
      <c r="T1388" s="167"/>
      <c r="AT1388" s="162" t="s">
        <v>164</v>
      </c>
      <c r="AU1388" s="162" t="s">
        <v>84</v>
      </c>
      <c r="AV1388" s="13" t="s">
        <v>84</v>
      </c>
      <c r="AW1388" s="13" t="s">
        <v>32</v>
      </c>
      <c r="AX1388" s="13" t="s">
        <v>7</v>
      </c>
      <c r="AY1388" s="162" t="s">
        <v>154</v>
      </c>
    </row>
    <row r="1389" spans="2:65" s="12" customFormat="1">
      <c r="B1389" s="154"/>
      <c r="D1389" s="155" t="s">
        <v>164</v>
      </c>
      <c r="E1389" s="156" t="s">
        <v>1</v>
      </c>
      <c r="F1389" s="157" t="s">
        <v>1462</v>
      </c>
      <c r="H1389" s="156" t="s">
        <v>1</v>
      </c>
      <c r="I1389" s="158"/>
      <c r="L1389" s="154"/>
      <c r="M1389" s="159"/>
      <c r="T1389" s="160"/>
      <c r="AT1389" s="156" t="s">
        <v>164</v>
      </c>
      <c r="AU1389" s="156" t="s">
        <v>84</v>
      </c>
      <c r="AV1389" s="12" t="s">
        <v>80</v>
      </c>
      <c r="AW1389" s="12" t="s">
        <v>32</v>
      </c>
      <c r="AX1389" s="12" t="s">
        <v>7</v>
      </c>
      <c r="AY1389" s="156" t="s">
        <v>154</v>
      </c>
    </row>
    <row r="1390" spans="2:65" s="13" customFormat="1">
      <c r="B1390" s="161"/>
      <c r="D1390" s="155" t="s">
        <v>164</v>
      </c>
      <c r="E1390" s="162" t="s">
        <v>1</v>
      </c>
      <c r="F1390" s="163" t="s">
        <v>1463</v>
      </c>
      <c r="H1390" s="164">
        <v>4.71</v>
      </c>
      <c r="I1390" s="165"/>
      <c r="L1390" s="161"/>
      <c r="M1390" s="166"/>
      <c r="T1390" s="167"/>
      <c r="AT1390" s="162" t="s">
        <v>164</v>
      </c>
      <c r="AU1390" s="162" t="s">
        <v>84</v>
      </c>
      <c r="AV1390" s="13" t="s">
        <v>84</v>
      </c>
      <c r="AW1390" s="13" t="s">
        <v>32</v>
      </c>
      <c r="AX1390" s="13" t="s">
        <v>7</v>
      </c>
      <c r="AY1390" s="162" t="s">
        <v>154</v>
      </c>
    </row>
    <row r="1391" spans="2:65" s="12" customFormat="1">
      <c r="B1391" s="154"/>
      <c r="D1391" s="155" t="s">
        <v>164</v>
      </c>
      <c r="E1391" s="156" t="s">
        <v>1</v>
      </c>
      <c r="F1391" s="157" t="s">
        <v>1882</v>
      </c>
      <c r="H1391" s="156" t="s">
        <v>1</v>
      </c>
      <c r="I1391" s="158"/>
      <c r="L1391" s="154"/>
      <c r="M1391" s="159"/>
      <c r="T1391" s="160"/>
      <c r="AT1391" s="156" t="s">
        <v>164</v>
      </c>
      <c r="AU1391" s="156" t="s">
        <v>84</v>
      </c>
      <c r="AV1391" s="12" t="s">
        <v>80</v>
      </c>
      <c r="AW1391" s="12" t="s">
        <v>32</v>
      </c>
      <c r="AX1391" s="12" t="s">
        <v>7</v>
      </c>
      <c r="AY1391" s="156" t="s">
        <v>154</v>
      </c>
    </row>
    <row r="1392" spans="2:65" s="13" customFormat="1">
      <c r="B1392" s="161"/>
      <c r="D1392" s="155" t="s">
        <v>164</v>
      </c>
      <c r="E1392" s="162" t="s">
        <v>1</v>
      </c>
      <c r="F1392" s="163" t="s">
        <v>1883</v>
      </c>
      <c r="H1392" s="164">
        <v>75.58</v>
      </c>
      <c r="I1392" s="165"/>
      <c r="L1392" s="161"/>
      <c r="M1392" s="166"/>
      <c r="T1392" s="167"/>
      <c r="AT1392" s="162" t="s">
        <v>164</v>
      </c>
      <c r="AU1392" s="162" t="s">
        <v>84</v>
      </c>
      <c r="AV1392" s="13" t="s">
        <v>84</v>
      </c>
      <c r="AW1392" s="13" t="s">
        <v>32</v>
      </c>
      <c r="AX1392" s="13" t="s">
        <v>7</v>
      </c>
      <c r="AY1392" s="162" t="s">
        <v>154</v>
      </c>
    </row>
    <row r="1393" spans="2:65" s="14" customFormat="1">
      <c r="B1393" s="168"/>
      <c r="D1393" s="155" t="s">
        <v>164</v>
      </c>
      <c r="E1393" s="169" t="s">
        <v>1</v>
      </c>
      <c r="F1393" s="170" t="s">
        <v>183</v>
      </c>
      <c r="H1393" s="171">
        <v>163.04</v>
      </c>
      <c r="I1393" s="172"/>
      <c r="L1393" s="168"/>
      <c r="M1393" s="173"/>
      <c r="T1393" s="174"/>
      <c r="AT1393" s="169" t="s">
        <v>164</v>
      </c>
      <c r="AU1393" s="169" t="s">
        <v>84</v>
      </c>
      <c r="AV1393" s="14" t="s">
        <v>90</v>
      </c>
      <c r="AW1393" s="14" t="s">
        <v>32</v>
      </c>
      <c r="AX1393" s="14" t="s">
        <v>80</v>
      </c>
      <c r="AY1393" s="169" t="s">
        <v>154</v>
      </c>
    </row>
    <row r="1394" spans="2:65" s="1" customFormat="1" ht="37.9" customHeight="1">
      <c r="B1394" s="139"/>
      <c r="C1394" s="175" t="s">
        <v>1884</v>
      </c>
      <c r="D1394" s="175" t="s">
        <v>359</v>
      </c>
      <c r="E1394" s="176" t="s">
        <v>1885</v>
      </c>
      <c r="F1394" s="177" t="s">
        <v>1886</v>
      </c>
      <c r="G1394" s="178" t="s">
        <v>159</v>
      </c>
      <c r="H1394" s="179">
        <v>179.34399999999999</v>
      </c>
      <c r="I1394" s="180"/>
      <c r="J1394" s="181">
        <f>ROUND(I1394*H1394,2)</f>
        <v>0</v>
      </c>
      <c r="K1394" s="182"/>
      <c r="L1394" s="183"/>
      <c r="M1394" s="184" t="s">
        <v>1</v>
      </c>
      <c r="N1394" s="185" t="s">
        <v>42</v>
      </c>
      <c r="P1394" s="150">
        <f>O1394*H1394</f>
        <v>0</v>
      </c>
      <c r="Q1394" s="150">
        <v>2.4899999999999999E-2</v>
      </c>
      <c r="R1394" s="150">
        <f>Q1394*H1394</f>
        <v>4.4656655999999995</v>
      </c>
      <c r="S1394" s="150">
        <v>0</v>
      </c>
      <c r="T1394" s="151">
        <f>S1394*H1394</f>
        <v>0</v>
      </c>
      <c r="AR1394" s="152" t="s">
        <v>352</v>
      </c>
      <c r="AT1394" s="152" t="s">
        <v>359</v>
      </c>
      <c r="AU1394" s="152" t="s">
        <v>84</v>
      </c>
      <c r="AY1394" s="17" t="s">
        <v>154</v>
      </c>
      <c r="BE1394" s="153">
        <f>IF(N1394="základná",J1394,0)</f>
        <v>0</v>
      </c>
      <c r="BF1394" s="153">
        <f>IF(N1394="znížená",J1394,0)</f>
        <v>0</v>
      </c>
      <c r="BG1394" s="153">
        <f>IF(N1394="zákl. prenesená",J1394,0)</f>
        <v>0</v>
      </c>
      <c r="BH1394" s="153">
        <f>IF(N1394="zníž. prenesená",J1394,0)</f>
        <v>0</v>
      </c>
      <c r="BI1394" s="153">
        <f>IF(N1394="nulová",J1394,0)</f>
        <v>0</v>
      </c>
      <c r="BJ1394" s="17" t="s">
        <v>84</v>
      </c>
      <c r="BK1394" s="153">
        <f>ROUND(I1394*H1394,2)</f>
        <v>0</v>
      </c>
      <c r="BL1394" s="17" t="s">
        <v>244</v>
      </c>
      <c r="BM1394" s="152" t="s">
        <v>1887</v>
      </c>
    </row>
    <row r="1395" spans="2:65" s="1" customFormat="1" ht="24.2" customHeight="1">
      <c r="B1395" s="139"/>
      <c r="C1395" s="140" t="s">
        <v>1888</v>
      </c>
      <c r="D1395" s="140" t="s">
        <v>156</v>
      </c>
      <c r="E1395" s="141" t="s">
        <v>1889</v>
      </c>
      <c r="F1395" s="142" t="s">
        <v>1890</v>
      </c>
      <c r="G1395" s="143" t="s">
        <v>159</v>
      </c>
      <c r="H1395" s="144">
        <v>6.34</v>
      </c>
      <c r="I1395" s="145"/>
      <c r="J1395" s="146">
        <f>ROUND(I1395*H1395,2)</f>
        <v>0</v>
      </c>
      <c r="K1395" s="147"/>
      <c r="L1395" s="32"/>
      <c r="M1395" s="148" t="s">
        <v>1</v>
      </c>
      <c r="N1395" s="149" t="s">
        <v>42</v>
      </c>
      <c r="P1395" s="150">
        <f>O1395*H1395</f>
        <v>0</v>
      </c>
      <c r="Q1395" s="150">
        <v>9.7369999999999998E-5</v>
      </c>
      <c r="R1395" s="150">
        <f>Q1395*H1395</f>
        <v>6.173258E-4</v>
      </c>
      <c r="S1395" s="150">
        <v>0</v>
      </c>
      <c r="T1395" s="151">
        <f>S1395*H1395</f>
        <v>0</v>
      </c>
      <c r="AR1395" s="152" t="s">
        <v>244</v>
      </c>
      <c r="AT1395" s="152" t="s">
        <v>156</v>
      </c>
      <c r="AU1395" s="152" t="s">
        <v>84</v>
      </c>
      <c r="AY1395" s="17" t="s">
        <v>154</v>
      </c>
      <c r="BE1395" s="153">
        <f>IF(N1395="základná",J1395,0)</f>
        <v>0</v>
      </c>
      <c r="BF1395" s="153">
        <f>IF(N1395="znížená",J1395,0)</f>
        <v>0</v>
      </c>
      <c r="BG1395" s="153">
        <f>IF(N1395="zákl. prenesená",J1395,0)</f>
        <v>0</v>
      </c>
      <c r="BH1395" s="153">
        <f>IF(N1395="zníž. prenesená",J1395,0)</f>
        <v>0</v>
      </c>
      <c r="BI1395" s="153">
        <f>IF(N1395="nulová",J1395,0)</f>
        <v>0</v>
      </c>
      <c r="BJ1395" s="17" t="s">
        <v>84</v>
      </c>
      <c r="BK1395" s="153">
        <f>ROUND(I1395*H1395,2)</f>
        <v>0</v>
      </c>
      <c r="BL1395" s="17" t="s">
        <v>244</v>
      </c>
      <c r="BM1395" s="152" t="s">
        <v>1891</v>
      </c>
    </row>
    <row r="1396" spans="2:65" s="1" customFormat="1" ht="24.2" customHeight="1">
      <c r="B1396" s="139"/>
      <c r="C1396" s="140" t="s">
        <v>1892</v>
      </c>
      <c r="D1396" s="140" t="s">
        <v>156</v>
      </c>
      <c r="E1396" s="141" t="s">
        <v>1893</v>
      </c>
      <c r="F1396" s="142" t="s">
        <v>1894</v>
      </c>
      <c r="G1396" s="143" t="s">
        <v>159</v>
      </c>
      <c r="H1396" s="144">
        <v>14.99</v>
      </c>
      <c r="I1396" s="145"/>
      <c r="J1396" s="146">
        <f>ROUND(I1396*H1396,2)</f>
        <v>0</v>
      </c>
      <c r="K1396" s="147"/>
      <c r="L1396" s="32"/>
      <c r="M1396" s="148" t="s">
        <v>1</v>
      </c>
      <c r="N1396" s="149" t="s">
        <v>42</v>
      </c>
      <c r="P1396" s="150">
        <f>O1396*H1396</f>
        <v>0</v>
      </c>
      <c r="Q1396" s="150">
        <v>9.3460000000000003E-5</v>
      </c>
      <c r="R1396" s="150">
        <f>Q1396*H1396</f>
        <v>1.4009654E-3</v>
      </c>
      <c r="S1396" s="150">
        <v>0</v>
      </c>
      <c r="T1396" s="151">
        <f>S1396*H1396</f>
        <v>0</v>
      </c>
      <c r="AR1396" s="152" t="s">
        <v>244</v>
      </c>
      <c r="AT1396" s="152" t="s">
        <v>156</v>
      </c>
      <c r="AU1396" s="152" t="s">
        <v>84</v>
      </c>
      <c r="AY1396" s="17" t="s">
        <v>154</v>
      </c>
      <c r="BE1396" s="153">
        <f>IF(N1396="základná",J1396,0)</f>
        <v>0</v>
      </c>
      <c r="BF1396" s="153">
        <f>IF(N1396="znížená",J1396,0)</f>
        <v>0</v>
      </c>
      <c r="BG1396" s="153">
        <f>IF(N1396="zákl. prenesená",J1396,0)</f>
        <v>0</v>
      </c>
      <c r="BH1396" s="153">
        <f>IF(N1396="zníž. prenesená",J1396,0)</f>
        <v>0</v>
      </c>
      <c r="BI1396" s="153">
        <f>IF(N1396="nulová",J1396,0)</f>
        <v>0</v>
      </c>
      <c r="BJ1396" s="17" t="s">
        <v>84</v>
      </c>
      <c r="BK1396" s="153">
        <f>ROUND(I1396*H1396,2)</f>
        <v>0</v>
      </c>
      <c r="BL1396" s="17" t="s">
        <v>244</v>
      </c>
      <c r="BM1396" s="152" t="s">
        <v>1895</v>
      </c>
    </row>
    <row r="1397" spans="2:65" s="1" customFormat="1" ht="24.2" customHeight="1">
      <c r="B1397" s="139"/>
      <c r="C1397" s="175" t="s">
        <v>1896</v>
      </c>
      <c r="D1397" s="175" t="s">
        <v>359</v>
      </c>
      <c r="E1397" s="176" t="s">
        <v>1897</v>
      </c>
      <c r="F1397" s="177" t="s">
        <v>1898</v>
      </c>
      <c r="G1397" s="178" t="s">
        <v>159</v>
      </c>
      <c r="H1397" s="179">
        <v>14.99</v>
      </c>
      <c r="I1397" s="180"/>
      <c r="J1397" s="181">
        <f>ROUND(I1397*H1397,2)</f>
        <v>0</v>
      </c>
      <c r="K1397" s="182"/>
      <c r="L1397" s="183"/>
      <c r="M1397" s="184" t="s">
        <v>1</v>
      </c>
      <c r="N1397" s="185" t="s">
        <v>42</v>
      </c>
      <c r="P1397" s="150">
        <f>O1397*H1397</f>
        <v>0</v>
      </c>
      <c r="Q1397" s="150">
        <v>1.3999999999999999E-4</v>
      </c>
      <c r="R1397" s="150">
        <f>Q1397*H1397</f>
        <v>2.0985999999999999E-3</v>
      </c>
      <c r="S1397" s="150">
        <v>0</v>
      </c>
      <c r="T1397" s="151">
        <f>S1397*H1397</f>
        <v>0</v>
      </c>
      <c r="AR1397" s="152" t="s">
        <v>352</v>
      </c>
      <c r="AT1397" s="152" t="s">
        <v>359</v>
      </c>
      <c r="AU1397" s="152" t="s">
        <v>84</v>
      </c>
      <c r="AY1397" s="17" t="s">
        <v>154</v>
      </c>
      <c r="BE1397" s="153">
        <f>IF(N1397="základná",J1397,0)</f>
        <v>0</v>
      </c>
      <c r="BF1397" s="153">
        <f>IF(N1397="znížená",J1397,0)</f>
        <v>0</v>
      </c>
      <c r="BG1397" s="153">
        <f>IF(N1397="zákl. prenesená",J1397,0)</f>
        <v>0</v>
      </c>
      <c r="BH1397" s="153">
        <f>IF(N1397="zníž. prenesená",J1397,0)</f>
        <v>0</v>
      </c>
      <c r="BI1397" s="153">
        <f>IF(N1397="nulová",J1397,0)</f>
        <v>0</v>
      </c>
      <c r="BJ1397" s="17" t="s">
        <v>84</v>
      </c>
      <c r="BK1397" s="153">
        <f>ROUND(I1397*H1397,2)</f>
        <v>0</v>
      </c>
      <c r="BL1397" s="17" t="s">
        <v>244</v>
      </c>
      <c r="BM1397" s="152" t="s">
        <v>1899</v>
      </c>
    </row>
    <row r="1398" spans="2:65" s="1" customFormat="1" ht="37.9" customHeight="1">
      <c r="B1398" s="139"/>
      <c r="C1398" s="140" t="s">
        <v>1900</v>
      </c>
      <c r="D1398" s="140" t="s">
        <v>156</v>
      </c>
      <c r="E1398" s="141" t="s">
        <v>1901</v>
      </c>
      <c r="F1398" s="142" t="s">
        <v>1902</v>
      </c>
      <c r="G1398" s="143" t="s">
        <v>159</v>
      </c>
      <c r="H1398" s="144">
        <v>414.48</v>
      </c>
      <c r="I1398" s="145"/>
      <c r="J1398" s="146">
        <f>ROUND(I1398*H1398,2)</f>
        <v>0</v>
      </c>
      <c r="K1398" s="147"/>
      <c r="L1398" s="32"/>
      <c r="M1398" s="148" t="s">
        <v>1</v>
      </c>
      <c r="N1398" s="149" t="s">
        <v>42</v>
      </c>
      <c r="P1398" s="150">
        <f>O1398*H1398</f>
        <v>0</v>
      </c>
      <c r="Q1398" s="150">
        <v>1.6416E-4</v>
      </c>
      <c r="R1398" s="150">
        <f>Q1398*H1398</f>
        <v>6.804103680000001E-2</v>
      </c>
      <c r="S1398" s="150">
        <v>0</v>
      </c>
      <c r="T1398" s="151">
        <f>S1398*H1398</f>
        <v>0</v>
      </c>
      <c r="AR1398" s="152" t="s">
        <v>244</v>
      </c>
      <c r="AT1398" s="152" t="s">
        <v>156</v>
      </c>
      <c r="AU1398" s="152" t="s">
        <v>84</v>
      </c>
      <c r="AY1398" s="17" t="s">
        <v>154</v>
      </c>
      <c r="BE1398" s="153">
        <f>IF(N1398="základná",J1398,0)</f>
        <v>0</v>
      </c>
      <c r="BF1398" s="153">
        <f>IF(N1398="znížená",J1398,0)</f>
        <v>0</v>
      </c>
      <c r="BG1398" s="153">
        <f>IF(N1398="zákl. prenesená",J1398,0)</f>
        <v>0</v>
      </c>
      <c r="BH1398" s="153">
        <f>IF(N1398="zníž. prenesená",J1398,0)</f>
        <v>0</v>
      </c>
      <c r="BI1398" s="153">
        <f>IF(N1398="nulová",J1398,0)</f>
        <v>0</v>
      </c>
      <c r="BJ1398" s="17" t="s">
        <v>84</v>
      </c>
      <c r="BK1398" s="153">
        <f>ROUND(I1398*H1398,2)</f>
        <v>0</v>
      </c>
      <c r="BL1398" s="17" t="s">
        <v>244</v>
      </c>
      <c r="BM1398" s="152" t="s">
        <v>1903</v>
      </c>
    </row>
    <row r="1399" spans="2:65" s="12" customFormat="1">
      <c r="B1399" s="154"/>
      <c r="D1399" s="155" t="s">
        <v>164</v>
      </c>
      <c r="E1399" s="156" t="s">
        <v>1</v>
      </c>
      <c r="F1399" s="157" t="s">
        <v>1904</v>
      </c>
      <c r="H1399" s="156" t="s">
        <v>1</v>
      </c>
      <c r="I1399" s="158"/>
      <c r="L1399" s="154"/>
      <c r="M1399" s="159"/>
      <c r="T1399" s="160"/>
      <c r="AT1399" s="156" t="s">
        <v>164</v>
      </c>
      <c r="AU1399" s="156" t="s">
        <v>84</v>
      </c>
      <c r="AV1399" s="12" t="s">
        <v>80</v>
      </c>
      <c r="AW1399" s="12" t="s">
        <v>32</v>
      </c>
      <c r="AX1399" s="12" t="s">
        <v>7</v>
      </c>
      <c r="AY1399" s="156" t="s">
        <v>154</v>
      </c>
    </row>
    <row r="1400" spans="2:65" s="13" customFormat="1">
      <c r="B1400" s="161"/>
      <c r="D1400" s="155" t="s">
        <v>164</v>
      </c>
      <c r="E1400" s="162" t="s">
        <v>1</v>
      </c>
      <c r="F1400" s="163" t="s">
        <v>1905</v>
      </c>
      <c r="H1400" s="164">
        <v>364.98</v>
      </c>
      <c r="I1400" s="165"/>
      <c r="L1400" s="161"/>
      <c r="M1400" s="166"/>
      <c r="T1400" s="167"/>
      <c r="AT1400" s="162" t="s">
        <v>164</v>
      </c>
      <c r="AU1400" s="162" t="s">
        <v>84</v>
      </c>
      <c r="AV1400" s="13" t="s">
        <v>84</v>
      </c>
      <c r="AW1400" s="13" t="s">
        <v>32</v>
      </c>
      <c r="AX1400" s="13" t="s">
        <v>7</v>
      </c>
      <c r="AY1400" s="162" t="s">
        <v>154</v>
      </c>
    </row>
    <row r="1401" spans="2:65" s="13" customFormat="1">
      <c r="B1401" s="161"/>
      <c r="D1401" s="155" t="s">
        <v>164</v>
      </c>
      <c r="E1401" s="162" t="s">
        <v>1</v>
      </c>
      <c r="F1401" s="163" t="s">
        <v>1906</v>
      </c>
      <c r="H1401" s="164">
        <v>13.86</v>
      </c>
      <c r="I1401" s="165"/>
      <c r="L1401" s="161"/>
      <c r="M1401" s="166"/>
      <c r="T1401" s="167"/>
      <c r="AT1401" s="162" t="s">
        <v>164</v>
      </c>
      <c r="AU1401" s="162" t="s">
        <v>84</v>
      </c>
      <c r="AV1401" s="13" t="s">
        <v>84</v>
      </c>
      <c r="AW1401" s="13" t="s">
        <v>32</v>
      </c>
      <c r="AX1401" s="13" t="s">
        <v>7</v>
      </c>
      <c r="AY1401" s="162" t="s">
        <v>154</v>
      </c>
    </row>
    <row r="1402" spans="2:65" s="13" customFormat="1">
      <c r="B1402" s="161"/>
      <c r="D1402" s="155" t="s">
        <v>164</v>
      </c>
      <c r="E1402" s="162" t="s">
        <v>1</v>
      </c>
      <c r="F1402" s="163" t="s">
        <v>1907</v>
      </c>
      <c r="H1402" s="164">
        <v>33.26</v>
      </c>
      <c r="I1402" s="165"/>
      <c r="L1402" s="161"/>
      <c r="M1402" s="166"/>
      <c r="T1402" s="167"/>
      <c r="AT1402" s="162" t="s">
        <v>164</v>
      </c>
      <c r="AU1402" s="162" t="s">
        <v>84</v>
      </c>
      <c r="AV1402" s="13" t="s">
        <v>84</v>
      </c>
      <c r="AW1402" s="13" t="s">
        <v>32</v>
      </c>
      <c r="AX1402" s="13" t="s">
        <v>7</v>
      </c>
      <c r="AY1402" s="162" t="s">
        <v>154</v>
      </c>
    </row>
    <row r="1403" spans="2:65" s="13" customFormat="1">
      <c r="B1403" s="161"/>
      <c r="D1403" s="155" t="s">
        <v>164</v>
      </c>
      <c r="E1403" s="162" t="s">
        <v>1</v>
      </c>
      <c r="F1403" s="163" t="s">
        <v>1908</v>
      </c>
      <c r="H1403" s="164">
        <v>2.38</v>
      </c>
      <c r="I1403" s="165"/>
      <c r="L1403" s="161"/>
      <c r="M1403" s="166"/>
      <c r="T1403" s="167"/>
      <c r="AT1403" s="162" t="s">
        <v>164</v>
      </c>
      <c r="AU1403" s="162" t="s">
        <v>84</v>
      </c>
      <c r="AV1403" s="13" t="s">
        <v>84</v>
      </c>
      <c r="AW1403" s="13" t="s">
        <v>32</v>
      </c>
      <c r="AX1403" s="13" t="s">
        <v>7</v>
      </c>
      <c r="AY1403" s="162" t="s">
        <v>154</v>
      </c>
    </row>
    <row r="1404" spans="2:65" s="14" customFormat="1">
      <c r="B1404" s="168"/>
      <c r="D1404" s="155" t="s">
        <v>164</v>
      </c>
      <c r="E1404" s="169" t="s">
        <v>1</v>
      </c>
      <c r="F1404" s="170" t="s">
        <v>183</v>
      </c>
      <c r="H1404" s="171">
        <v>414.48</v>
      </c>
      <c r="I1404" s="172"/>
      <c r="L1404" s="168"/>
      <c r="M1404" s="173"/>
      <c r="T1404" s="174"/>
      <c r="AT1404" s="169" t="s">
        <v>164</v>
      </c>
      <c r="AU1404" s="169" t="s">
        <v>84</v>
      </c>
      <c r="AV1404" s="14" t="s">
        <v>90</v>
      </c>
      <c r="AW1404" s="14" t="s">
        <v>32</v>
      </c>
      <c r="AX1404" s="14" t="s">
        <v>80</v>
      </c>
      <c r="AY1404" s="169" t="s">
        <v>154</v>
      </c>
    </row>
    <row r="1405" spans="2:65" s="1" customFormat="1" ht="24.2" customHeight="1">
      <c r="B1405" s="139"/>
      <c r="C1405" s="140" t="s">
        <v>1909</v>
      </c>
      <c r="D1405" s="140" t="s">
        <v>156</v>
      </c>
      <c r="E1405" s="141" t="s">
        <v>1910</v>
      </c>
      <c r="F1405" s="142" t="s">
        <v>1911</v>
      </c>
      <c r="G1405" s="143" t="s">
        <v>789</v>
      </c>
      <c r="H1405" s="144">
        <v>66.912999999999997</v>
      </c>
      <c r="I1405" s="145"/>
      <c r="J1405" s="146">
        <f>ROUND(I1405*H1405,2)</f>
        <v>0</v>
      </c>
      <c r="K1405" s="147"/>
      <c r="L1405" s="32"/>
      <c r="M1405" s="148" t="s">
        <v>1</v>
      </c>
      <c r="N1405" s="149" t="s">
        <v>42</v>
      </c>
      <c r="P1405" s="150">
        <f>O1405*H1405</f>
        <v>0</v>
      </c>
      <c r="Q1405" s="150">
        <v>6.9999999999999994E-5</v>
      </c>
      <c r="R1405" s="150">
        <f>Q1405*H1405</f>
        <v>4.6839099999999995E-3</v>
      </c>
      <c r="S1405" s="150">
        <v>0</v>
      </c>
      <c r="T1405" s="151">
        <f>S1405*H1405</f>
        <v>0</v>
      </c>
      <c r="AR1405" s="152" t="s">
        <v>244</v>
      </c>
      <c r="AT1405" s="152" t="s">
        <v>156</v>
      </c>
      <c r="AU1405" s="152" t="s">
        <v>84</v>
      </c>
      <c r="AY1405" s="17" t="s">
        <v>154</v>
      </c>
      <c r="BE1405" s="153">
        <f>IF(N1405="základná",J1405,0)</f>
        <v>0</v>
      </c>
      <c r="BF1405" s="153">
        <f>IF(N1405="znížená",J1405,0)</f>
        <v>0</v>
      </c>
      <c r="BG1405" s="153">
        <f>IF(N1405="zákl. prenesená",J1405,0)</f>
        <v>0</v>
      </c>
      <c r="BH1405" s="153">
        <f>IF(N1405="zníž. prenesená",J1405,0)</f>
        <v>0</v>
      </c>
      <c r="BI1405" s="153">
        <f>IF(N1405="nulová",J1405,0)</f>
        <v>0</v>
      </c>
      <c r="BJ1405" s="17" t="s">
        <v>84</v>
      </c>
      <c r="BK1405" s="153">
        <f>ROUND(I1405*H1405,2)</f>
        <v>0</v>
      </c>
      <c r="BL1405" s="17" t="s">
        <v>244</v>
      </c>
      <c r="BM1405" s="152" t="s">
        <v>1912</v>
      </c>
    </row>
    <row r="1406" spans="2:65" s="12" customFormat="1">
      <c r="B1406" s="154"/>
      <c r="D1406" s="155" t="s">
        <v>164</v>
      </c>
      <c r="E1406" s="156" t="s">
        <v>1</v>
      </c>
      <c r="F1406" s="157" t="s">
        <v>1913</v>
      </c>
      <c r="H1406" s="156" t="s">
        <v>1</v>
      </c>
      <c r="I1406" s="158"/>
      <c r="L1406" s="154"/>
      <c r="M1406" s="159"/>
      <c r="T1406" s="160"/>
      <c r="AT1406" s="156" t="s">
        <v>164</v>
      </c>
      <c r="AU1406" s="156" t="s">
        <v>84</v>
      </c>
      <c r="AV1406" s="12" t="s">
        <v>80</v>
      </c>
      <c r="AW1406" s="12" t="s">
        <v>32</v>
      </c>
      <c r="AX1406" s="12" t="s">
        <v>7</v>
      </c>
      <c r="AY1406" s="156" t="s">
        <v>154</v>
      </c>
    </row>
    <row r="1407" spans="2:65" s="12" customFormat="1">
      <c r="B1407" s="154"/>
      <c r="D1407" s="155" t="s">
        <v>164</v>
      </c>
      <c r="E1407" s="156" t="s">
        <v>1</v>
      </c>
      <c r="F1407" s="157" t="s">
        <v>1914</v>
      </c>
      <c r="H1407" s="156" t="s">
        <v>1</v>
      </c>
      <c r="I1407" s="158"/>
      <c r="L1407" s="154"/>
      <c r="M1407" s="159"/>
      <c r="T1407" s="160"/>
      <c r="AT1407" s="156" t="s">
        <v>164</v>
      </c>
      <c r="AU1407" s="156" t="s">
        <v>84</v>
      </c>
      <c r="AV1407" s="12" t="s">
        <v>80</v>
      </c>
      <c r="AW1407" s="12" t="s">
        <v>32</v>
      </c>
      <c r="AX1407" s="12" t="s">
        <v>7</v>
      </c>
      <c r="AY1407" s="156" t="s">
        <v>154</v>
      </c>
    </row>
    <row r="1408" spans="2:65" s="13" customFormat="1">
      <c r="B1408" s="161"/>
      <c r="D1408" s="155" t="s">
        <v>164</v>
      </c>
      <c r="E1408" s="162" t="s">
        <v>1</v>
      </c>
      <c r="F1408" s="163" t="s">
        <v>1915</v>
      </c>
      <c r="H1408" s="164">
        <v>60.83</v>
      </c>
      <c r="I1408" s="165"/>
      <c r="L1408" s="161"/>
      <c r="M1408" s="166"/>
      <c r="T1408" s="167"/>
      <c r="AT1408" s="162" t="s">
        <v>164</v>
      </c>
      <c r="AU1408" s="162" t="s">
        <v>84</v>
      </c>
      <c r="AV1408" s="13" t="s">
        <v>84</v>
      </c>
      <c r="AW1408" s="13" t="s">
        <v>32</v>
      </c>
      <c r="AX1408" s="13" t="s">
        <v>7</v>
      </c>
      <c r="AY1408" s="162" t="s">
        <v>154</v>
      </c>
    </row>
    <row r="1409" spans="2:65" s="12" customFormat="1">
      <c r="B1409" s="154"/>
      <c r="D1409" s="155" t="s">
        <v>164</v>
      </c>
      <c r="E1409" s="156" t="s">
        <v>1</v>
      </c>
      <c r="F1409" s="157" t="s">
        <v>1916</v>
      </c>
      <c r="H1409" s="156" t="s">
        <v>1</v>
      </c>
      <c r="I1409" s="158"/>
      <c r="L1409" s="154"/>
      <c r="M1409" s="159"/>
      <c r="T1409" s="160"/>
      <c r="AT1409" s="156" t="s">
        <v>164</v>
      </c>
      <c r="AU1409" s="156" t="s">
        <v>84</v>
      </c>
      <c r="AV1409" s="12" t="s">
        <v>80</v>
      </c>
      <c r="AW1409" s="12" t="s">
        <v>32</v>
      </c>
      <c r="AX1409" s="12" t="s">
        <v>7</v>
      </c>
      <c r="AY1409" s="156" t="s">
        <v>154</v>
      </c>
    </row>
    <row r="1410" spans="2:65" s="13" customFormat="1">
      <c r="B1410" s="161"/>
      <c r="D1410" s="155" t="s">
        <v>164</v>
      </c>
      <c r="E1410" s="162" t="s">
        <v>1</v>
      </c>
      <c r="F1410" s="163" t="s">
        <v>1917</v>
      </c>
      <c r="H1410" s="164">
        <v>6.0830000000000002</v>
      </c>
      <c r="I1410" s="165"/>
      <c r="L1410" s="161"/>
      <c r="M1410" s="166"/>
      <c r="T1410" s="167"/>
      <c r="AT1410" s="162" t="s">
        <v>164</v>
      </c>
      <c r="AU1410" s="162" t="s">
        <v>84</v>
      </c>
      <c r="AV1410" s="13" t="s">
        <v>84</v>
      </c>
      <c r="AW1410" s="13" t="s">
        <v>32</v>
      </c>
      <c r="AX1410" s="13" t="s">
        <v>7</v>
      </c>
      <c r="AY1410" s="162" t="s">
        <v>154</v>
      </c>
    </row>
    <row r="1411" spans="2:65" s="14" customFormat="1">
      <c r="B1411" s="168"/>
      <c r="D1411" s="155" t="s">
        <v>164</v>
      </c>
      <c r="E1411" s="169" t="s">
        <v>1</v>
      </c>
      <c r="F1411" s="170" t="s">
        <v>183</v>
      </c>
      <c r="H1411" s="171">
        <v>66.912999999999997</v>
      </c>
      <c r="I1411" s="172"/>
      <c r="L1411" s="168"/>
      <c r="M1411" s="173"/>
      <c r="T1411" s="174"/>
      <c r="AT1411" s="169" t="s">
        <v>164</v>
      </c>
      <c r="AU1411" s="169" t="s">
        <v>84</v>
      </c>
      <c r="AV1411" s="14" t="s">
        <v>90</v>
      </c>
      <c r="AW1411" s="14" t="s">
        <v>32</v>
      </c>
      <c r="AX1411" s="14" t="s">
        <v>80</v>
      </c>
      <c r="AY1411" s="169" t="s">
        <v>154</v>
      </c>
    </row>
    <row r="1412" spans="2:65" s="1" customFormat="1" ht="24.2" customHeight="1">
      <c r="B1412" s="139"/>
      <c r="C1412" s="140" t="s">
        <v>1918</v>
      </c>
      <c r="D1412" s="140" t="s">
        <v>156</v>
      </c>
      <c r="E1412" s="141" t="s">
        <v>1919</v>
      </c>
      <c r="F1412" s="142" t="s">
        <v>1920</v>
      </c>
      <c r="G1412" s="143" t="s">
        <v>789</v>
      </c>
      <c r="H1412" s="144">
        <v>202.345</v>
      </c>
      <c r="I1412" s="145"/>
      <c r="J1412" s="146">
        <f>ROUND(I1412*H1412,2)</f>
        <v>0</v>
      </c>
      <c r="K1412" s="147"/>
      <c r="L1412" s="32"/>
      <c r="M1412" s="148" t="s">
        <v>1</v>
      </c>
      <c r="N1412" s="149" t="s">
        <v>42</v>
      </c>
      <c r="P1412" s="150">
        <f>O1412*H1412</f>
        <v>0</v>
      </c>
      <c r="Q1412" s="150">
        <v>6.0000000000000002E-5</v>
      </c>
      <c r="R1412" s="150">
        <f>Q1412*H1412</f>
        <v>1.2140700000000001E-2</v>
      </c>
      <c r="S1412" s="150">
        <v>0</v>
      </c>
      <c r="T1412" s="151">
        <f>S1412*H1412</f>
        <v>0</v>
      </c>
      <c r="AR1412" s="152" t="s">
        <v>244</v>
      </c>
      <c r="AT1412" s="152" t="s">
        <v>156</v>
      </c>
      <c r="AU1412" s="152" t="s">
        <v>84</v>
      </c>
      <c r="AY1412" s="17" t="s">
        <v>154</v>
      </c>
      <c r="BE1412" s="153">
        <f>IF(N1412="základná",J1412,0)</f>
        <v>0</v>
      </c>
      <c r="BF1412" s="153">
        <f>IF(N1412="znížená",J1412,0)</f>
        <v>0</v>
      </c>
      <c r="BG1412" s="153">
        <f>IF(N1412="zákl. prenesená",J1412,0)</f>
        <v>0</v>
      </c>
      <c r="BH1412" s="153">
        <f>IF(N1412="zníž. prenesená",J1412,0)</f>
        <v>0</v>
      </c>
      <c r="BI1412" s="153">
        <f>IF(N1412="nulová",J1412,0)</f>
        <v>0</v>
      </c>
      <c r="BJ1412" s="17" t="s">
        <v>84</v>
      </c>
      <c r="BK1412" s="153">
        <f>ROUND(I1412*H1412,2)</f>
        <v>0</v>
      </c>
      <c r="BL1412" s="17" t="s">
        <v>244</v>
      </c>
      <c r="BM1412" s="152" t="s">
        <v>1921</v>
      </c>
    </row>
    <row r="1413" spans="2:65" s="12" customFormat="1">
      <c r="B1413" s="154"/>
      <c r="D1413" s="155" t="s">
        <v>164</v>
      </c>
      <c r="E1413" s="156" t="s">
        <v>1</v>
      </c>
      <c r="F1413" s="157" t="s">
        <v>1922</v>
      </c>
      <c r="H1413" s="156" t="s">
        <v>1</v>
      </c>
      <c r="I1413" s="158"/>
      <c r="L1413" s="154"/>
      <c r="M1413" s="159"/>
      <c r="T1413" s="160"/>
      <c r="AT1413" s="156" t="s">
        <v>164</v>
      </c>
      <c r="AU1413" s="156" t="s">
        <v>84</v>
      </c>
      <c r="AV1413" s="12" t="s">
        <v>80</v>
      </c>
      <c r="AW1413" s="12" t="s">
        <v>32</v>
      </c>
      <c r="AX1413" s="12" t="s">
        <v>7</v>
      </c>
      <c r="AY1413" s="156" t="s">
        <v>154</v>
      </c>
    </row>
    <row r="1414" spans="2:65" s="12" customFormat="1">
      <c r="B1414" s="154"/>
      <c r="D1414" s="155" t="s">
        <v>164</v>
      </c>
      <c r="E1414" s="156" t="s">
        <v>1</v>
      </c>
      <c r="F1414" s="157" t="s">
        <v>1923</v>
      </c>
      <c r="H1414" s="156" t="s">
        <v>1</v>
      </c>
      <c r="I1414" s="158"/>
      <c r="L1414" s="154"/>
      <c r="M1414" s="159"/>
      <c r="T1414" s="160"/>
      <c r="AT1414" s="156" t="s">
        <v>164</v>
      </c>
      <c r="AU1414" s="156" t="s">
        <v>84</v>
      </c>
      <c r="AV1414" s="12" t="s">
        <v>80</v>
      </c>
      <c r="AW1414" s="12" t="s">
        <v>32</v>
      </c>
      <c r="AX1414" s="12" t="s">
        <v>7</v>
      </c>
      <c r="AY1414" s="156" t="s">
        <v>154</v>
      </c>
    </row>
    <row r="1415" spans="2:65" s="13" customFormat="1">
      <c r="B1415" s="161"/>
      <c r="D1415" s="155" t="s">
        <v>164</v>
      </c>
      <c r="E1415" s="162" t="s">
        <v>1</v>
      </c>
      <c r="F1415" s="163" t="s">
        <v>1924</v>
      </c>
      <c r="H1415" s="164">
        <v>26.51</v>
      </c>
      <c r="I1415" s="165"/>
      <c r="L1415" s="161"/>
      <c r="M1415" s="166"/>
      <c r="T1415" s="167"/>
      <c r="AT1415" s="162" t="s">
        <v>164</v>
      </c>
      <c r="AU1415" s="162" t="s">
        <v>84</v>
      </c>
      <c r="AV1415" s="13" t="s">
        <v>84</v>
      </c>
      <c r="AW1415" s="13" t="s">
        <v>32</v>
      </c>
      <c r="AX1415" s="13" t="s">
        <v>7</v>
      </c>
      <c r="AY1415" s="162" t="s">
        <v>154</v>
      </c>
    </row>
    <row r="1416" spans="2:65" s="12" customFormat="1">
      <c r="B1416" s="154"/>
      <c r="D1416" s="155" t="s">
        <v>164</v>
      </c>
      <c r="E1416" s="156" t="s">
        <v>1</v>
      </c>
      <c r="F1416" s="157" t="s">
        <v>1925</v>
      </c>
      <c r="H1416" s="156" t="s">
        <v>1</v>
      </c>
      <c r="I1416" s="158"/>
      <c r="L1416" s="154"/>
      <c r="M1416" s="159"/>
      <c r="T1416" s="160"/>
      <c r="AT1416" s="156" t="s">
        <v>164</v>
      </c>
      <c r="AU1416" s="156" t="s">
        <v>84</v>
      </c>
      <c r="AV1416" s="12" t="s">
        <v>80</v>
      </c>
      <c r="AW1416" s="12" t="s">
        <v>32</v>
      </c>
      <c r="AX1416" s="12" t="s">
        <v>7</v>
      </c>
      <c r="AY1416" s="156" t="s">
        <v>154</v>
      </c>
    </row>
    <row r="1417" spans="2:65" s="13" customFormat="1">
      <c r="B1417" s="161"/>
      <c r="D1417" s="155" t="s">
        <v>164</v>
      </c>
      <c r="E1417" s="162" t="s">
        <v>1</v>
      </c>
      <c r="F1417" s="163" t="s">
        <v>1926</v>
      </c>
      <c r="H1417" s="164">
        <v>109.44</v>
      </c>
      <c r="I1417" s="165"/>
      <c r="L1417" s="161"/>
      <c r="M1417" s="166"/>
      <c r="T1417" s="167"/>
      <c r="AT1417" s="162" t="s">
        <v>164</v>
      </c>
      <c r="AU1417" s="162" t="s">
        <v>84</v>
      </c>
      <c r="AV1417" s="13" t="s">
        <v>84</v>
      </c>
      <c r="AW1417" s="13" t="s">
        <v>32</v>
      </c>
      <c r="AX1417" s="13" t="s">
        <v>7</v>
      </c>
      <c r="AY1417" s="162" t="s">
        <v>154</v>
      </c>
    </row>
    <row r="1418" spans="2:65" s="12" customFormat="1">
      <c r="B1418" s="154"/>
      <c r="D1418" s="155" t="s">
        <v>164</v>
      </c>
      <c r="E1418" s="156" t="s">
        <v>1</v>
      </c>
      <c r="F1418" s="157" t="s">
        <v>1913</v>
      </c>
      <c r="H1418" s="156" t="s">
        <v>1</v>
      </c>
      <c r="I1418" s="158"/>
      <c r="L1418" s="154"/>
      <c r="M1418" s="159"/>
      <c r="T1418" s="160"/>
      <c r="AT1418" s="156" t="s">
        <v>164</v>
      </c>
      <c r="AU1418" s="156" t="s">
        <v>84</v>
      </c>
      <c r="AV1418" s="12" t="s">
        <v>80</v>
      </c>
      <c r="AW1418" s="12" t="s">
        <v>32</v>
      </c>
      <c r="AX1418" s="12" t="s">
        <v>7</v>
      </c>
      <c r="AY1418" s="156" t="s">
        <v>154</v>
      </c>
    </row>
    <row r="1419" spans="2:65" s="12" customFormat="1">
      <c r="B1419" s="154"/>
      <c r="D1419" s="155" t="s">
        <v>164</v>
      </c>
      <c r="E1419" s="156" t="s">
        <v>1</v>
      </c>
      <c r="F1419" s="157" t="s">
        <v>1927</v>
      </c>
      <c r="H1419" s="156" t="s">
        <v>1</v>
      </c>
      <c r="I1419" s="158"/>
      <c r="L1419" s="154"/>
      <c r="M1419" s="159"/>
      <c r="T1419" s="160"/>
      <c r="AT1419" s="156" t="s">
        <v>164</v>
      </c>
      <c r="AU1419" s="156" t="s">
        <v>84</v>
      </c>
      <c r="AV1419" s="12" t="s">
        <v>80</v>
      </c>
      <c r="AW1419" s="12" t="s">
        <v>32</v>
      </c>
      <c r="AX1419" s="12" t="s">
        <v>7</v>
      </c>
      <c r="AY1419" s="156" t="s">
        <v>154</v>
      </c>
    </row>
    <row r="1420" spans="2:65" s="13" customFormat="1">
      <c r="B1420" s="161"/>
      <c r="D1420" s="155" t="s">
        <v>164</v>
      </c>
      <c r="E1420" s="162" t="s">
        <v>1</v>
      </c>
      <c r="F1420" s="163" t="s">
        <v>1928</v>
      </c>
      <c r="H1420" s="164">
        <v>24</v>
      </c>
      <c r="I1420" s="165"/>
      <c r="L1420" s="161"/>
      <c r="M1420" s="166"/>
      <c r="T1420" s="167"/>
      <c r="AT1420" s="162" t="s">
        <v>164</v>
      </c>
      <c r="AU1420" s="162" t="s">
        <v>84</v>
      </c>
      <c r="AV1420" s="13" t="s">
        <v>84</v>
      </c>
      <c r="AW1420" s="13" t="s">
        <v>32</v>
      </c>
      <c r="AX1420" s="13" t="s">
        <v>7</v>
      </c>
      <c r="AY1420" s="162" t="s">
        <v>154</v>
      </c>
    </row>
    <row r="1421" spans="2:65" s="12" customFormat="1">
      <c r="B1421" s="154"/>
      <c r="D1421" s="155" t="s">
        <v>164</v>
      </c>
      <c r="E1421" s="156" t="s">
        <v>1</v>
      </c>
      <c r="F1421" s="157" t="s">
        <v>1929</v>
      </c>
      <c r="H1421" s="156" t="s">
        <v>1</v>
      </c>
      <c r="I1421" s="158"/>
      <c r="L1421" s="154"/>
      <c r="M1421" s="159"/>
      <c r="T1421" s="160"/>
      <c r="AT1421" s="156" t="s">
        <v>164</v>
      </c>
      <c r="AU1421" s="156" t="s">
        <v>84</v>
      </c>
      <c r="AV1421" s="12" t="s">
        <v>80</v>
      </c>
      <c r="AW1421" s="12" t="s">
        <v>32</v>
      </c>
      <c r="AX1421" s="12" t="s">
        <v>7</v>
      </c>
      <c r="AY1421" s="156" t="s">
        <v>154</v>
      </c>
    </row>
    <row r="1422" spans="2:65" s="13" customFormat="1">
      <c r="B1422" s="161"/>
      <c r="D1422" s="155" t="s">
        <v>164</v>
      </c>
      <c r="E1422" s="162" t="s">
        <v>1</v>
      </c>
      <c r="F1422" s="163" t="s">
        <v>1928</v>
      </c>
      <c r="H1422" s="164">
        <v>24</v>
      </c>
      <c r="I1422" s="165"/>
      <c r="L1422" s="161"/>
      <c r="M1422" s="166"/>
      <c r="T1422" s="167"/>
      <c r="AT1422" s="162" t="s">
        <v>164</v>
      </c>
      <c r="AU1422" s="162" t="s">
        <v>84</v>
      </c>
      <c r="AV1422" s="13" t="s">
        <v>84</v>
      </c>
      <c r="AW1422" s="13" t="s">
        <v>32</v>
      </c>
      <c r="AX1422" s="13" t="s">
        <v>7</v>
      </c>
      <c r="AY1422" s="162" t="s">
        <v>154</v>
      </c>
    </row>
    <row r="1423" spans="2:65" s="12" customFormat="1">
      <c r="B1423" s="154"/>
      <c r="D1423" s="155" t="s">
        <v>164</v>
      </c>
      <c r="E1423" s="156" t="s">
        <v>1</v>
      </c>
      <c r="F1423" s="157" t="s">
        <v>1916</v>
      </c>
      <c r="H1423" s="156" t="s">
        <v>1</v>
      </c>
      <c r="I1423" s="158"/>
      <c r="L1423" s="154"/>
      <c r="M1423" s="159"/>
      <c r="T1423" s="160"/>
      <c r="AT1423" s="156" t="s">
        <v>164</v>
      </c>
      <c r="AU1423" s="156" t="s">
        <v>84</v>
      </c>
      <c r="AV1423" s="12" t="s">
        <v>80</v>
      </c>
      <c r="AW1423" s="12" t="s">
        <v>32</v>
      </c>
      <c r="AX1423" s="12" t="s">
        <v>7</v>
      </c>
      <c r="AY1423" s="156" t="s">
        <v>154</v>
      </c>
    </row>
    <row r="1424" spans="2:65" s="13" customFormat="1">
      <c r="B1424" s="161"/>
      <c r="D1424" s="155" t="s">
        <v>164</v>
      </c>
      <c r="E1424" s="162" t="s">
        <v>1</v>
      </c>
      <c r="F1424" s="163" t="s">
        <v>1930</v>
      </c>
      <c r="H1424" s="164">
        <v>18.395</v>
      </c>
      <c r="I1424" s="165"/>
      <c r="L1424" s="161"/>
      <c r="M1424" s="166"/>
      <c r="T1424" s="167"/>
      <c r="AT1424" s="162" t="s">
        <v>164</v>
      </c>
      <c r="AU1424" s="162" t="s">
        <v>84</v>
      </c>
      <c r="AV1424" s="13" t="s">
        <v>84</v>
      </c>
      <c r="AW1424" s="13" t="s">
        <v>32</v>
      </c>
      <c r="AX1424" s="13" t="s">
        <v>7</v>
      </c>
      <c r="AY1424" s="162" t="s">
        <v>154</v>
      </c>
    </row>
    <row r="1425" spans="2:65" s="14" customFormat="1">
      <c r="B1425" s="168"/>
      <c r="D1425" s="155" t="s">
        <v>164</v>
      </c>
      <c r="E1425" s="169" t="s">
        <v>1</v>
      </c>
      <c r="F1425" s="170" t="s">
        <v>183</v>
      </c>
      <c r="H1425" s="171">
        <v>202.345</v>
      </c>
      <c r="I1425" s="172"/>
      <c r="L1425" s="168"/>
      <c r="M1425" s="173"/>
      <c r="T1425" s="174"/>
      <c r="AT1425" s="169" t="s">
        <v>164</v>
      </c>
      <c r="AU1425" s="169" t="s">
        <v>84</v>
      </c>
      <c r="AV1425" s="14" t="s">
        <v>90</v>
      </c>
      <c r="AW1425" s="14" t="s">
        <v>32</v>
      </c>
      <c r="AX1425" s="14" t="s">
        <v>80</v>
      </c>
      <c r="AY1425" s="169" t="s">
        <v>154</v>
      </c>
    </row>
    <row r="1426" spans="2:65" s="1" customFormat="1" ht="24.2" customHeight="1">
      <c r="B1426" s="139"/>
      <c r="C1426" s="140" t="s">
        <v>1931</v>
      </c>
      <c r="D1426" s="140" t="s">
        <v>156</v>
      </c>
      <c r="E1426" s="141" t="s">
        <v>1932</v>
      </c>
      <c r="F1426" s="142" t="s">
        <v>1933</v>
      </c>
      <c r="G1426" s="143" t="s">
        <v>789</v>
      </c>
      <c r="H1426" s="144">
        <v>325.25900000000001</v>
      </c>
      <c r="I1426" s="145"/>
      <c r="J1426" s="146">
        <f>ROUND(I1426*H1426,2)</f>
        <v>0</v>
      </c>
      <c r="K1426" s="147"/>
      <c r="L1426" s="32"/>
      <c r="M1426" s="148" t="s">
        <v>1</v>
      </c>
      <c r="N1426" s="149" t="s">
        <v>42</v>
      </c>
      <c r="P1426" s="150">
        <f>O1426*H1426</f>
        <v>0</v>
      </c>
      <c r="Q1426" s="150">
        <v>6.0000000000000002E-5</v>
      </c>
      <c r="R1426" s="150">
        <f>Q1426*H1426</f>
        <v>1.9515540000000001E-2</v>
      </c>
      <c r="S1426" s="150">
        <v>0</v>
      </c>
      <c r="T1426" s="151">
        <f>S1426*H1426</f>
        <v>0</v>
      </c>
      <c r="AR1426" s="152" t="s">
        <v>244</v>
      </c>
      <c r="AT1426" s="152" t="s">
        <v>156</v>
      </c>
      <c r="AU1426" s="152" t="s">
        <v>84</v>
      </c>
      <c r="AY1426" s="17" t="s">
        <v>154</v>
      </c>
      <c r="BE1426" s="153">
        <f>IF(N1426="základná",J1426,0)</f>
        <v>0</v>
      </c>
      <c r="BF1426" s="153">
        <f>IF(N1426="znížená",J1426,0)</f>
        <v>0</v>
      </c>
      <c r="BG1426" s="153">
        <f>IF(N1426="zákl. prenesená",J1426,0)</f>
        <v>0</v>
      </c>
      <c r="BH1426" s="153">
        <f>IF(N1426="zníž. prenesená",J1426,0)</f>
        <v>0</v>
      </c>
      <c r="BI1426" s="153">
        <f>IF(N1426="nulová",J1426,0)</f>
        <v>0</v>
      </c>
      <c r="BJ1426" s="17" t="s">
        <v>84</v>
      </c>
      <c r="BK1426" s="153">
        <f>ROUND(I1426*H1426,2)</f>
        <v>0</v>
      </c>
      <c r="BL1426" s="17" t="s">
        <v>244</v>
      </c>
      <c r="BM1426" s="152" t="s">
        <v>1934</v>
      </c>
    </row>
    <row r="1427" spans="2:65" s="12" customFormat="1">
      <c r="B1427" s="154"/>
      <c r="D1427" s="155" t="s">
        <v>164</v>
      </c>
      <c r="E1427" s="156" t="s">
        <v>1</v>
      </c>
      <c r="F1427" s="157" t="s">
        <v>1922</v>
      </c>
      <c r="H1427" s="156" t="s">
        <v>1</v>
      </c>
      <c r="I1427" s="158"/>
      <c r="L1427" s="154"/>
      <c r="M1427" s="159"/>
      <c r="T1427" s="160"/>
      <c r="AT1427" s="156" t="s">
        <v>164</v>
      </c>
      <c r="AU1427" s="156" t="s">
        <v>84</v>
      </c>
      <c r="AV1427" s="12" t="s">
        <v>80</v>
      </c>
      <c r="AW1427" s="12" t="s">
        <v>32</v>
      </c>
      <c r="AX1427" s="12" t="s">
        <v>7</v>
      </c>
      <c r="AY1427" s="156" t="s">
        <v>154</v>
      </c>
    </row>
    <row r="1428" spans="2:65" s="12" customFormat="1">
      <c r="B1428" s="154"/>
      <c r="D1428" s="155" t="s">
        <v>164</v>
      </c>
      <c r="E1428" s="156" t="s">
        <v>1</v>
      </c>
      <c r="F1428" s="157" t="s">
        <v>1935</v>
      </c>
      <c r="H1428" s="156" t="s">
        <v>1</v>
      </c>
      <c r="I1428" s="158"/>
      <c r="L1428" s="154"/>
      <c r="M1428" s="159"/>
      <c r="T1428" s="160"/>
      <c r="AT1428" s="156" t="s">
        <v>164</v>
      </c>
      <c r="AU1428" s="156" t="s">
        <v>84</v>
      </c>
      <c r="AV1428" s="12" t="s">
        <v>80</v>
      </c>
      <c r="AW1428" s="12" t="s">
        <v>32</v>
      </c>
      <c r="AX1428" s="12" t="s">
        <v>7</v>
      </c>
      <c r="AY1428" s="156" t="s">
        <v>154</v>
      </c>
    </row>
    <row r="1429" spans="2:65" s="13" customFormat="1">
      <c r="B1429" s="161"/>
      <c r="D1429" s="155" t="s">
        <v>164</v>
      </c>
      <c r="E1429" s="162" t="s">
        <v>1</v>
      </c>
      <c r="F1429" s="163" t="s">
        <v>1936</v>
      </c>
      <c r="H1429" s="164">
        <v>29.46</v>
      </c>
      <c r="I1429" s="165"/>
      <c r="L1429" s="161"/>
      <c r="M1429" s="166"/>
      <c r="T1429" s="167"/>
      <c r="AT1429" s="162" t="s">
        <v>164</v>
      </c>
      <c r="AU1429" s="162" t="s">
        <v>84</v>
      </c>
      <c r="AV1429" s="13" t="s">
        <v>84</v>
      </c>
      <c r="AW1429" s="13" t="s">
        <v>32</v>
      </c>
      <c r="AX1429" s="13" t="s">
        <v>7</v>
      </c>
      <c r="AY1429" s="162" t="s">
        <v>154</v>
      </c>
    </row>
    <row r="1430" spans="2:65" s="12" customFormat="1">
      <c r="B1430" s="154"/>
      <c r="D1430" s="155" t="s">
        <v>164</v>
      </c>
      <c r="E1430" s="156" t="s">
        <v>1</v>
      </c>
      <c r="F1430" s="157" t="s">
        <v>1937</v>
      </c>
      <c r="H1430" s="156" t="s">
        <v>1</v>
      </c>
      <c r="I1430" s="158"/>
      <c r="L1430" s="154"/>
      <c r="M1430" s="159"/>
      <c r="T1430" s="160"/>
      <c r="AT1430" s="156" t="s">
        <v>164</v>
      </c>
      <c r="AU1430" s="156" t="s">
        <v>84</v>
      </c>
      <c r="AV1430" s="12" t="s">
        <v>80</v>
      </c>
      <c r="AW1430" s="12" t="s">
        <v>32</v>
      </c>
      <c r="AX1430" s="12" t="s">
        <v>7</v>
      </c>
      <c r="AY1430" s="156" t="s">
        <v>154</v>
      </c>
    </row>
    <row r="1431" spans="2:65" s="13" customFormat="1">
      <c r="B1431" s="161"/>
      <c r="D1431" s="155" t="s">
        <v>164</v>
      </c>
      <c r="E1431" s="162" t="s">
        <v>1</v>
      </c>
      <c r="F1431" s="163" t="s">
        <v>1938</v>
      </c>
      <c r="H1431" s="164">
        <v>10.8</v>
      </c>
      <c r="I1431" s="165"/>
      <c r="L1431" s="161"/>
      <c r="M1431" s="166"/>
      <c r="T1431" s="167"/>
      <c r="AT1431" s="162" t="s">
        <v>164</v>
      </c>
      <c r="AU1431" s="162" t="s">
        <v>84</v>
      </c>
      <c r="AV1431" s="13" t="s">
        <v>84</v>
      </c>
      <c r="AW1431" s="13" t="s">
        <v>32</v>
      </c>
      <c r="AX1431" s="13" t="s">
        <v>7</v>
      </c>
      <c r="AY1431" s="162" t="s">
        <v>154</v>
      </c>
    </row>
    <row r="1432" spans="2:65" s="12" customFormat="1">
      <c r="B1432" s="154"/>
      <c r="D1432" s="155" t="s">
        <v>164</v>
      </c>
      <c r="E1432" s="156" t="s">
        <v>1</v>
      </c>
      <c r="F1432" s="157" t="s">
        <v>1939</v>
      </c>
      <c r="H1432" s="156" t="s">
        <v>1</v>
      </c>
      <c r="I1432" s="158"/>
      <c r="L1432" s="154"/>
      <c r="M1432" s="159"/>
      <c r="T1432" s="160"/>
      <c r="AT1432" s="156" t="s">
        <v>164</v>
      </c>
      <c r="AU1432" s="156" t="s">
        <v>84</v>
      </c>
      <c r="AV1432" s="12" t="s">
        <v>80</v>
      </c>
      <c r="AW1432" s="12" t="s">
        <v>32</v>
      </c>
      <c r="AX1432" s="12" t="s">
        <v>7</v>
      </c>
      <c r="AY1432" s="156" t="s">
        <v>154</v>
      </c>
    </row>
    <row r="1433" spans="2:65" s="13" customFormat="1">
      <c r="B1433" s="161"/>
      <c r="D1433" s="155" t="s">
        <v>164</v>
      </c>
      <c r="E1433" s="162" t="s">
        <v>1</v>
      </c>
      <c r="F1433" s="163" t="s">
        <v>1940</v>
      </c>
      <c r="H1433" s="164">
        <v>116.53</v>
      </c>
      <c r="I1433" s="165"/>
      <c r="L1433" s="161"/>
      <c r="M1433" s="166"/>
      <c r="T1433" s="167"/>
      <c r="AT1433" s="162" t="s">
        <v>164</v>
      </c>
      <c r="AU1433" s="162" t="s">
        <v>84</v>
      </c>
      <c r="AV1433" s="13" t="s">
        <v>84</v>
      </c>
      <c r="AW1433" s="13" t="s">
        <v>32</v>
      </c>
      <c r="AX1433" s="13" t="s">
        <v>7</v>
      </c>
      <c r="AY1433" s="162" t="s">
        <v>154</v>
      </c>
    </row>
    <row r="1434" spans="2:65" s="12" customFormat="1">
      <c r="B1434" s="154"/>
      <c r="D1434" s="155" t="s">
        <v>164</v>
      </c>
      <c r="E1434" s="156" t="s">
        <v>1</v>
      </c>
      <c r="F1434" s="157" t="s">
        <v>1913</v>
      </c>
      <c r="H1434" s="156" t="s">
        <v>1</v>
      </c>
      <c r="I1434" s="158"/>
      <c r="L1434" s="154"/>
      <c r="M1434" s="159"/>
      <c r="T1434" s="160"/>
      <c r="AT1434" s="156" t="s">
        <v>164</v>
      </c>
      <c r="AU1434" s="156" t="s">
        <v>84</v>
      </c>
      <c r="AV1434" s="12" t="s">
        <v>80</v>
      </c>
      <c r="AW1434" s="12" t="s">
        <v>32</v>
      </c>
      <c r="AX1434" s="12" t="s">
        <v>7</v>
      </c>
      <c r="AY1434" s="156" t="s">
        <v>154</v>
      </c>
    </row>
    <row r="1435" spans="2:65" s="12" customFormat="1">
      <c r="B1435" s="154"/>
      <c r="D1435" s="155" t="s">
        <v>164</v>
      </c>
      <c r="E1435" s="156" t="s">
        <v>1</v>
      </c>
      <c r="F1435" s="157" t="s">
        <v>1941</v>
      </c>
      <c r="H1435" s="156" t="s">
        <v>1</v>
      </c>
      <c r="I1435" s="158"/>
      <c r="L1435" s="154"/>
      <c r="M1435" s="159"/>
      <c r="T1435" s="160"/>
      <c r="AT1435" s="156" t="s">
        <v>164</v>
      </c>
      <c r="AU1435" s="156" t="s">
        <v>84</v>
      </c>
      <c r="AV1435" s="12" t="s">
        <v>80</v>
      </c>
      <c r="AW1435" s="12" t="s">
        <v>32</v>
      </c>
      <c r="AX1435" s="12" t="s">
        <v>7</v>
      </c>
      <c r="AY1435" s="156" t="s">
        <v>154</v>
      </c>
    </row>
    <row r="1436" spans="2:65" s="13" customFormat="1">
      <c r="B1436" s="161"/>
      <c r="D1436" s="155" t="s">
        <v>164</v>
      </c>
      <c r="E1436" s="162" t="s">
        <v>1</v>
      </c>
      <c r="F1436" s="163" t="s">
        <v>1942</v>
      </c>
      <c r="H1436" s="164">
        <v>39</v>
      </c>
      <c r="I1436" s="165"/>
      <c r="L1436" s="161"/>
      <c r="M1436" s="166"/>
      <c r="T1436" s="167"/>
      <c r="AT1436" s="162" t="s">
        <v>164</v>
      </c>
      <c r="AU1436" s="162" t="s">
        <v>84</v>
      </c>
      <c r="AV1436" s="13" t="s">
        <v>84</v>
      </c>
      <c r="AW1436" s="13" t="s">
        <v>32</v>
      </c>
      <c r="AX1436" s="13" t="s">
        <v>7</v>
      </c>
      <c r="AY1436" s="162" t="s">
        <v>154</v>
      </c>
    </row>
    <row r="1437" spans="2:65" s="12" customFormat="1">
      <c r="B1437" s="154"/>
      <c r="D1437" s="155" t="s">
        <v>164</v>
      </c>
      <c r="E1437" s="156" t="s">
        <v>1</v>
      </c>
      <c r="F1437" s="157" t="s">
        <v>1943</v>
      </c>
      <c r="H1437" s="156" t="s">
        <v>1</v>
      </c>
      <c r="I1437" s="158"/>
      <c r="L1437" s="154"/>
      <c r="M1437" s="159"/>
      <c r="T1437" s="160"/>
      <c r="AT1437" s="156" t="s">
        <v>164</v>
      </c>
      <c r="AU1437" s="156" t="s">
        <v>84</v>
      </c>
      <c r="AV1437" s="12" t="s">
        <v>80</v>
      </c>
      <c r="AW1437" s="12" t="s">
        <v>32</v>
      </c>
      <c r="AX1437" s="12" t="s">
        <v>7</v>
      </c>
      <c r="AY1437" s="156" t="s">
        <v>154</v>
      </c>
    </row>
    <row r="1438" spans="2:65" s="13" customFormat="1">
      <c r="B1438" s="161"/>
      <c r="D1438" s="155" t="s">
        <v>164</v>
      </c>
      <c r="E1438" s="162" t="s">
        <v>1</v>
      </c>
      <c r="F1438" s="163" t="s">
        <v>1944</v>
      </c>
      <c r="H1438" s="164">
        <v>49.5</v>
      </c>
      <c r="I1438" s="165"/>
      <c r="L1438" s="161"/>
      <c r="M1438" s="166"/>
      <c r="T1438" s="167"/>
      <c r="AT1438" s="162" t="s">
        <v>164</v>
      </c>
      <c r="AU1438" s="162" t="s">
        <v>84</v>
      </c>
      <c r="AV1438" s="13" t="s">
        <v>84</v>
      </c>
      <c r="AW1438" s="13" t="s">
        <v>32</v>
      </c>
      <c r="AX1438" s="13" t="s">
        <v>7</v>
      </c>
      <c r="AY1438" s="162" t="s">
        <v>154</v>
      </c>
    </row>
    <row r="1439" spans="2:65" s="12" customFormat="1">
      <c r="B1439" s="154"/>
      <c r="D1439" s="155" t="s">
        <v>164</v>
      </c>
      <c r="E1439" s="156" t="s">
        <v>1</v>
      </c>
      <c r="F1439" s="157" t="s">
        <v>1945</v>
      </c>
      <c r="H1439" s="156" t="s">
        <v>1</v>
      </c>
      <c r="I1439" s="158"/>
      <c r="L1439" s="154"/>
      <c r="M1439" s="159"/>
      <c r="T1439" s="160"/>
      <c r="AT1439" s="156" t="s">
        <v>164</v>
      </c>
      <c r="AU1439" s="156" t="s">
        <v>84</v>
      </c>
      <c r="AV1439" s="12" t="s">
        <v>80</v>
      </c>
      <c r="AW1439" s="12" t="s">
        <v>32</v>
      </c>
      <c r="AX1439" s="12" t="s">
        <v>7</v>
      </c>
      <c r="AY1439" s="156" t="s">
        <v>154</v>
      </c>
    </row>
    <row r="1440" spans="2:65" s="13" customFormat="1">
      <c r="B1440" s="161"/>
      <c r="D1440" s="155" t="s">
        <v>164</v>
      </c>
      <c r="E1440" s="162" t="s">
        <v>1</v>
      </c>
      <c r="F1440" s="163" t="s">
        <v>1946</v>
      </c>
      <c r="H1440" s="164">
        <v>25.8</v>
      </c>
      <c r="I1440" s="165"/>
      <c r="L1440" s="161"/>
      <c r="M1440" s="166"/>
      <c r="T1440" s="167"/>
      <c r="AT1440" s="162" t="s">
        <v>164</v>
      </c>
      <c r="AU1440" s="162" t="s">
        <v>84</v>
      </c>
      <c r="AV1440" s="13" t="s">
        <v>84</v>
      </c>
      <c r="AW1440" s="13" t="s">
        <v>32</v>
      </c>
      <c r="AX1440" s="13" t="s">
        <v>7</v>
      </c>
      <c r="AY1440" s="162" t="s">
        <v>154</v>
      </c>
    </row>
    <row r="1441" spans="2:65" s="12" customFormat="1">
      <c r="B1441" s="154"/>
      <c r="D1441" s="155" t="s">
        <v>164</v>
      </c>
      <c r="E1441" s="156" t="s">
        <v>1</v>
      </c>
      <c r="F1441" s="157" t="s">
        <v>1947</v>
      </c>
      <c r="H1441" s="156" t="s">
        <v>1</v>
      </c>
      <c r="I1441" s="158"/>
      <c r="L1441" s="154"/>
      <c r="M1441" s="159"/>
      <c r="T1441" s="160"/>
      <c r="AT1441" s="156" t="s">
        <v>164</v>
      </c>
      <c r="AU1441" s="156" t="s">
        <v>84</v>
      </c>
      <c r="AV1441" s="12" t="s">
        <v>80</v>
      </c>
      <c r="AW1441" s="12" t="s">
        <v>32</v>
      </c>
      <c r="AX1441" s="12" t="s">
        <v>7</v>
      </c>
      <c r="AY1441" s="156" t="s">
        <v>154</v>
      </c>
    </row>
    <row r="1442" spans="2:65" s="13" customFormat="1">
      <c r="B1442" s="161"/>
      <c r="D1442" s="155" t="s">
        <v>164</v>
      </c>
      <c r="E1442" s="162" t="s">
        <v>1</v>
      </c>
      <c r="F1442" s="163" t="s">
        <v>1948</v>
      </c>
      <c r="H1442" s="164">
        <v>24.6</v>
      </c>
      <c r="I1442" s="165"/>
      <c r="L1442" s="161"/>
      <c r="M1442" s="166"/>
      <c r="T1442" s="167"/>
      <c r="AT1442" s="162" t="s">
        <v>164</v>
      </c>
      <c r="AU1442" s="162" t="s">
        <v>84</v>
      </c>
      <c r="AV1442" s="13" t="s">
        <v>84</v>
      </c>
      <c r="AW1442" s="13" t="s">
        <v>32</v>
      </c>
      <c r="AX1442" s="13" t="s">
        <v>7</v>
      </c>
      <c r="AY1442" s="162" t="s">
        <v>154</v>
      </c>
    </row>
    <row r="1443" spans="2:65" s="12" customFormat="1">
      <c r="B1443" s="154"/>
      <c r="D1443" s="155" t="s">
        <v>164</v>
      </c>
      <c r="E1443" s="156" t="s">
        <v>1</v>
      </c>
      <c r="F1443" s="157" t="s">
        <v>1916</v>
      </c>
      <c r="H1443" s="156" t="s">
        <v>1</v>
      </c>
      <c r="I1443" s="158"/>
      <c r="L1443" s="154"/>
      <c r="M1443" s="159"/>
      <c r="T1443" s="160"/>
      <c r="AT1443" s="156" t="s">
        <v>164</v>
      </c>
      <c r="AU1443" s="156" t="s">
        <v>84</v>
      </c>
      <c r="AV1443" s="12" t="s">
        <v>80</v>
      </c>
      <c r="AW1443" s="12" t="s">
        <v>32</v>
      </c>
      <c r="AX1443" s="12" t="s">
        <v>7</v>
      </c>
      <c r="AY1443" s="156" t="s">
        <v>154</v>
      </c>
    </row>
    <row r="1444" spans="2:65" s="13" customFormat="1">
      <c r="B1444" s="161"/>
      <c r="D1444" s="155" t="s">
        <v>164</v>
      </c>
      <c r="E1444" s="162" t="s">
        <v>1</v>
      </c>
      <c r="F1444" s="163" t="s">
        <v>1949</v>
      </c>
      <c r="H1444" s="164">
        <v>29.568999999999999</v>
      </c>
      <c r="I1444" s="165"/>
      <c r="L1444" s="161"/>
      <c r="M1444" s="166"/>
      <c r="T1444" s="167"/>
      <c r="AT1444" s="162" t="s">
        <v>164</v>
      </c>
      <c r="AU1444" s="162" t="s">
        <v>84</v>
      </c>
      <c r="AV1444" s="13" t="s">
        <v>84</v>
      </c>
      <c r="AW1444" s="13" t="s">
        <v>32</v>
      </c>
      <c r="AX1444" s="13" t="s">
        <v>7</v>
      </c>
      <c r="AY1444" s="162" t="s">
        <v>154</v>
      </c>
    </row>
    <row r="1445" spans="2:65" s="14" customFormat="1">
      <c r="B1445" s="168"/>
      <c r="D1445" s="155" t="s">
        <v>164</v>
      </c>
      <c r="E1445" s="169" t="s">
        <v>1</v>
      </c>
      <c r="F1445" s="170" t="s">
        <v>183</v>
      </c>
      <c r="H1445" s="171">
        <v>325.25900000000001</v>
      </c>
      <c r="I1445" s="172"/>
      <c r="L1445" s="168"/>
      <c r="M1445" s="173"/>
      <c r="T1445" s="174"/>
      <c r="AT1445" s="169" t="s">
        <v>164</v>
      </c>
      <c r="AU1445" s="169" t="s">
        <v>84</v>
      </c>
      <c r="AV1445" s="14" t="s">
        <v>90</v>
      </c>
      <c r="AW1445" s="14" t="s">
        <v>32</v>
      </c>
      <c r="AX1445" s="14" t="s">
        <v>80</v>
      </c>
      <c r="AY1445" s="169" t="s">
        <v>154</v>
      </c>
    </row>
    <row r="1446" spans="2:65" s="1" customFormat="1" ht="24.2" customHeight="1">
      <c r="B1446" s="139"/>
      <c r="C1446" s="140" t="s">
        <v>1950</v>
      </c>
      <c r="D1446" s="140" t="s">
        <v>156</v>
      </c>
      <c r="E1446" s="141" t="s">
        <v>1951</v>
      </c>
      <c r="F1446" s="142" t="s">
        <v>1952</v>
      </c>
      <c r="G1446" s="143" t="s">
        <v>789</v>
      </c>
      <c r="H1446" s="144">
        <v>2180.134</v>
      </c>
      <c r="I1446" s="145"/>
      <c r="J1446" s="146">
        <f>ROUND(I1446*H1446,2)</f>
        <v>0</v>
      </c>
      <c r="K1446" s="147"/>
      <c r="L1446" s="32"/>
      <c r="M1446" s="148" t="s">
        <v>1</v>
      </c>
      <c r="N1446" s="149" t="s">
        <v>42</v>
      </c>
      <c r="P1446" s="150">
        <f>O1446*H1446</f>
        <v>0</v>
      </c>
      <c r="Q1446" s="150">
        <v>5.0000000000000002E-5</v>
      </c>
      <c r="R1446" s="150">
        <f>Q1446*H1446</f>
        <v>0.10900670000000001</v>
      </c>
      <c r="S1446" s="150">
        <v>0</v>
      </c>
      <c r="T1446" s="151">
        <f>S1446*H1446</f>
        <v>0</v>
      </c>
      <c r="AR1446" s="152" t="s">
        <v>244</v>
      </c>
      <c r="AT1446" s="152" t="s">
        <v>156</v>
      </c>
      <c r="AU1446" s="152" t="s">
        <v>84</v>
      </c>
      <c r="AY1446" s="17" t="s">
        <v>154</v>
      </c>
      <c r="BE1446" s="153">
        <f>IF(N1446="základná",J1446,0)</f>
        <v>0</v>
      </c>
      <c r="BF1446" s="153">
        <f>IF(N1446="znížená",J1446,0)</f>
        <v>0</v>
      </c>
      <c r="BG1446" s="153">
        <f>IF(N1446="zákl. prenesená",J1446,0)</f>
        <v>0</v>
      </c>
      <c r="BH1446" s="153">
        <f>IF(N1446="zníž. prenesená",J1446,0)</f>
        <v>0</v>
      </c>
      <c r="BI1446" s="153">
        <f>IF(N1446="nulová",J1446,0)</f>
        <v>0</v>
      </c>
      <c r="BJ1446" s="17" t="s">
        <v>84</v>
      </c>
      <c r="BK1446" s="153">
        <f>ROUND(I1446*H1446,2)</f>
        <v>0</v>
      </c>
      <c r="BL1446" s="17" t="s">
        <v>244</v>
      </c>
      <c r="BM1446" s="152" t="s">
        <v>1953</v>
      </c>
    </row>
    <row r="1447" spans="2:65" s="12" customFormat="1">
      <c r="B1447" s="154"/>
      <c r="D1447" s="155" t="s">
        <v>164</v>
      </c>
      <c r="E1447" s="156" t="s">
        <v>1</v>
      </c>
      <c r="F1447" s="157" t="s">
        <v>1922</v>
      </c>
      <c r="H1447" s="156" t="s">
        <v>1</v>
      </c>
      <c r="I1447" s="158"/>
      <c r="L1447" s="154"/>
      <c r="M1447" s="159"/>
      <c r="T1447" s="160"/>
      <c r="AT1447" s="156" t="s">
        <v>164</v>
      </c>
      <c r="AU1447" s="156" t="s">
        <v>84</v>
      </c>
      <c r="AV1447" s="12" t="s">
        <v>80</v>
      </c>
      <c r="AW1447" s="12" t="s">
        <v>32</v>
      </c>
      <c r="AX1447" s="12" t="s">
        <v>7</v>
      </c>
      <c r="AY1447" s="156" t="s">
        <v>154</v>
      </c>
    </row>
    <row r="1448" spans="2:65" s="12" customFormat="1">
      <c r="B1448" s="154"/>
      <c r="D1448" s="155" t="s">
        <v>164</v>
      </c>
      <c r="E1448" s="156" t="s">
        <v>1</v>
      </c>
      <c r="F1448" s="157" t="s">
        <v>1954</v>
      </c>
      <c r="H1448" s="156" t="s">
        <v>1</v>
      </c>
      <c r="I1448" s="158"/>
      <c r="L1448" s="154"/>
      <c r="M1448" s="159"/>
      <c r="T1448" s="160"/>
      <c r="AT1448" s="156" t="s">
        <v>164</v>
      </c>
      <c r="AU1448" s="156" t="s">
        <v>84</v>
      </c>
      <c r="AV1448" s="12" t="s">
        <v>80</v>
      </c>
      <c r="AW1448" s="12" t="s">
        <v>32</v>
      </c>
      <c r="AX1448" s="12" t="s">
        <v>7</v>
      </c>
      <c r="AY1448" s="156" t="s">
        <v>154</v>
      </c>
    </row>
    <row r="1449" spans="2:65" s="13" customFormat="1">
      <c r="B1449" s="161"/>
      <c r="D1449" s="155" t="s">
        <v>164</v>
      </c>
      <c r="E1449" s="162" t="s">
        <v>1</v>
      </c>
      <c r="F1449" s="163" t="s">
        <v>1955</v>
      </c>
      <c r="H1449" s="164">
        <v>200.51</v>
      </c>
      <c r="I1449" s="165"/>
      <c r="L1449" s="161"/>
      <c r="M1449" s="166"/>
      <c r="T1449" s="167"/>
      <c r="AT1449" s="162" t="s">
        <v>164</v>
      </c>
      <c r="AU1449" s="162" t="s">
        <v>84</v>
      </c>
      <c r="AV1449" s="13" t="s">
        <v>84</v>
      </c>
      <c r="AW1449" s="13" t="s">
        <v>32</v>
      </c>
      <c r="AX1449" s="13" t="s">
        <v>7</v>
      </c>
      <c r="AY1449" s="162" t="s">
        <v>154</v>
      </c>
    </row>
    <row r="1450" spans="2:65" s="12" customFormat="1">
      <c r="B1450" s="154"/>
      <c r="D1450" s="155" t="s">
        <v>164</v>
      </c>
      <c r="E1450" s="156" t="s">
        <v>1</v>
      </c>
      <c r="F1450" s="157" t="s">
        <v>1956</v>
      </c>
      <c r="H1450" s="156" t="s">
        <v>1</v>
      </c>
      <c r="I1450" s="158"/>
      <c r="L1450" s="154"/>
      <c r="M1450" s="159"/>
      <c r="T1450" s="160"/>
      <c r="AT1450" s="156" t="s">
        <v>164</v>
      </c>
      <c r="AU1450" s="156" t="s">
        <v>84</v>
      </c>
      <c r="AV1450" s="12" t="s">
        <v>80</v>
      </c>
      <c r="AW1450" s="12" t="s">
        <v>32</v>
      </c>
      <c r="AX1450" s="12" t="s">
        <v>7</v>
      </c>
      <c r="AY1450" s="156" t="s">
        <v>154</v>
      </c>
    </row>
    <row r="1451" spans="2:65" s="13" customFormat="1">
      <c r="B1451" s="161"/>
      <c r="D1451" s="155" t="s">
        <v>164</v>
      </c>
      <c r="E1451" s="162" t="s">
        <v>1</v>
      </c>
      <c r="F1451" s="163" t="s">
        <v>1957</v>
      </c>
      <c r="H1451" s="164">
        <v>86.64</v>
      </c>
      <c r="I1451" s="165"/>
      <c r="L1451" s="161"/>
      <c r="M1451" s="166"/>
      <c r="T1451" s="167"/>
      <c r="AT1451" s="162" t="s">
        <v>164</v>
      </c>
      <c r="AU1451" s="162" t="s">
        <v>84</v>
      </c>
      <c r="AV1451" s="13" t="s">
        <v>84</v>
      </c>
      <c r="AW1451" s="13" t="s">
        <v>32</v>
      </c>
      <c r="AX1451" s="13" t="s">
        <v>7</v>
      </c>
      <c r="AY1451" s="162" t="s">
        <v>154</v>
      </c>
    </row>
    <row r="1452" spans="2:65" s="12" customFormat="1">
      <c r="B1452" s="154"/>
      <c r="D1452" s="155" t="s">
        <v>164</v>
      </c>
      <c r="E1452" s="156" t="s">
        <v>1</v>
      </c>
      <c r="F1452" s="157" t="s">
        <v>1958</v>
      </c>
      <c r="H1452" s="156" t="s">
        <v>1</v>
      </c>
      <c r="I1452" s="158"/>
      <c r="L1452" s="154"/>
      <c r="M1452" s="159"/>
      <c r="T1452" s="160"/>
      <c r="AT1452" s="156" t="s">
        <v>164</v>
      </c>
      <c r="AU1452" s="156" t="s">
        <v>84</v>
      </c>
      <c r="AV1452" s="12" t="s">
        <v>80</v>
      </c>
      <c r="AW1452" s="12" t="s">
        <v>32</v>
      </c>
      <c r="AX1452" s="12" t="s">
        <v>7</v>
      </c>
      <c r="AY1452" s="156" t="s">
        <v>154</v>
      </c>
    </row>
    <row r="1453" spans="2:65" s="13" customFormat="1">
      <c r="B1453" s="161"/>
      <c r="D1453" s="155" t="s">
        <v>164</v>
      </c>
      <c r="E1453" s="162" t="s">
        <v>1</v>
      </c>
      <c r="F1453" s="163" t="s">
        <v>1959</v>
      </c>
      <c r="H1453" s="164">
        <v>164.16</v>
      </c>
      <c r="I1453" s="165"/>
      <c r="L1453" s="161"/>
      <c r="M1453" s="166"/>
      <c r="T1453" s="167"/>
      <c r="AT1453" s="162" t="s">
        <v>164</v>
      </c>
      <c r="AU1453" s="162" t="s">
        <v>84</v>
      </c>
      <c r="AV1453" s="13" t="s">
        <v>84</v>
      </c>
      <c r="AW1453" s="13" t="s">
        <v>32</v>
      </c>
      <c r="AX1453" s="13" t="s">
        <v>7</v>
      </c>
      <c r="AY1453" s="162" t="s">
        <v>154</v>
      </c>
    </row>
    <row r="1454" spans="2:65" s="12" customFormat="1">
      <c r="B1454" s="154"/>
      <c r="D1454" s="155" t="s">
        <v>164</v>
      </c>
      <c r="E1454" s="156" t="s">
        <v>1</v>
      </c>
      <c r="F1454" s="157" t="s">
        <v>1960</v>
      </c>
      <c r="H1454" s="156" t="s">
        <v>1</v>
      </c>
      <c r="I1454" s="158"/>
      <c r="L1454" s="154"/>
      <c r="M1454" s="159"/>
      <c r="T1454" s="160"/>
      <c r="AT1454" s="156" t="s">
        <v>164</v>
      </c>
      <c r="AU1454" s="156" t="s">
        <v>84</v>
      </c>
      <c r="AV1454" s="12" t="s">
        <v>80</v>
      </c>
      <c r="AW1454" s="12" t="s">
        <v>32</v>
      </c>
      <c r="AX1454" s="12" t="s">
        <v>7</v>
      </c>
      <c r="AY1454" s="156" t="s">
        <v>154</v>
      </c>
    </row>
    <row r="1455" spans="2:65" s="13" customFormat="1">
      <c r="B1455" s="161"/>
      <c r="D1455" s="155" t="s">
        <v>164</v>
      </c>
      <c r="E1455" s="162" t="s">
        <v>1</v>
      </c>
      <c r="F1455" s="163" t="s">
        <v>1961</v>
      </c>
      <c r="H1455" s="164">
        <v>81.45</v>
      </c>
      <c r="I1455" s="165"/>
      <c r="L1455" s="161"/>
      <c r="M1455" s="166"/>
      <c r="T1455" s="167"/>
      <c r="AT1455" s="162" t="s">
        <v>164</v>
      </c>
      <c r="AU1455" s="162" t="s">
        <v>84</v>
      </c>
      <c r="AV1455" s="13" t="s">
        <v>84</v>
      </c>
      <c r="AW1455" s="13" t="s">
        <v>32</v>
      </c>
      <c r="AX1455" s="13" t="s">
        <v>7</v>
      </c>
      <c r="AY1455" s="162" t="s">
        <v>154</v>
      </c>
    </row>
    <row r="1456" spans="2:65" s="12" customFormat="1">
      <c r="B1456" s="154"/>
      <c r="D1456" s="155" t="s">
        <v>164</v>
      </c>
      <c r="E1456" s="156" t="s">
        <v>1</v>
      </c>
      <c r="F1456" s="157" t="s">
        <v>1962</v>
      </c>
      <c r="H1456" s="156" t="s">
        <v>1</v>
      </c>
      <c r="I1456" s="158"/>
      <c r="L1456" s="154"/>
      <c r="M1456" s="159"/>
      <c r="T1456" s="160"/>
      <c r="AT1456" s="156" t="s">
        <v>164</v>
      </c>
      <c r="AU1456" s="156" t="s">
        <v>84</v>
      </c>
      <c r="AV1456" s="12" t="s">
        <v>80</v>
      </c>
      <c r="AW1456" s="12" t="s">
        <v>32</v>
      </c>
      <c r="AX1456" s="12" t="s">
        <v>7</v>
      </c>
      <c r="AY1456" s="156" t="s">
        <v>154</v>
      </c>
    </row>
    <row r="1457" spans="2:51" s="13" customFormat="1">
      <c r="B1457" s="161"/>
      <c r="D1457" s="155" t="s">
        <v>164</v>
      </c>
      <c r="E1457" s="162" t="s">
        <v>1</v>
      </c>
      <c r="F1457" s="163" t="s">
        <v>1963</v>
      </c>
      <c r="H1457" s="164">
        <v>205.2</v>
      </c>
      <c r="I1457" s="165"/>
      <c r="L1457" s="161"/>
      <c r="M1457" s="166"/>
      <c r="T1457" s="167"/>
      <c r="AT1457" s="162" t="s">
        <v>164</v>
      </c>
      <c r="AU1457" s="162" t="s">
        <v>84</v>
      </c>
      <c r="AV1457" s="13" t="s">
        <v>84</v>
      </c>
      <c r="AW1457" s="13" t="s">
        <v>32</v>
      </c>
      <c r="AX1457" s="13" t="s">
        <v>7</v>
      </c>
      <c r="AY1457" s="162" t="s">
        <v>154</v>
      </c>
    </row>
    <row r="1458" spans="2:51" s="12" customFormat="1">
      <c r="B1458" s="154"/>
      <c r="D1458" s="155" t="s">
        <v>164</v>
      </c>
      <c r="E1458" s="156" t="s">
        <v>1</v>
      </c>
      <c r="F1458" s="157" t="s">
        <v>1964</v>
      </c>
      <c r="H1458" s="156" t="s">
        <v>1</v>
      </c>
      <c r="I1458" s="158"/>
      <c r="L1458" s="154"/>
      <c r="M1458" s="159"/>
      <c r="T1458" s="160"/>
      <c r="AT1458" s="156" t="s">
        <v>164</v>
      </c>
      <c r="AU1458" s="156" t="s">
        <v>84</v>
      </c>
      <c r="AV1458" s="12" t="s">
        <v>80</v>
      </c>
      <c r="AW1458" s="12" t="s">
        <v>32</v>
      </c>
      <c r="AX1458" s="12" t="s">
        <v>7</v>
      </c>
      <c r="AY1458" s="156" t="s">
        <v>154</v>
      </c>
    </row>
    <row r="1459" spans="2:51" s="13" customFormat="1">
      <c r="B1459" s="161"/>
      <c r="D1459" s="155" t="s">
        <v>164</v>
      </c>
      <c r="E1459" s="162" t="s">
        <v>1</v>
      </c>
      <c r="F1459" s="163" t="s">
        <v>1965</v>
      </c>
      <c r="H1459" s="164">
        <v>152.1</v>
      </c>
      <c r="I1459" s="165"/>
      <c r="L1459" s="161"/>
      <c r="M1459" s="166"/>
      <c r="T1459" s="167"/>
      <c r="AT1459" s="162" t="s">
        <v>164</v>
      </c>
      <c r="AU1459" s="162" t="s">
        <v>84</v>
      </c>
      <c r="AV1459" s="13" t="s">
        <v>84</v>
      </c>
      <c r="AW1459" s="13" t="s">
        <v>32</v>
      </c>
      <c r="AX1459" s="13" t="s">
        <v>7</v>
      </c>
      <c r="AY1459" s="162" t="s">
        <v>154</v>
      </c>
    </row>
    <row r="1460" spans="2:51" s="12" customFormat="1">
      <c r="B1460" s="154"/>
      <c r="D1460" s="155" t="s">
        <v>164</v>
      </c>
      <c r="E1460" s="156" t="s">
        <v>1</v>
      </c>
      <c r="F1460" s="157" t="s">
        <v>1966</v>
      </c>
      <c r="H1460" s="156" t="s">
        <v>1</v>
      </c>
      <c r="I1460" s="158"/>
      <c r="L1460" s="154"/>
      <c r="M1460" s="159"/>
      <c r="T1460" s="160"/>
      <c r="AT1460" s="156" t="s">
        <v>164</v>
      </c>
      <c r="AU1460" s="156" t="s">
        <v>84</v>
      </c>
      <c r="AV1460" s="12" t="s">
        <v>80</v>
      </c>
      <c r="AW1460" s="12" t="s">
        <v>32</v>
      </c>
      <c r="AX1460" s="12" t="s">
        <v>7</v>
      </c>
      <c r="AY1460" s="156" t="s">
        <v>154</v>
      </c>
    </row>
    <row r="1461" spans="2:51" s="13" customFormat="1">
      <c r="B1461" s="161"/>
      <c r="D1461" s="155" t="s">
        <v>164</v>
      </c>
      <c r="E1461" s="162" t="s">
        <v>1</v>
      </c>
      <c r="F1461" s="163" t="s">
        <v>1967</v>
      </c>
      <c r="H1461" s="164">
        <v>212.04</v>
      </c>
      <c r="I1461" s="165"/>
      <c r="L1461" s="161"/>
      <c r="M1461" s="166"/>
      <c r="T1461" s="167"/>
      <c r="AT1461" s="162" t="s">
        <v>164</v>
      </c>
      <c r="AU1461" s="162" t="s">
        <v>84</v>
      </c>
      <c r="AV1461" s="13" t="s">
        <v>84</v>
      </c>
      <c r="AW1461" s="13" t="s">
        <v>32</v>
      </c>
      <c r="AX1461" s="13" t="s">
        <v>7</v>
      </c>
      <c r="AY1461" s="162" t="s">
        <v>154</v>
      </c>
    </row>
    <row r="1462" spans="2:51" s="12" customFormat="1">
      <c r="B1462" s="154"/>
      <c r="D1462" s="155" t="s">
        <v>164</v>
      </c>
      <c r="E1462" s="156" t="s">
        <v>1</v>
      </c>
      <c r="F1462" s="157" t="s">
        <v>1968</v>
      </c>
      <c r="H1462" s="156" t="s">
        <v>1</v>
      </c>
      <c r="I1462" s="158"/>
      <c r="L1462" s="154"/>
      <c r="M1462" s="159"/>
      <c r="T1462" s="160"/>
      <c r="AT1462" s="156" t="s">
        <v>164</v>
      </c>
      <c r="AU1462" s="156" t="s">
        <v>84</v>
      </c>
      <c r="AV1462" s="12" t="s">
        <v>80</v>
      </c>
      <c r="AW1462" s="12" t="s">
        <v>32</v>
      </c>
      <c r="AX1462" s="12" t="s">
        <v>7</v>
      </c>
      <c r="AY1462" s="156" t="s">
        <v>154</v>
      </c>
    </row>
    <row r="1463" spans="2:51" s="13" customFormat="1">
      <c r="B1463" s="161"/>
      <c r="D1463" s="155" t="s">
        <v>164</v>
      </c>
      <c r="E1463" s="162" t="s">
        <v>1</v>
      </c>
      <c r="F1463" s="163" t="s">
        <v>1969</v>
      </c>
      <c r="H1463" s="164">
        <v>253.08</v>
      </c>
      <c r="I1463" s="165"/>
      <c r="L1463" s="161"/>
      <c r="M1463" s="166"/>
      <c r="T1463" s="167"/>
      <c r="AT1463" s="162" t="s">
        <v>164</v>
      </c>
      <c r="AU1463" s="162" t="s">
        <v>84</v>
      </c>
      <c r="AV1463" s="13" t="s">
        <v>84</v>
      </c>
      <c r="AW1463" s="13" t="s">
        <v>32</v>
      </c>
      <c r="AX1463" s="13" t="s">
        <v>7</v>
      </c>
      <c r="AY1463" s="162" t="s">
        <v>154</v>
      </c>
    </row>
    <row r="1464" spans="2:51" s="12" customFormat="1">
      <c r="B1464" s="154"/>
      <c r="D1464" s="155" t="s">
        <v>164</v>
      </c>
      <c r="E1464" s="156" t="s">
        <v>1</v>
      </c>
      <c r="F1464" s="157" t="s">
        <v>1970</v>
      </c>
      <c r="H1464" s="156" t="s">
        <v>1</v>
      </c>
      <c r="I1464" s="158"/>
      <c r="L1464" s="154"/>
      <c r="M1464" s="159"/>
      <c r="T1464" s="160"/>
      <c r="AT1464" s="156" t="s">
        <v>164</v>
      </c>
      <c r="AU1464" s="156" t="s">
        <v>84</v>
      </c>
      <c r="AV1464" s="12" t="s">
        <v>80</v>
      </c>
      <c r="AW1464" s="12" t="s">
        <v>32</v>
      </c>
      <c r="AX1464" s="12" t="s">
        <v>7</v>
      </c>
      <c r="AY1464" s="156" t="s">
        <v>154</v>
      </c>
    </row>
    <row r="1465" spans="2:51" s="13" customFormat="1">
      <c r="B1465" s="161"/>
      <c r="D1465" s="155" t="s">
        <v>164</v>
      </c>
      <c r="E1465" s="162" t="s">
        <v>1</v>
      </c>
      <c r="F1465" s="163" t="s">
        <v>1971</v>
      </c>
      <c r="H1465" s="164">
        <v>188.78</v>
      </c>
      <c r="I1465" s="165"/>
      <c r="L1465" s="161"/>
      <c r="M1465" s="166"/>
      <c r="T1465" s="167"/>
      <c r="AT1465" s="162" t="s">
        <v>164</v>
      </c>
      <c r="AU1465" s="162" t="s">
        <v>84</v>
      </c>
      <c r="AV1465" s="13" t="s">
        <v>84</v>
      </c>
      <c r="AW1465" s="13" t="s">
        <v>32</v>
      </c>
      <c r="AX1465" s="13" t="s">
        <v>7</v>
      </c>
      <c r="AY1465" s="162" t="s">
        <v>154</v>
      </c>
    </row>
    <row r="1466" spans="2:51" s="12" customFormat="1">
      <c r="B1466" s="154"/>
      <c r="D1466" s="155" t="s">
        <v>164</v>
      </c>
      <c r="E1466" s="156" t="s">
        <v>1</v>
      </c>
      <c r="F1466" s="157" t="s">
        <v>1972</v>
      </c>
      <c r="H1466" s="156" t="s">
        <v>1</v>
      </c>
      <c r="I1466" s="158"/>
      <c r="L1466" s="154"/>
      <c r="M1466" s="159"/>
      <c r="T1466" s="160"/>
      <c r="AT1466" s="156" t="s">
        <v>164</v>
      </c>
      <c r="AU1466" s="156" t="s">
        <v>84</v>
      </c>
      <c r="AV1466" s="12" t="s">
        <v>80</v>
      </c>
      <c r="AW1466" s="12" t="s">
        <v>32</v>
      </c>
      <c r="AX1466" s="12" t="s">
        <v>7</v>
      </c>
      <c r="AY1466" s="156" t="s">
        <v>154</v>
      </c>
    </row>
    <row r="1467" spans="2:51" s="13" customFormat="1">
      <c r="B1467" s="161"/>
      <c r="D1467" s="155" t="s">
        <v>164</v>
      </c>
      <c r="E1467" s="162" t="s">
        <v>1</v>
      </c>
      <c r="F1467" s="163" t="s">
        <v>1973</v>
      </c>
      <c r="H1467" s="164">
        <v>229.82</v>
      </c>
      <c r="I1467" s="165"/>
      <c r="L1467" s="161"/>
      <c r="M1467" s="166"/>
      <c r="T1467" s="167"/>
      <c r="AT1467" s="162" t="s">
        <v>164</v>
      </c>
      <c r="AU1467" s="162" t="s">
        <v>84</v>
      </c>
      <c r="AV1467" s="13" t="s">
        <v>84</v>
      </c>
      <c r="AW1467" s="13" t="s">
        <v>32</v>
      </c>
      <c r="AX1467" s="13" t="s">
        <v>7</v>
      </c>
      <c r="AY1467" s="162" t="s">
        <v>154</v>
      </c>
    </row>
    <row r="1468" spans="2:51" s="12" customFormat="1">
      <c r="B1468" s="154"/>
      <c r="D1468" s="155" t="s">
        <v>164</v>
      </c>
      <c r="E1468" s="156" t="s">
        <v>1</v>
      </c>
      <c r="F1468" s="157" t="s">
        <v>1974</v>
      </c>
      <c r="H1468" s="156" t="s">
        <v>1</v>
      </c>
      <c r="I1468" s="158"/>
      <c r="L1468" s="154"/>
      <c r="M1468" s="159"/>
      <c r="T1468" s="160"/>
      <c r="AT1468" s="156" t="s">
        <v>164</v>
      </c>
      <c r="AU1468" s="156" t="s">
        <v>84</v>
      </c>
      <c r="AV1468" s="12" t="s">
        <v>80</v>
      </c>
      <c r="AW1468" s="12" t="s">
        <v>32</v>
      </c>
      <c r="AX1468" s="12" t="s">
        <v>7</v>
      </c>
      <c r="AY1468" s="156" t="s">
        <v>154</v>
      </c>
    </row>
    <row r="1469" spans="2:51" s="13" customFormat="1">
      <c r="B1469" s="161"/>
      <c r="D1469" s="155" t="s">
        <v>164</v>
      </c>
      <c r="E1469" s="162" t="s">
        <v>1</v>
      </c>
      <c r="F1469" s="163" t="s">
        <v>1975</v>
      </c>
      <c r="H1469" s="164">
        <v>128.47999999999999</v>
      </c>
      <c r="I1469" s="165"/>
      <c r="L1469" s="161"/>
      <c r="M1469" s="166"/>
      <c r="T1469" s="167"/>
      <c r="AT1469" s="162" t="s">
        <v>164</v>
      </c>
      <c r="AU1469" s="162" t="s">
        <v>84</v>
      </c>
      <c r="AV1469" s="13" t="s">
        <v>84</v>
      </c>
      <c r="AW1469" s="13" t="s">
        <v>32</v>
      </c>
      <c r="AX1469" s="13" t="s">
        <v>7</v>
      </c>
      <c r="AY1469" s="162" t="s">
        <v>154</v>
      </c>
    </row>
    <row r="1470" spans="2:51" s="12" customFormat="1">
      <c r="B1470" s="154"/>
      <c r="D1470" s="155" t="s">
        <v>164</v>
      </c>
      <c r="E1470" s="156" t="s">
        <v>1</v>
      </c>
      <c r="F1470" s="157" t="s">
        <v>1976</v>
      </c>
      <c r="H1470" s="156" t="s">
        <v>1</v>
      </c>
      <c r="I1470" s="158"/>
      <c r="L1470" s="154"/>
      <c r="M1470" s="159"/>
      <c r="T1470" s="160"/>
      <c r="AT1470" s="156" t="s">
        <v>164</v>
      </c>
      <c r="AU1470" s="156" t="s">
        <v>84</v>
      </c>
      <c r="AV1470" s="12" t="s">
        <v>80</v>
      </c>
      <c r="AW1470" s="12" t="s">
        <v>32</v>
      </c>
      <c r="AX1470" s="12" t="s">
        <v>7</v>
      </c>
      <c r="AY1470" s="156" t="s">
        <v>154</v>
      </c>
    </row>
    <row r="1471" spans="2:51" s="13" customFormat="1">
      <c r="B1471" s="161"/>
      <c r="D1471" s="155" t="s">
        <v>164</v>
      </c>
      <c r="E1471" s="162" t="s">
        <v>1</v>
      </c>
      <c r="F1471" s="163" t="s">
        <v>1977</v>
      </c>
      <c r="H1471" s="164">
        <v>79.680000000000007</v>
      </c>
      <c r="I1471" s="165"/>
      <c r="L1471" s="161"/>
      <c r="M1471" s="166"/>
      <c r="T1471" s="167"/>
      <c r="AT1471" s="162" t="s">
        <v>164</v>
      </c>
      <c r="AU1471" s="162" t="s">
        <v>84</v>
      </c>
      <c r="AV1471" s="13" t="s">
        <v>84</v>
      </c>
      <c r="AW1471" s="13" t="s">
        <v>32</v>
      </c>
      <c r="AX1471" s="13" t="s">
        <v>7</v>
      </c>
      <c r="AY1471" s="162" t="s">
        <v>154</v>
      </c>
    </row>
    <row r="1472" spans="2:51" s="12" customFormat="1">
      <c r="B1472" s="154"/>
      <c r="D1472" s="155" t="s">
        <v>164</v>
      </c>
      <c r="E1472" s="156" t="s">
        <v>1</v>
      </c>
      <c r="F1472" s="157" t="s">
        <v>1916</v>
      </c>
      <c r="H1472" s="156" t="s">
        <v>1</v>
      </c>
      <c r="I1472" s="158"/>
      <c r="L1472" s="154"/>
      <c r="M1472" s="159"/>
      <c r="T1472" s="160"/>
      <c r="AT1472" s="156" t="s">
        <v>164</v>
      </c>
      <c r="AU1472" s="156" t="s">
        <v>84</v>
      </c>
      <c r="AV1472" s="12" t="s">
        <v>80</v>
      </c>
      <c r="AW1472" s="12" t="s">
        <v>32</v>
      </c>
      <c r="AX1472" s="12" t="s">
        <v>7</v>
      </c>
      <c r="AY1472" s="156" t="s">
        <v>154</v>
      </c>
    </row>
    <row r="1473" spans="2:65" s="13" customFormat="1">
      <c r="B1473" s="161"/>
      <c r="D1473" s="155" t="s">
        <v>164</v>
      </c>
      <c r="E1473" s="162" t="s">
        <v>1</v>
      </c>
      <c r="F1473" s="163" t="s">
        <v>1978</v>
      </c>
      <c r="H1473" s="164">
        <v>198.19399999999999</v>
      </c>
      <c r="I1473" s="165"/>
      <c r="L1473" s="161"/>
      <c r="M1473" s="166"/>
      <c r="T1473" s="167"/>
      <c r="AT1473" s="162" t="s">
        <v>164</v>
      </c>
      <c r="AU1473" s="162" t="s">
        <v>84</v>
      </c>
      <c r="AV1473" s="13" t="s">
        <v>84</v>
      </c>
      <c r="AW1473" s="13" t="s">
        <v>32</v>
      </c>
      <c r="AX1473" s="13" t="s">
        <v>7</v>
      </c>
      <c r="AY1473" s="162" t="s">
        <v>154</v>
      </c>
    </row>
    <row r="1474" spans="2:65" s="14" customFormat="1">
      <c r="B1474" s="168"/>
      <c r="D1474" s="155" t="s">
        <v>164</v>
      </c>
      <c r="E1474" s="169" t="s">
        <v>1</v>
      </c>
      <c r="F1474" s="170" t="s">
        <v>183</v>
      </c>
      <c r="H1474" s="171">
        <v>2180.134</v>
      </c>
      <c r="I1474" s="172"/>
      <c r="L1474" s="168"/>
      <c r="M1474" s="173"/>
      <c r="T1474" s="174"/>
      <c r="AT1474" s="169" t="s">
        <v>164</v>
      </c>
      <c r="AU1474" s="169" t="s">
        <v>84</v>
      </c>
      <c r="AV1474" s="14" t="s">
        <v>90</v>
      </c>
      <c r="AW1474" s="14" t="s">
        <v>32</v>
      </c>
      <c r="AX1474" s="14" t="s">
        <v>80</v>
      </c>
      <c r="AY1474" s="169" t="s">
        <v>154</v>
      </c>
    </row>
    <row r="1475" spans="2:65" s="1" customFormat="1" ht="24.2" customHeight="1">
      <c r="B1475" s="139"/>
      <c r="C1475" s="140" t="s">
        <v>1979</v>
      </c>
      <c r="D1475" s="140" t="s">
        <v>156</v>
      </c>
      <c r="E1475" s="141" t="s">
        <v>1980</v>
      </c>
      <c r="F1475" s="142" t="s">
        <v>1981</v>
      </c>
      <c r="G1475" s="143" t="s">
        <v>789</v>
      </c>
      <c r="H1475" s="144">
        <v>3119.259</v>
      </c>
      <c r="I1475" s="145"/>
      <c r="J1475" s="146">
        <f>ROUND(I1475*H1475,2)</f>
        <v>0</v>
      </c>
      <c r="K1475" s="147"/>
      <c r="L1475" s="32"/>
      <c r="M1475" s="148" t="s">
        <v>1</v>
      </c>
      <c r="N1475" s="149" t="s">
        <v>42</v>
      </c>
      <c r="P1475" s="150">
        <f>O1475*H1475</f>
        <v>0</v>
      </c>
      <c r="Q1475" s="150">
        <v>5.0000000000000002E-5</v>
      </c>
      <c r="R1475" s="150">
        <f>Q1475*H1475</f>
        <v>0.15596295000000002</v>
      </c>
      <c r="S1475" s="150">
        <v>0</v>
      </c>
      <c r="T1475" s="151">
        <f>S1475*H1475</f>
        <v>0</v>
      </c>
      <c r="AR1475" s="152" t="s">
        <v>244</v>
      </c>
      <c r="AT1475" s="152" t="s">
        <v>156</v>
      </c>
      <c r="AU1475" s="152" t="s">
        <v>84</v>
      </c>
      <c r="AY1475" s="17" t="s">
        <v>154</v>
      </c>
      <c r="BE1475" s="153">
        <f>IF(N1475="základná",J1475,0)</f>
        <v>0</v>
      </c>
      <c r="BF1475" s="153">
        <f>IF(N1475="znížená",J1475,0)</f>
        <v>0</v>
      </c>
      <c r="BG1475" s="153">
        <f>IF(N1475="zákl. prenesená",J1475,0)</f>
        <v>0</v>
      </c>
      <c r="BH1475" s="153">
        <f>IF(N1475="zníž. prenesená",J1475,0)</f>
        <v>0</v>
      </c>
      <c r="BI1475" s="153">
        <f>IF(N1475="nulová",J1475,0)</f>
        <v>0</v>
      </c>
      <c r="BJ1475" s="17" t="s">
        <v>84</v>
      </c>
      <c r="BK1475" s="153">
        <f>ROUND(I1475*H1475,2)</f>
        <v>0</v>
      </c>
      <c r="BL1475" s="17" t="s">
        <v>244</v>
      </c>
      <c r="BM1475" s="152" t="s">
        <v>1982</v>
      </c>
    </row>
    <row r="1476" spans="2:65" s="12" customFormat="1">
      <c r="B1476" s="154"/>
      <c r="D1476" s="155" t="s">
        <v>164</v>
      </c>
      <c r="E1476" s="156" t="s">
        <v>1</v>
      </c>
      <c r="F1476" s="157" t="s">
        <v>1922</v>
      </c>
      <c r="H1476" s="156" t="s">
        <v>1</v>
      </c>
      <c r="I1476" s="158"/>
      <c r="L1476" s="154"/>
      <c r="M1476" s="159"/>
      <c r="T1476" s="160"/>
      <c r="AT1476" s="156" t="s">
        <v>164</v>
      </c>
      <c r="AU1476" s="156" t="s">
        <v>84</v>
      </c>
      <c r="AV1476" s="12" t="s">
        <v>80</v>
      </c>
      <c r="AW1476" s="12" t="s">
        <v>32</v>
      </c>
      <c r="AX1476" s="12" t="s">
        <v>7</v>
      </c>
      <c r="AY1476" s="156" t="s">
        <v>154</v>
      </c>
    </row>
    <row r="1477" spans="2:65" s="12" customFormat="1">
      <c r="B1477" s="154"/>
      <c r="D1477" s="155" t="s">
        <v>164</v>
      </c>
      <c r="E1477" s="156" t="s">
        <v>1</v>
      </c>
      <c r="F1477" s="157" t="s">
        <v>1983</v>
      </c>
      <c r="H1477" s="156" t="s">
        <v>1</v>
      </c>
      <c r="I1477" s="158"/>
      <c r="L1477" s="154"/>
      <c r="M1477" s="159"/>
      <c r="T1477" s="160"/>
      <c r="AT1477" s="156" t="s">
        <v>164</v>
      </c>
      <c r="AU1477" s="156" t="s">
        <v>84</v>
      </c>
      <c r="AV1477" s="12" t="s">
        <v>80</v>
      </c>
      <c r="AW1477" s="12" t="s">
        <v>32</v>
      </c>
      <c r="AX1477" s="12" t="s">
        <v>7</v>
      </c>
      <c r="AY1477" s="156" t="s">
        <v>154</v>
      </c>
    </row>
    <row r="1478" spans="2:65" s="13" customFormat="1">
      <c r="B1478" s="161"/>
      <c r="D1478" s="155" t="s">
        <v>164</v>
      </c>
      <c r="E1478" s="162" t="s">
        <v>1</v>
      </c>
      <c r="F1478" s="163" t="s">
        <v>1984</v>
      </c>
      <c r="H1478" s="164">
        <v>227.79</v>
      </c>
      <c r="I1478" s="165"/>
      <c r="L1478" s="161"/>
      <c r="M1478" s="166"/>
      <c r="T1478" s="167"/>
      <c r="AT1478" s="162" t="s">
        <v>164</v>
      </c>
      <c r="AU1478" s="162" t="s">
        <v>84</v>
      </c>
      <c r="AV1478" s="13" t="s">
        <v>84</v>
      </c>
      <c r="AW1478" s="13" t="s">
        <v>32</v>
      </c>
      <c r="AX1478" s="13" t="s">
        <v>7</v>
      </c>
      <c r="AY1478" s="162" t="s">
        <v>154</v>
      </c>
    </row>
    <row r="1479" spans="2:65" s="12" customFormat="1">
      <c r="B1479" s="154"/>
      <c r="D1479" s="155" t="s">
        <v>164</v>
      </c>
      <c r="E1479" s="156" t="s">
        <v>1</v>
      </c>
      <c r="F1479" s="157" t="s">
        <v>1985</v>
      </c>
      <c r="H1479" s="156" t="s">
        <v>1</v>
      </c>
      <c r="I1479" s="158"/>
      <c r="L1479" s="154"/>
      <c r="M1479" s="159"/>
      <c r="T1479" s="160"/>
      <c r="AT1479" s="156" t="s">
        <v>164</v>
      </c>
      <c r="AU1479" s="156" t="s">
        <v>84</v>
      </c>
      <c r="AV1479" s="12" t="s">
        <v>80</v>
      </c>
      <c r="AW1479" s="12" t="s">
        <v>32</v>
      </c>
      <c r="AX1479" s="12" t="s">
        <v>7</v>
      </c>
      <c r="AY1479" s="156" t="s">
        <v>154</v>
      </c>
    </row>
    <row r="1480" spans="2:65" s="13" customFormat="1">
      <c r="B1480" s="161"/>
      <c r="D1480" s="155" t="s">
        <v>164</v>
      </c>
      <c r="E1480" s="162" t="s">
        <v>1</v>
      </c>
      <c r="F1480" s="163" t="s">
        <v>1986</v>
      </c>
      <c r="H1480" s="164">
        <v>148.72999999999999</v>
      </c>
      <c r="I1480" s="165"/>
      <c r="L1480" s="161"/>
      <c r="M1480" s="166"/>
      <c r="T1480" s="167"/>
      <c r="AT1480" s="162" t="s">
        <v>164</v>
      </c>
      <c r="AU1480" s="162" t="s">
        <v>84</v>
      </c>
      <c r="AV1480" s="13" t="s">
        <v>84</v>
      </c>
      <c r="AW1480" s="13" t="s">
        <v>32</v>
      </c>
      <c r="AX1480" s="13" t="s">
        <v>7</v>
      </c>
      <c r="AY1480" s="162" t="s">
        <v>154</v>
      </c>
    </row>
    <row r="1481" spans="2:65" s="12" customFormat="1">
      <c r="B1481" s="154"/>
      <c r="D1481" s="155" t="s">
        <v>164</v>
      </c>
      <c r="E1481" s="156" t="s">
        <v>1</v>
      </c>
      <c r="F1481" s="157" t="s">
        <v>1987</v>
      </c>
      <c r="H1481" s="156" t="s">
        <v>1</v>
      </c>
      <c r="I1481" s="158"/>
      <c r="L1481" s="154"/>
      <c r="M1481" s="159"/>
      <c r="T1481" s="160"/>
      <c r="AT1481" s="156" t="s">
        <v>164</v>
      </c>
      <c r="AU1481" s="156" t="s">
        <v>84</v>
      </c>
      <c r="AV1481" s="12" t="s">
        <v>80</v>
      </c>
      <c r="AW1481" s="12" t="s">
        <v>32</v>
      </c>
      <c r="AX1481" s="12" t="s">
        <v>7</v>
      </c>
      <c r="AY1481" s="156" t="s">
        <v>154</v>
      </c>
    </row>
    <row r="1482" spans="2:65" s="13" customFormat="1">
      <c r="B1482" s="161"/>
      <c r="D1482" s="155" t="s">
        <v>164</v>
      </c>
      <c r="E1482" s="162" t="s">
        <v>1</v>
      </c>
      <c r="F1482" s="163" t="s">
        <v>1988</v>
      </c>
      <c r="H1482" s="164">
        <v>158.4</v>
      </c>
      <c r="I1482" s="165"/>
      <c r="L1482" s="161"/>
      <c r="M1482" s="166"/>
      <c r="T1482" s="167"/>
      <c r="AT1482" s="162" t="s">
        <v>164</v>
      </c>
      <c r="AU1482" s="162" t="s">
        <v>84</v>
      </c>
      <c r="AV1482" s="13" t="s">
        <v>84</v>
      </c>
      <c r="AW1482" s="13" t="s">
        <v>32</v>
      </c>
      <c r="AX1482" s="13" t="s">
        <v>7</v>
      </c>
      <c r="AY1482" s="162" t="s">
        <v>154</v>
      </c>
    </row>
    <row r="1483" spans="2:65" s="12" customFormat="1">
      <c r="B1483" s="154"/>
      <c r="D1483" s="155" t="s">
        <v>164</v>
      </c>
      <c r="E1483" s="156" t="s">
        <v>1</v>
      </c>
      <c r="F1483" s="157" t="s">
        <v>1989</v>
      </c>
      <c r="H1483" s="156" t="s">
        <v>1</v>
      </c>
      <c r="I1483" s="158"/>
      <c r="L1483" s="154"/>
      <c r="M1483" s="159"/>
      <c r="T1483" s="160"/>
      <c r="AT1483" s="156" t="s">
        <v>164</v>
      </c>
      <c r="AU1483" s="156" t="s">
        <v>84</v>
      </c>
      <c r="AV1483" s="12" t="s">
        <v>80</v>
      </c>
      <c r="AW1483" s="12" t="s">
        <v>32</v>
      </c>
      <c r="AX1483" s="12" t="s">
        <v>7</v>
      </c>
      <c r="AY1483" s="156" t="s">
        <v>154</v>
      </c>
    </row>
    <row r="1484" spans="2:65" s="13" customFormat="1">
      <c r="B1484" s="161"/>
      <c r="D1484" s="155" t="s">
        <v>164</v>
      </c>
      <c r="E1484" s="162" t="s">
        <v>1</v>
      </c>
      <c r="F1484" s="163" t="s">
        <v>1990</v>
      </c>
      <c r="H1484" s="164">
        <v>459</v>
      </c>
      <c r="I1484" s="165"/>
      <c r="L1484" s="161"/>
      <c r="M1484" s="166"/>
      <c r="T1484" s="167"/>
      <c r="AT1484" s="162" t="s">
        <v>164</v>
      </c>
      <c r="AU1484" s="162" t="s">
        <v>84</v>
      </c>
      <c r="AV1484" s="13" t="s">
        <v>84</v>
      </c>
      <c r="AW1484" s="13" t="s">
        <v>32</v>
      </c>
      <c r="AX1484" s="13" t="s">
        <v>7</v>
      </c>
      <c r="AY1484" s="162" t="s">
        <v>154</v>
      </c>
    </row>
    <row r="1485" spans="2:65" s="12" customFormat="1">
      <c r="B1485" s="154"/>
      <c r="D1485" s="155" t="s">
        <v>164</v>
      </c>
      <c r="E1485" s="156" t="s">
        <v>1</v>
      </c>
      <c r="F1485" s="157" t="s">
        <v>1991</v>
      </c>
      <c r="H1485" s="156" t="s">
        <v>1</v>
      </c>
      <c r="I1485" s="158"/>
      <c r="L1485" s="154"/>
      <c r="M1485" s="159"/>
      <c r="T1485" s="160"/>
      <c r="AT1485" s="156" t="s">
        <v>164</v>
      </c>
      <c r="AU1485" s="156" t="s">
        <v>84</v>
      </c>
      <c r="AV1485" s="12" t="s">
        <v>80</v>
      </c>
      <c r="AW1485" s="12" t="s">
        <v>32</v>
      </c>
      <c r="AX1485" s="12" t="s">
        <v>7</v>
      </c>
      <c r="AY1485" s="156" t="s">
        <v>154</v>
      </c>
    </row>
    <row r="1486" spans="2:65" s="13" customFormat="1">
      <c r="B1486" s="161"/>
      <c r="D1486" s="155" t="s">
        <v>164</v>
      </c>
      <c r="E1486" s="162" t="s">
        <v>1</v>
      </c>
      <c r="F1486" s="163" t="s">
        <v>1992</v>
      </c>
      <c r="H1486" s="164">
        <v>360</v>
      </c>
      <c r="I1486" s="165"/>
      <c r="L1486" s="161"/>
      <c r="M1486" s="166"/>
      <c r="T1486" s="167"/>
      <c r="AT1486" s="162" t="s">
        <v>164</v>
      </c>
      <c r="AU1486" s="162" t="s">
        <v>84</v>
      </c>
      <c r="AV1486" s="13" t="s">
        <v>84</v>
      </c>
      <c r="AW1486" s="13" t="s">
        <v>32</v>
      </c>
      <c r="AX1486" s="13" t="s">
        <v>7</v>
      </c>
      <c r="AY1486" s="162" t="s">
        <v>154</v>
      </c>
    </row>
    <row r="1487" spans="2:65" s="12" customFormat="1">
      <c r="B1487" s="154"/>
      <c r="D1487" s="155" t="s">
        <v>164</v>
      </c>
      <c r="E1487" s="156" t="s">
        <v>1</v>
      </c>
      <c r="F1487" s="157" t="s">
        <v>1993</v>
      </c>
      <c r="H1487" s="156" t="s">
        <v>1</v>
      </c>
      <c r="I1487" s="158"/>
      <c r="L1487" s="154"/>
      <c r="M1487" s="159"/>
      <c r="T1487" s="160"/>
      <c r="AT1487" s="156" t="s">
        <v>164</v>
      </c>
      <c r="AU1487" s="156" t="s">
        <v>84</v>
      </c>
      <c r="AV1487" s="12" t="s">
        <v>80</v>
      </c>
      <c r="AW1487" s="12" t="s">
        <v>32</v>
      </c>
      <c r="AX1487" s="12" t="s">
        <v>7</v>
      </c>
      <c r="AY1487" s="156" t="s">
        <v>154</v>
      </c>
    </row>
    <row r="1488" spans="2:65" s="13" customFormat="1">
      <c r="B1488" s="161"/>
      <c r="D1488" s="155" t="s">
        <v>164</v>
      </c>
      <c r="E1488" s="162" t="s">
        <v>1</v>
      </c>
      <c r="F1488" s="163" t="s">
        <v>1994</v>
      </c>
      <c r="H1488" s="164">
        <v>125.4</v>
      </c>
      <c r="I1488" s="165"/>
      <c r="L1488" s="161"/>
      <c r="M1488" s="166"/>
      <c r="T1488" s="167"/>
      <c r="AT1488" s="162" t="s">
        <v>164</v>
      </c>
      <c r="AU1488" s="162" t="s">
        <v>84</v>
      </c>
      <c r="AV1488" s="13" t="s">
        <v>84</v>
      </c>
      <c r="AW1488" s="13" t="s">
        <v>32</v>
      </c>
      <c r="AX1488" s="13" t="s">
        <v>7</v>
      </c>
      <c r="AY1488" s="162" t="s">
        <v>154</v>
      </c>
    </row>
    <row r="1489" spans="2:65" s="12" customFormat="1">
      <c r="B1489" s="154"/>
      <c r="D1489" s="155" t="s">
        <v>164</v>
      </c>
      <c r="E1489" s="156" t="s">
        <v>1</v>
      </c>
      <c r="F1489" s="157" t="s">
        <v>1995</v>
      </c>
      <c r="H1489" s="156" t="s">
        <v>1</v>
      </c>
      <c r="I1489" s="158"/>
      <c r="L1489" s="154"/>
      <c r="M1489" s="159"/>
      <c r="T1489" s="160"/>
      <c r="AT1489" s="156" t="s">
        <v>164</v>
      </c>
      <c r="AU1489" s="156" t="s">
        <v>84</v>
      </c>
      <c r="AV1489" s="12" t="s">
        <v>80</v>
      </c>
      <c r="AW1489" s="12" t="s">
        <v>32</v>
      </c>
      <c r="AX1489" s="12" t="s">
        <v>7</v>
      </c>
      <c r="AY1489" s="156" t="s">
        <v>154</v>
      </c>
    </row>
    <row r="1490" spans="2:65" s="13" customFormat="1">
      <c r="B1490" s="161"/>
      <c r="D1490" s="155" t="s">
        <v>164</v>
      </c>
      <c r="E1490" s="162" t="s">
        <v>1</v>
      </c>
      <c r="F1490" s="163" t="s">
        <v>1996</v>
      </c>
      <c r="H1490" s="164">
        <v>502.74</v>
      </c>
      <c r="I1490" s="165"/>
      <c r="L1490" s="161"/>
      <c r="M1490" s="166"/>
      <c r="T1490" s="167"/>
      <c r="AT1490" s="162" t="s">
        <v>164</v>
      </c>
      <c r="AU1490" s="162" t="s">
        <v>84</v>
      </c>
      <c r="AV1490" s="13" t="s">
        <v>84</v>
      </c>
      <c r="AW1490" s="13" t="s">
        <v>32</v>
      </c>
      <c r="AX1490" s="13" t="s">
        <v>7</v>
      </c>
      <c r="AY1490" s="162" t="s">
        <v>154</v>
      </c>
    </row>
    <row r="1491" spans="2:65" s="12" customFormat="1">
      <c r="B1491" s="154"/>
      <c r="D1491" s="155" t="s">
        <v>164</v>
      </c>
      <c r="E1491" s="156" t="s">
        <v>1</v>
      </c>
      <c r="F1491" s="157" t="s">
        <v>1997</v>
      </c>
      <c r="H1491" s="156" t="s">
        <v>1</v>
      </c>
      <c r="I1491" s="158"/>
      <c r="L1491" s="154"/>
      <c r="M1491" s="159"/>
      <c r="T1491" s="160"/>
      <c r="AT1491" s="156" t="s">
        <v>164</v>
      </c>
      <c r="AU1491" s="156" t="s">
        <v>84</v>
      </c>
      <c r="AV1491" s="12" t="s">
        <v>80</v>
      </c>
      <c r="AW1491" s="12" t="s">
        <v>32</v>
      </c>
      <c r="AX1491" s="12" t="s">
        <v>7</v>
      </c>
      <c r="AY1491" s="156" t="s">
        <v>154</v>
      </c>
    </row>
    <row r="1492" spans="2:65" s="13" customFormat="1">
      <c r="B1492" s="161"/>
      <c r="D1492" s="155" t="s">
        <v>164</v>
      </c>
      <c r="E1492" s="162" t="s">
        <v>1</v>
      </c>
      <c r="F1492" s="163" t="s">
        <v>1998</v>
      </c>
      <c r="H1492" s="164">
        <v>403.56</v>
      </c>
      <c r="I1492" s="165"/>
      <c r="L1492" s="161"/>
      <c r="M1492" s="166"/>
      <c r="T1492" s="167"/>
      <c r="AT1492" s="162" t="s">
        <v>164</v>
      </c>
      <c r="AU1492" s="162" t="s">
        <v>84</v>
      </c>
      <c r="AV1492" s="13" t="s">
        <v>84</v>
      </c>
      <c r="AW1492" s="13" t="s">
        <v>32</v>
      </c>
      <c r="AX1492" s="13" t="s">
        <v>7</v>
      </c>
      <c r="AY1492" s="162" t="s">
        <v>154</v>
      </c>
    </row>
    <row r="1493" spans="2:65" s="12" customFormat="1">
      <c r="B1493" s="154"/>
      <c r="D1493" s="155" t="s">
        <v>164</v>
      </c>
      <c r="E1493" s="156" t="s">
        <v>1</v>
      </c>
      <c r="F1493" s="157" t="s">
        <v>1999</v>
      </c>
      <c r="H1493" s="156" t="s">
        <v>1</v>
      </c>
      <c r="I1493" s="158"/>
      <c r="L1493" s="154"/>
      <c r="M1493" s="159"/>
      <c r="T1493" s="160"/>
      <c r="AT1493" s="156" t="s">
        <v>164</v>
      </c>
      <c r="AU1493" s="156" t="s">
        <v>84</v>
      </c>
      <c r="AV1493" s="12" t="s">
        <v>80</v>
      </c>
      <c r="AW1493" s="12" t="s">
        <v>32</v>
      </c>
      <c r="AX1493" s="12" t="s">
        <v>7</v>
      </c>
      <c r="AY1493" s="156" t="s">
        <v>154</v>
      </c>
    </row>
    <row r="1494" spans="2:65" s="13" customFormat="1">
      <c r="B1494" s="161"/>
      <c r="D1494" s="155" t="s">
        <v>164</v>
      </c>
      <c r="E1494" s="162" t="s">
        <v>1</v>
      </c>
      <c r="F1494" s="163" t="s">
        <v>2000</v>
      </c>
      <c r="H1494" s="164">
        <v>450.07</v>
      </c>
      <c r="I1494" s="165"/>
      <c r="L1494" s="161"/>
      <c r="M1494" s="166"/>
      <c r="T1494" s="167"/>
      <c r="AT1494" s="162" t="s">
        <v>164</v>
      </c>
      <c r="AU1494" s="162" t="s">
        <v>84</v>
      </c>
      <c r="AV1494" s="13" t="s">
        <v>84</v>
      </c>
      <c r="AW1494" s="13" t="s">
        <v>32</v>
      </c>
      <c r="AX1494" s="13" t="s">
        <v>7</v>
      </c>
      <c r="AY1494" s="162" t="s">
        <v>154</v>
      </c>
    </row>
    <row r="1495" spans="2:65" s="12" customFormat="1">
      <c r="B1495" s="154"/>
      <c r="D1495" s="155" t="s">
        <v>164</v>
      </c>
      <c r="E1495" s="156" t="s">
        <v>1</v>
      </c>
      <c r="F1495" s="157" t="s">
        <v>1916</v>
      </c>
      <c r="H1495" s="156" t="s">
        <v>1</v>
      </c>
      <c r="I1495" s="158"/>
      <c r="L1495" s="154"/>
      <c r="M1495" s="159"/>
      <c r="T1495" s="160"/>
      <c r="AT1495" s="156" t="s">
        <v>164</v>
      </c>
      <c r="AU1495" s="156" t="s">
        <v>84</v>
      </c>
      <c r="AV1495" s="12" t="s">
        <v>80</v>
      </c>
      <c r="AW1495" s="12" t="s">
        <v>32</v>
      </c>
      <c r="AX1495" s="12" t="s">
        <v>7</v>
      </c>
      <c r="AY1495" s="156" t="s">
        <v>154</v>
      </c>
    </row>
    <row r="1496" spans="2:65" s="13" customFormat="1">
      <c r="B1496" s="161"/>
      <c r="D1496" s="155" t="s">
        <v>164</v>
      </c>
      <c r="E1496" s="162" t="s">
        <v>1</v>
      </c>
      <c r="F1496" s="163" t="s">
        <v>2001</v>
      </c>
      <c r="H1496" s="164">
        <v>283.56900000000002</v>
      </c>
      <c r="I1496" s="165"/>
      <c r="L1496" s="161"/>
      <c r="M1496" s="166"/>
      <c r="T1496" s="167"/>
      <c r="AT1496" s="162" t="s">
        <v>164</v>
      </c>
      <c r="AU1496" s="162" t="s">
        <v>84</v>
      </c>
      <c r="AV1496" s="13" t="s">
        <v>84</v>
      </c>
      <c r="AW1496" s="13" t="s">
        <v>32</v>
      </c>
      <c r="AX1496" s="13" t="s">
        <v>7</v>
      </c>
      <c r="AY1496" s="162" t="s">
        <v>154</v>
      </c>
    </row>
    <row r="1497" spans="2:65" s="14" customFormat="1">
      <c r="B1497" s="168"/>
      <c r="D1497" s="155" t="s">
        <v>164</v>
      </c>
      <c r="E1497" s="169" t="s">
        <v>1</v>
      </c>
      <c r="F1497" s="170" t="s">
        <v>183</v>
      </c>
      <c r="H1497" s="171">
        <v>3119.259</v>
      </c>
      <c r="I1497" s="172"/>
      <c r="L1497" s="168"/>
      <c r="M1497" s="173"/>
      <c r="T1497" s="174"/>
      <c r="AT1497" s="169" t="s">
        <v>164</v>
      </c>
      <c r="AU1497" s="169" t="s">
        <v>84</v>
      </c>
      <c r="AV1497" s="14" t="s">
        <v>90</v>
      </c>
      <c r="AW1497" s="14" t="s">
        <v>32</v>
      </c>
      <c r="AX1497" s="14" t="s">
        <v>80</v>
      </c>
      <c r="AY1497" s="169" t="s">
        <v>154</v>
      </c>
    </row>
    <row r="1498" spans="2:65" s="1" customFormat="1" ht="24.2" customHeight="1">
      <c r="B1498" s="139"/>
      <c r="C1498" s="140" t="s">
        <v>2002</v>
      </c>
      <c r="D1498" s="140" t="s">
        <v>156</v>
      </c>
      <c r="E1498" s="141" t="s">
        <v>2003</v>
      </c>
      <c r="F1498" s="142" t="s">
        <v>2004</v>
      </c>
      <c r="G1498" s="143" t="s">
        <v>789</v>
      </c>
      <c r="H1498" s="144">
        <v>23835.944</v>
      </c>
      <c r="I1498" s="145"/>
      <c r="J1498" s="146">
        <f>ROUND(I1498*H1498,2)</f>
        <v>0</v>
      </c>
      <c r="K1498" s="147"/>
      <c r="L1498" s="32"/>
      <c r="M1498" s="148" t="s">
        <v>1</v>
      </c>
      <c r="N1498" s="149" t="s">
        <v>42</v>
      </c>
      <c r="P1498" s="150">
        <f>O1498*H1498</f>
        <v>0</v>
      </c>
      <c r="Q1498" s="150">
        <v>5.0000000000000002E-5</v>
      </c>
      <c r="R1498" s="150">
        <f>Q1498*H1498</f>
        <v>1.1917972000000001</v>
      </c>
      <c r="S1498" s="150">
        <v>0</v>
      </c>
      <c r="T1498" s="151">
        <f>S1498*H1498</f>
        <v>0</v>
      </c>
      <c r="AR1498" s="152" t="s">
        <v>244</v>
      </c>
      <c r="AT1498" s="152" t="s">
        <v>156</v>
      </c>
      <c r="AU1498" s="152" t="s">
        <v>84</v>
      </c>
      <c r="AY1498" s="17" t="s">
        <v>154</v>
      </c>
      <c r="BE1498" s="153">
        <f>IF(N1498="základná",J1498,0)</f>
        <v>0</v>
      </c>
      <c r="BF1498" s="153">
        <f>IF(N1498="znížená",J1498,0)</f>
        <v>0</v>
      </c>
      <c r="BG1498" s="153">
        <f>IF(N1498="zákl. prenesená",J1498,0)</f>
        <v>0</v>
      </c>
      <c r="BH1498" s="153">
        <f>IF(N1498="zníž. prenesená",J1498,0)</f>
        <v>0</v>
      </c>
      <c r="BI1498" s="153">
        <f>IF(N1498="nulová",J1498,0)</f>
        <v>0</v>
      </c>
      <c r="BJ1498" s="17" t="s">
        <v>84</v>
      </c>
      <c r="BK1498" s="153">
        <f>ROUND(I1498*H1498,2)</f>
        <v>0</v>
      </c>
      <c r="BL1498" s="17" t="s">
        <v>244</v>
      </c>
      <c r="BM1498" s="152" t="s">
        <v>2005</v>
      </c>
    </row>
    <row r="1499" spans="2:65" s="12" customFormat="1">
      <c r="B1499" s="154"/>
      <c r="D1499" s="155" t="s">
        <v>164</v>
      </c>
      <c r="E1499" s="156" t="s">
        <v>1</v>
      </c>
      <c r="F1499" s="157" t="s">
        <v>1922</v>
      </c>
      <c r="H1499" s="156" t="s">
        <v>1</v>
      </c>
      <c r="I1499" s="158"/>
      <c r="L1499" s="154"/>
      <c r="M1499" s="159"/>
      <c r="T1499" s="160"/>
      <c r="AT1499" s="156" t="s">
        <v>164</v>
      </c>
      <c r="AU1499" s="156" t="s">
        <v>84</v>
      </c>
      <c r="AV1499" s="12" t="s">
        <v>80</v>
      </c>
      <c r="AW1499" s="12" t="s">
        <v>32</v>
      </c>
      <c r="AX1499" s="12" t="s">
        <v>7</v>
      </c>
      <c r="AY1499" s="156" t="s">
        <v>154</v>
      </c>
    </row>
    <row r="1500" spans="2:65" s="12" customFormat="1">
      <c r="B1500" s="154"/>
      <c r="D1500" s="155" t="s">
        <v>164</v>
      </c>
      <c r="E1500" s="156" t="s">
        <v>1</v>
      </c>
      <c r="F1500" s="157" t="s">
        <v>2006</v>
      </c>
      <c r="H1500" s="156" t="s">
        <v>1</v>
      </c>
      <c r="I1500" s="158"/>
      <c r="L1500" s="154"/>
      <c r="M1500" s="159"/>
      <c r="T1500" s="160"/>
      <c r="AT1500" s="156" t="s">
        <v>164</v>
      </c>
      <c r="AU1500" s="156" t="s">
        <v>84</v>
      </c>
      <c r="AV1500" s="12" t="s">
        <v>80</v>
      </c>
      <c r="AW1500" s="12" t="s">
        <v>32</v>
      </c>
      <c r="AX1500" s="12" t="s">
        <v>7</v>
      </c>
      <c r="AY1500" s="156" t="s">
        <v>154</v>
      </c>
    </row>
    <row r="1501" spans="2:65" s="13" customFormat="1">
      <c r="B1501" s="161"/>
      <c r="D1501" s="155" t="s">
        <v>164</v>
      </c>
      <c r="E1501" s="162" t="s">
        <v>1</v>
      </c>
      <c r="F1501" s="163" t="s">
        <v>2007</v>
      </c>
      <c r="H1501" s="164">
        <v>4457.12</v>
      </c>
      <c r="I1501" s="165"/>
      <c r="L1501" s="161"/>
      <c r="M1501" s="166"/>
      <c r="T1501" s="167"/>
      <c r="AT1501" s="162" t="s">
        <v>164</v>
      </c>
      <c r="AU1501" s="162" t="s">
        <v>84</v>
      </c>
      <c r="AV1501" s="13" t="s">
        <v>84</v>
      </c>
      <c r="AW1501" s="13" t="s">
        <v>32</v>
      </c>
      <c r="AX1501" s="13" t="s">
        <v>7</v>
      </c>
      <c r="AY1501" s="162" t="s">
        <v>154</v>
      </c>
    </row>
    <row r="1502" spans="2:65" s="12" customFormat="1">
      <c r="B1502" s="154"/>
      <c r="D1502" s="155" t="s">
        <v>164</v>
      </c>
      <c r="E1502" s="156" t="s">
        <v>1</v>
      </c>
      <c r="F1502" s="157" t="s">
        <v>2008</v>
      </c>
      <c r="H1502" s="156" t="s">
        <v>1</v>
      </c>
      <c r="I1502" s="158"/>
      <c r="L1502" s="154"/>
      <c r="M1502" s="159"/>
      <c r="T1502" s="160"/>
      <c r="AT1502" s="156" t="s">
        <v>164</v>
      </c>
      <c r="AU1502" s="156" t="s">
        <v>84</v>
      </c>
      <c r="AV1502" s="12" t="s">
        <v>80</v>
      </c>
      <c r="AW1502" s="12" t="s">
        <v>32</v>
      </c>
      <c r="AX1502" s="12" t="s">
        <v>7</v>
      </c>
      <c r="AY1502" s="156" t="s">
        <v>154</v>
      </c>
    </row>
    <row r="1503" spans="2:65" s="13" customFormat="1">
      <c r="B1503" s="161"/>
      <c r="D1503" s="155" t="s">
        <v>164</v>
      </c>
      <c r="E1503" s="162" t="s">
        <v>1</v>
      </c>
      <c r="F1503" s="163" t="s">
        <v>2009</v>
      </c>
      <c r="H1503" s="164">
        <v>15050.38</v>
      </c>
      <c r="I1503" s="165"/>
      <c r="L1503" s="161"/>
      <c r="M1503" s="166"/>
      <c r="T1503" s="167"/>
      <c r="AT1503" s="162" t="s">
        <v>164</v>
      </c>
      <c r="AU1503" s="162" t="s">
        <v>84</v>
      </c>
      <c r="AV1503" s="13" t="s">
        <v>84</v>
      </c>
      <c r="AW1503" s="13" t="s">
        <v>32</v>
      </c>
      <c r="AX1503" s="13" t="s">
        <v>7</v>
      </c>
      <c r="AY1503" s="162" t="s">
        <v>154</v>
      </c>
    </row>
    <row r="1504" spans="2:65" s="12" customFormat="1">
      <c r="B1504" s="154"/>
      <c r="D1504" s="155" t="s">
        <v>164</v>
      </c>
      <c r="E1504" s="156" t="s">
        <v>1</v>
      </c>
      <c r="F1504" s="157" t="s">
        <v>2010</v>
      </c>
      <c r="H1504" s="156" t="s">
        <v>1</v>
      </c>
      <c r="I1504" s="158"/>
      <c r="L1504" s="154"/>
      <c r="M1504" s="159"/>
      <c r="T1504" s="160"/>
      <c r="AT1504" s="156" t="s">
        <v>164</v>
      </c>
      <c r="AU1504" s="156" t="s">
        <v>84</v>
      </c>
      <c r="AV1504" s="12" t="s">
        <v>80</v>
      </c>
      <c r="AW1504" s="12" t="s">
        <v>32</v>
      </c>
      <c r="AX1504" s="12" t="s">
        <v>7</v>
      </c>
      <c r="AY1504" s="156" t="s">
        <v>154</v>
      </c>
    </row>
    <row r="1505" spans="2:65" s="13" customFormat="1">
      <c r="B1505" s="161"/>
      <c r="D1505" s="155" t="s">
        <v>164</v>
      </c>
      <c r="E1505" s="162" t="s">
        <v>1</v>
      </c>
      <c r="F1505" s="163" t="s">
        <v>2011</v>
      </c>
      <c r="H1505" s="164">
        <v>1475.14</v>
      </c>
      <c r="I1505" s="165"/>
      <c r="L1505" s="161"/>
      <c r="M1505" s="166"/>
      <c r="T1505" s="167"/>
      <c r="AT1505" s="162" t="s">
        <v>164</v>
      </c>
      <c r="AU1505" s="162" t="s">
        <v>84</v>
      </c>
      <c r="AV1505" s="13" t="s">
        <v>84</v>
      </c>
      <c r="AW1505" s="13" t="s">
        <v>32</v>
      </c>
      <c r="AX1505" s="13" t="s">
        <v>7</v>
      </c>
      <c r="AY1505" s="162" t="s">
        <v>154</v>
      </c>
    </row>
    <row r="1506" spans="2:65" s="12" customFormat="1">
      <c r="B1506" s="154"/>
      <c r="D1506" s="155" t="s">
        <v>164</v>
      </c>
      <c r="E1506" s="156" t="s">
        <v>1</v>
      </c>
      <c r="F1506" s="157" t="s">
        <v>2012</v>
      </c>
      <c r="H1506" s="156" t="s">
        <v>1</v>
      </c>
      <c r="I1506" s="158"/>
      <c r="L1506" s="154"/>
      <c r="M1506" s="159"/>
      <c r="T1506" s="160"/>
      <c r="AT1506" s="156" t="s">
        <v>164</v>
      </c>
      <c r="AU1506" s="156" t="s">
        <v>84</v>
      </c>
      <c r="AV1506" s="12" t="s">
        <v>80</v>
      </c>
      <c r="AW1506" s="12" t="s">
        <v>32</v>
      </c>
      <c r="AX1506" s="12" t="s">
        <v>7</v>
      </c>
      <c r="AY1506" s="156" t="s">
        <v>154</v>
      </c>
    </row>
    <row r="1507" spans="2:65" s="13" customFormat="1">
      <c r="B1507" s="161"/>
      <c r="D1507" s="155" t="s">
        <v>164</v>
      </c>
      <c r="E1507" s="162" t="s">
        <v>1</v>
      </c>
      <c r="F1507" s="163" t="s">
        <v>2013</v>
      </c>
      <c r="H1507" s="164">
        <v>686.4</v>
      </c>
      <c r="I1507" s="165"/>
      <c r="L1507" s="161"/>
      <c r="M1507" s="166"/>
      <c r="T1507" s="167"/>
      <c r="AT1507" s="162" t="s">
        <v>164</v>
      </c>
      <c r="AU1507" s="162" t="s">
        <v>84</v>
      </c>
      <c r="AV1507" s="13" t="s">
        <v>84</v>
      </c>
      <c r="AW1507" s="13" t="s">
        <v>32</v>
      </c>
      <c r="AX1507" s="13" t="s">
        <v>7</v>
      </c>
      <c r="AY1507" s="162" t="s">
        <v>154</v>
      </c>
    </row>
    <row r="1508" spans="2:65" s="12" customFormat="1">
      <c r="B1508" s="154"/>
      <c r="D1508" s="155" t="s">
        <v>164</v>
      </c>
      <c r="E1508" s="156" t="s">
        <v>1</v>
      </c>
      <c r="F1508" s="157" t="s">
        <v>1916</v>
      </c>
      <c r="H1508" s="156" t="s">
        <v>1</v>
      </c>
      <c r="I1508" s="158"/>
      <c r="L1508" s="154"/>
      <c r="M1508" s="159"/>
      <c r="T1508" s="160"/>
      <c r="AT1508" s="156" t="s">
        <v>164</v>
      </c>
      <c r="AU1508" s="156" t="s">
        <v>84</v>
      </c>
      <c r="AV1508" s="12" t="s">
        <v>80</v>
      </c>
      <c r="AW1508" s="12" t="s">
        <v>32</v>
      </c>
      <c r="AX1508" s="12" t="s">
        <v>7</v>
      </c>
      <c r="AY1508" s="156" t="s">
        <v>154</v>
      </c>
    </row>
    <row r="1509" spans="2:65" s="13" customFormat="1">
      <c r="B1509" s="161"/>
      <c r="D1509" s="155" t="s">
        <v>164</v>
      </c>
      <c r="E1509" s="162" t="s">
        <v>1</v>
      </c>
      <c r="F1509" s="163" t="s">
        <v>2014</v>
      </c>
      <c r="H1509" s="164">
        <v>2166.904</v>
      </c>
      <c r="I1509" s="165"/>
      <c r="L1509" s="161"/>
      <c r="M1509" s="166"/>
      <c r="T1509" s="167"/>
      <c r="AT1509" s="162" t="s">
        <v>164</v>
      </c>
      <c r="AU1509" s="162" t="s">
        <v>84</v>
      </c>
      <c r="AV1509" s="13" t="s">
        <v>84</v>
      </c>
      <c r="AW1509" s="13" t="s">
        <v>32</v>
      </c>
      <c r="AX1509" s="13" t="s">
        <v>7</v>
      </c>
      <c r="AY1509" s="162" t="s">
        <v>154</v>
      </c>
    </row>
    <row r="1510" spans="2:65" s="14" customFormat="1">
      <c r="B1510" s="168"/>
      <c r="D1510" s="155" t="s">
        <v>164</v>
      </c>
      <c r="E1510" s="169" t="s">
        <v>1</v>
      </c>
      <c r="F1510" s="170" t="s">
        <v>183</v>
      </c>
      <c r="H1510" s="171">
        <v>23835.944</v>
      </c>
      <c r="I1510" s="172"/>
      <c r="L1510" s="168"/>
      <c r="M1510" s="173"/>
      <c r="T1510" s="174"/>
      <c r="AT1510" s="169" t="s">
        <v>164</v>
      </c>
      <c r="AU1510" s="169" t="s">
        <v>84</v>
      </c>
      <c r="AV1510" s="14" t="s">
        <v>90</v>
      </c>
      <c r="AW1510" s="14" t="s">
        <v>32</v>
      </c>
      <c r="AX1510" s="14" t="s">
        <v>80</v>
      </c>
      <c r="AY1510" s="169" t="s">
        <v>154</v>
      </c>
    </row>
    <row r="1511" spans="2:65" s="1" customFormat="1" ht="24.2" customHeight="1">
      <c r="B1511" s="139"/>
      <c r="C1511" s="140" t="s">
        <v>2015</v>
      </c>
      <c r="D1511" s="140" t="s">
        <v>156</v>
      </c>
      <c r="E1511" s="141" t="s">
        <v>2016</v>
      </c>
      <c r="F1511" s="142" t="s">
        <v>2017</v>
      </c>
      <c r="G1511" s="143" t="s">
        <v>789</v>
      </c>
      <c r="H1511" s="144">
        <v>39671.478000000003</v>
      </c>
      <c r="I1511" s="145"/>
      <c r="J1511" s="146">
        <f>ROUND(I1511*H1511,2)</f>
        <v>0</v>
      </c>
      <c r="K1511" s="147"/>
      <c r="L1511" s="32"/>
      <c r="M1511" s="148" t="s">
        <v>1</v>
      </c>
      <c r="N1511" s="149" t="s">
        <v>42</v>
      </c>
      <c r="P1511" s="150">
        <f>O1511*H1511</f>
        <v>0</v>
      </c>
      <c r="Q1511" s="150">
        <v>5.0000000000000002E-5</v>
      </c>
      <c r="R1511" s="150">
        <f>Q1511*H1511</f>
        <v>1.9835739000000003</v>
      </c>
      <c r="S1511" s="150">
        <v>0</v>
      </c>
      <c r="T1511" s="151">
        <f>S1511*H1511</f>
        <v>0</v>
      </c>
      <c r="AR1511" s="152" t="s">
        <v>244</v>
      </c>
      <c r="AT1511" s="152" t="s">
        <v>156</v>
      </c>
      <c r="AU1511" s="152" t="s">
        <v>84</v>
      </c>
      <c r="AY1511" s="17" t="s">
        <v>154</v>
      </c>
      <c r="BE1511" s="153">
        <f>IF(N1511="základná",J1511,0)</f>
        <v>0</v>
      </c>
      <c r="BF1511" s="153">
        <f>IF(N1511="znížená",J1511,0)</f>
        <v>0</v>
      </c>
      <c r="BG1511" s="153">
        <f>IF(N1511="zákl. prenesená",J1511,0)</f>
        <v>0</v>
      </c>
      <c r="BH1511" s="153">
        <f>IF(N1511="zníž. prenesená",J1511,0)</f>
        <v>0</v>
      </c>
      <c r="BI1511" s="153">
        <f>IF(N1511="nulová",J1511,0)</f>
        <v>0</v>
      </c>
      <c r="BJ1511" s="17" t="s">
        <v>84</v>
      </c>
      <c r="BK1511" s="153">
        <f>ROUND(I1511*H1511,2)</f>
        <v>0</v>
      </c>
      <c r="BL1511" s="17" t="s">
        <v>244</v>
      </c>
      <c r="BM1511" s="152" t="s">
        <v>2018</v>
      </c>
    </row>
    <row r="1512" spans="2:65" s="12" customFormat="1">
      <c r="B1512" s="154"/>
      <c r="D1512" s="155" t="s">
        <v>164</v>
      </c>
      <c r="E1512" s="156" t="s">
        <v>1</v>
      </c>
      <c r="F1512" s="157" t="s">
        <v>1922</v>
      </c>
      <c r="H1512" s="156" t="s">
        <v>1</v>
      </c>
      <c r="I1512" s="158"/>
      <c r="L1512" s="154"/>
      <c r="M1512" s="159"/>
      <c r="T1512" s="160"/>
      <c r="AT1512" s="156" t="s">
        <v>164</v>
      </c>
      <c r="AU1512" s="156" t="s">
        <v>84</v>
      </c>
      <c r="AV1512" s="12" t="s">
        <v>80</v>
      </c>
      <c r="AW1512" s="12" t="s">
        <v>32</v>
      </c>
      <c r="AX1512" s="12" t="s">
        <v>7</v>
      </c>
      <c r="AY1512" s="156" t="s">
        <v>154</v>
      </c>
    </row>
    <row r="1513" spans="2:65" s="12" customFormat="1">
      <c r="B1513" s="154"/>
      <c r="D1513" s="155" t="s">
        <v>164</v>
      </c>
      <c r="E1513" s="156" t="s">
        <v>1</v>
      </c>
      <c r="F1513" s="157" t="s">
        <v>2019</v>
      </c>
      <c r="H1513" s="156" t="s">
        <v>1</v>
      </c>
      <c r="I1513" s="158"/>
      <c r="L1513" s="154"/>
      <c r="M1513" s="159"/>
      <c r="T1513" s="160"/>
      <c r="AT1513" s="156" t="s">
        <v>164</v>
      </c>
      <c r="AU1513" s="156" t="s">
        <v>84</v>
      </c>
      <c r="AV1513" s="12" t="s">
        <v>80</v>
      </c>
      <c r="AW1513" s="12" t="s">
        <v>32</v>
      </c>
      <c r="AX1513" s="12" t="s">
        <v>7</v>
      </c>
      <c r="AY1513" s="156" t="s">
        <v>154</v>
      </c>
    </row>
    <row r="1514" spans="2:65" s="13" customFormat="1">
      <c r="B1514" s="161"/>
      <c r="D1514" s="155" t="s">
        <v>164</v>
      </c>
      <c r="E1514" s="162" t="s">
        <v>1</v>
      </c>
      <c r="F1514" s="163" t="s">
        <v>2020</v>
      </c>
      <c r="H1514" s="164">
        <v>35034.550000000003</v>
      </c>
      <c r="I1514" s="165"/>
      <c r="L1514" s="161"/>
      <c r="M1514" s="166"/>
      <c r="T1514" s="167"/>
      <c r="AT1514" s="162" t="s">
        <v>164</v>
      </c>
      <c r="AU1514" s="162" t="s">
        <v>84</v>
      </c>
      <c r="AV1514" s="13" t="s">
        <v>84</v>
      </c>
      <c r="AW1514" s="13" t="s">
        <v>32</v>
      </c>
      <c r="AX1514" s="13" t="s">
        <v>7</v>
      </c>
      <c r="AY1514" s="162" t="s">
        <v>154</v>
      </c>
    </row>
    <row r="1515" spans="2:65" s="12" customFormat="1">
      <c r="B1515" s="154"/>
      <c r="D1515" s="155" t="s">
        <v>164</v>
      </c>
      <c r="E1515" s="156" t="s">
        <v>1</v>
      </c>
      <c r="F1515" s="157" t="s">
        <v>2021</v>
      </c>
      <c r="H1515" s="156" t="s">
        <v>1</v>
      </c>
      <c r="I1515" s="158"/>
      <c r="L1515" s="154"/>
      <c r="M1515" s="159"/>
      <c r="T1515" s="160"/>
      <c r="AT1515" s="156" t="s">
        <v>164</v>
      </c>
      <c r="AU1515" s="156" t="s">
        <v>84</v>
      </c>
      <c r="AV1515" s="12" t="s">
        <v>80</v>
      </c>
      <c r="AW1515" s="12" t="s">
        <v>32</v>
      </c>
      <c r="AX1515" s="12" t="s">
        <v>7</v>
      </c>
      <c r="AY1515" s="156" t="s">
        <v>154</v>
      </c>
    </row>
    <row r="1516" spans="2:65" s="13" customFormat="1">
      <c r="B1516" s="161"/>
      <c r="D1516" s="155" t="s">
        <v>164</v>
      </c>
      <c r="E1516" s="162" t="s">
        <v>1</v>
      </c>
      <c r="F1516" s="163" t="s">
        <v>2022</v>
      </c>
      <c r="H1516" s="164">
        <v>1030.43</v>
      </c>
      <c r="I1516" s="165"/>
      <c r="L1516" s="161"/>
      <c r="M1516" s="166"/>
      <c r="T1516" s="167"/>
      <c r="AT1516" s="162" t="s">
        <v>164</v>
      </c>
      <c r="AU1516" s="162" t="s">
        <v>84</v>
      </c>
      <c r="AV1516" s="13" t="s">
        <v>84</v>
      </c>
      <c r="AW1516" s="13" t="s">
        <v>32</v>
      </c>
      <c r="AX1516" s="13" t="s">
        <v>7</v>
      </c>
      <c r="AY1516" s="162" t="s">
        <v>154</v>
      </c>
    </row>
    <row r="1517" spans="2:65" s="12" customFormat="1">
      <c r="B1517" s="154"/>
      <c r="D1517" s="155" t="s">
        <v>164</v>
      </c>
      <c r="E1517" s="156" t="s">
        <v>1</v>
      </c>
      <c r="F1517" s="157" t="s">
        <v>1916</v>
      </c>
      <c r="H1517" s="156" t="s">
        <v>1</v>
      </c>
      <c r="I1517" s="158"/>
      <c r="L1517" s="154"/>
      <c r="M1517" s="159"/>
      <c r="T1517" s="160"/>
      <c r="AT1517" s="156" t="s">
        <v>164</v>
      </c>
      <c r="AU1517" s="156" t="s">
        <v>84</v>
      </c>
      <c r="AV1517" s="12" t="s">
        <v>80</v>
      </c>
      <c r="AW1517" s="12" t="s">
        <v>32</v>
      </c>
      <c r="AX1517" s="12" t="s">
        <v>7</v>
      </c>
      <c r="AY1517" s="156" t="s">
        <v>154</v>
      </c>
    </row>
    <row r="1518" spans="2:65" s="13" customFormat="1">
      <c r="B1518" s="161"/>
      <c r="D1518" s="155" t="s">
        <v>164</v>
      </c>
      <c r="E1518" s="162" t="s">
        <v>1</v>
      </c>
      <c r="F1518" s="163" t="s">
        <v>2023</v>
      </c>
      <c r="H1518" s="164">
        <v>3606.498</v>
      </c>
      <c r="I1518" s="165"/>
      <c r="L1518" s="161"/>
      <c r="M1518" s="166"/>
      <c r="T1518" s="167"/>
      <c r="AT1518" s="162" t="s">
        <v>164</v>
      </c>
      <c r="AU1518" s="162" t="s">
        <v>84</v>
      </c>
      <c r="AV1518" s="13" t="s">
        <v>84</v>
      </c>
      <c r="AW1518" s="13" t="s">
        <v>32</v>
      </c>
      <c r="AX1518" s="13" t="s">
        <v>7</v>
      </c>
      <c r="AY1518" s="162" t="s">
        <v>154</v>
      </c>
    </row>
    <row r="1519" spans="2:65" s="14" customFormat="1">
      <c r="B1519" s="168"/>
      <c r="D1519" s="155" t="s">
        <v>164</v>
      </c>
      <c r="E1519" s="169" t="s">
        <v>1</v>
      </c>
      <c r="F1519" s="170" t="s">
        <v>183</v>
      </c>
      <c r="H1519" s="171">
        <v>39671.478000000003</v>
      </c>
      <c r="I1519" s="172"/>
      <c r="L1519" s="168"/>
      <c r="M1519" s="173"/>
      <c r="T1519" s="174"/>
      <c r="AT1519" s="169" t="s">
        <v>164</v>
      </c>
      <c r="AU1519" s="169" t="s">
        <v>84</v>
      </c>
      <c r="AV1519" s="14" t="s">
        <v>90</v>
      </c>
      <c r="AW1519" s="14" t="s">
        <v>32</v>
      </c>
      <c r="AX1519" s="14" t="s">
        <v>80</v>
      </c>
      <c r="AY1519" s="169" t="s">
        <v>154</v>
      </c>
    </row>
    <row r="1520" spans="2:65" s="1" customFormat="1" ht="24.2" customHeight="1">
      <c r="B1520" s="139"/>
      <c r="C1520" s="140" t="s">
        <v>2024</v>
      </c>
      <c r="D1520" s="140" t="s">
        <v>156</v>
      </c>
      <c r="E1520" s="141" t="s">
        <v>2025</v>
      </c>
      <c r="F1520" s="142" t="s">
        <v>2026</v>
      </c>
      <c r="G1520" s="143" t="s">
        <v>789</v>
      </c>
      <c r="H1520" s="144">
        <v>6560.9279999999999</v>
      </c>
      <c r="I1520" s="145"/>
      <c r="J1520" s="146">
        <f>ROUND(I1520*H1520,2)</f>
        <v>0</v>
      </c>
      <c r="K1520" s="147"/>
      <c r="L1520" s="32"/>
      <c r="M1520" s="148" t="s">
        <v>1</v>
      </c>
      <c r="N1520" s="149" t="s">
        <v>42</v>
      </c>
      <c r="P1520" s="150">
        <f>O1520*H1520</f>
        <v>0</v>
      </c>
      <c r="Q1520" s="150">
        <v>5.0000000000000002E-5</v>
      </c>
      <c r="R1520" s="150">
        <f>Q1520*H1520</f>
        <v>0.32804640000000002</v>
      </c>
      <c r="S1520" s="150">
        <v>0</v>
      </c>
      <c r="T1520" s="151">
        <f>S1520*H1520</f>
        <v>0</v>
      </c>
      <c r="AR1520" s="152" t="s">
        <v>244</v>
      </c>
      <c r="AT1520" s="152" t="s">
        <v>156</v>
      </c>
      <c r="AU1520" s="152" t="s">
        <v>84</v>
      </c>
      <c r="AY1520" s="17" t="s">
        <v>154</v>
      </c>
      <c r="BE1520" s="153">
        <f>IF(N1520="základná",J1520,0)</f>
        <v>0</v>
      </c>
      <c r="BF1520" s="153">
        <f>IF(N1520="znížená",J1520,0)</f>
        <v>0</v>
      </c>
      <c r="BG1520" s="153">
        <f>IF(N1520="zákl. prenesená",J1520,0)</f>
        <v>0</v>
      </c>
      <c r="BH1520" s="153">
        <f>IF(N1520="zníž. prenesená",J1520,0)</f>
        <v>0</v>
      </c>
      <c r="BI1520" s="153">
        <f>IF(N1520="nulová",J1520,0)</f>
        <v>0</v>
      </c>
      <c r="BJ1520" s="17" t="s">
        <v>84</v>
      </c>
      <c r="BK1520" s="153">
        <f>ROUND(I1520*H1520,2)</f>
        <v>0</v>
      </c>
      <c r="BL1520" s="17" t="s">
        <v>244</v>
      </c>
      <c r="BM1520" s="152" t="s">
        <v>2027</v>
      </c>
    </row>
    <row r="1521" spans="2:65" s="12" customFormat="1">
      <c r="B1521" s="154"/>
      <c r="D1521" s="155" t="s">
        <v>164</v>
      </c>
      <c r="E1521" s="156" t="s">
        <v>1</v>
      </c>
      <c r="F1521" s="157" t="s">
        <v>1922</v>
      </c>
      <c r="H1521" s="156" t="s">
        <v>1</v>
      </c>
      <c r="I1521" s="158"/>
      <c r="L1521" s="154"/>
      <c r="M1521" s="159"/>
      <c r="T1521" s="160"/>
      <c r="AT1521" s="156" t="s">
        <v>164</v>
      </c>
      <c r="AU1521" s="156" t="s">
        <v>84</v>
      </c>
      <c r="AV1521" s="12" t="s">
        <v>80</v>
      </c>
      <c r="AW1521" s="12" t="s">
        <v>32</v>
      </c>
      <c r="AX1521" s="12" t="s">
        <v>7</v>
      </c>
      <c r="AY1521" s="156" t="s">
        <v>154</v>
      </c>
    </row>
    <row r="1522" spans="2:65" s="12" customFormat="1">
      <c r="B1522" s="154"/>
      <c r="D1522" s="155" t="s">
        <v>164</v>
      </c>
      <c r="E1522" s="156" t="s">
        <v>1</v>
      </c>
      <c r="F1522" s="157" t="s">
        <v>2028</v>
      </c>
      <c r="H1522" s="156" t="s">
        <v>1</v>
      </c>
      <c r="I1522" s="158"/>
      <c r="L1522" s="154"/>
      <c r="M1522" s="159"/>
      <c r="T1522" s="160"/>
      <c r="AT1522" s="156" t="s">
        <v>164</v>
      </c>
      <c r="AU1522" s="156" t="s">
        <v>84</v>
      </c>
      <c r="AV1522" s="12" t="s">
        <v>80</v>
      </c>
      <c r="AW1522" s="12" t="s">
        <v>32</v>
      </c>
      <c r="AX1522" s="12" t="s">
        <v>7</v>
      </c>
      <c r="AY1522" s="156" t="s">
        <v>154</v>
      </c>
    </row>
    <row r="1523" spans="2:65" s="13" customFormat="1">
      <c r="B1523" s="161"/>
      <c r="D1523" s="155" t="s">
        <v>164</v>
      </c>
      <c r="E1523" s="162" t="s">
        <v>1</v>
      </c>
      <c r="F1523" s="163" t="s">
        <v>2029</v>
      </c>
      <c r="H1523" s="164">
        <v>2945.76</v>
      </c>
      <c r="I1523" s="165"/>
      <c r="L1523" s="161"/>
      <c r="M1523" s="166"/>
      <c r="T1523" s="167"/>
      <c r="AT1523" s="162" t="s">
        <v>164</v>
      </c>
      <c r="AU1523" s="162" t="s">
        <v>84</v>
      </c>
      <c r="AV1523" s="13" t="s">
        <v>84</v>
      </c>
      <c r="AW1523" s="13" t="s">
        <v>32</v>
      </c>
      <c r="AX1523" s="13" t="s">
        <v>7</v>
      </c>
      <c r="AY1523" s="162" t="s">
        <v>154</v>
      </c>
    </row>
    <row r="1524" spans="2:65" s="12" customFormat="1">
      <c r="B1524" s="154"/>
      <c r="D1524" s="155" t="s">
        <v>164</v>
      </c>
      <c r="E1524" s="156" t="s">
        <v>1</v>
      </c>
      <c r="F1524" s="157" t="s">
        <v>2030</v>
      </c>
      <c r="H1524" s="156" t="s">
        <v>1</v>
      </c>
      <c r="I1524" s="158"/>
      <c r="L1524" s="154"/>
      <c r="M1524" s="159"/>
      <c r="T1524" s="160"/>
      <c r="AT1524" s="156" t="s">
        <v>164</v>
      </c>
      <c r="AU1524" s="156" t="s">
        <v>84</v>
      </c>
      <c r="AV1524" s="12" t="s">
        <v>80</v>
      </c>
      <c r="AW1524" s="12" t="s">
        <v>32</v>
      </c>
      <c r="AX1524" s="12" t="s">
        <v>7</v>
      </c>
      <c r="AY1524" s="156" t="s">
        <v>154</v>
      </c>
    </row>
    <row r="1525" spans="2:65" s="13" customFormat="1">
      <c r="B1525" s="161"/>
      <c r="D1525" s="155" t="s">
        <v>164</v>
      </c>
      <c r="E1525" s="162" t="s">
        <v>1</v>
      </c>
      <c r="F1525" s="163" t="s">
        <v>2031</v>
      </c>
      <c r="H1525" s="164">
        <v>3018.72</v>
      </c>
      <c r="I1525" s="165"/>
      <c r="L1525" s="161"/>
      <c r="M1525" s="166"/>
      <c r="T1525" s="167"/>
      <c r="AT1525" s="162" t="s">
        <v>164</v>
      </c>
      <c r="AU1525" s="162" t="s">
        <v>84</v>
      </c>
      <c r="AV1525" s="13" t="s">
        <v>84</v>
      </c>
      <c r="AW1525" s="13" t="s">
        <v>32</v>
      </c>
      <c r="AX1525" s="13" t="s">
        <v>7</v>
      </c>
      <c r="AY1525" s="162" t="s">
        <v>154</v>
      </c>
    </row>
    <row r="1526" spans="2:65" s="12" customFormat="1">
      <c r="B1526" s="154"/>
      <c r="D1526" s="155" t="s">
        <v>164</v>
      </c>
      <c r="E1526" s="156" t="s">
        <v>1</v>
      </c>
      <c r="F1526" s="157" t="s">
        <v>1916</v>
      </c>
      <c r="H1526" s="156" t="s">
        <v>1</v>
      </c>
      <c r="I1526" s="158"/>
      <c r="L1526" s="154"/>
      <c r="M1526" s="159"/>
      <c r="T1526" s="160"/>
      <c r="AT1526" s="156" t="s">
        <v>164</v>
      </c>
      <c r="AU1526" s="156" t="s">
        <v>84</v>
      </c>
      <c r="AV1526" s="12" t="s">
        <v>80</v>
      </c>
      <c r="AW1526" s="12" t="s">
        <v>32</v>
      </c>
      <c r="AX1526" s="12" t="s">
        <v>7</v>
      </c>
      <c r="AY1526" s="156" t="s">
        <v>154</v>
      </c>
    </row>
    <row r="1527" spans="2:65" s="13" customFormat="1">
      <c r="B1527" s="161"/>
      <c r="D1527" s="155" t="s">
        <v>164</v>
      </c>
      <c r="E1527" s="162" t="s">
        <v>1</v>
      </c>
      <c r="F1527" s="163" t="s">
        <v>2032</v>
      </c>
      <c r="H1527" s="164">
        <v>596.44799999999998</v>
      </c>
      <c r="I1527" s="165"/>
      <c r="L1527" s="161"/>
      <c r="M1527" s="166"/>
      <c r="T1527" s="167"/>
      <c r="AT1527" s="162" t="s">
        <v>164</v>
      </c>
      <c r="AU1527" s="162" t="s">
        <v>84</v>
      </c>
      <c r="AV1527" s="13" t="s">
        <v>84</v>
      </c>
      <c r="AW1527" s="13" t="s">
        <v>32</v>
      </c>
      <c r="AX1527" s="13" t="s">
        <v>7</v>
      </c>
      <c r="AY1527" s="162" t="s">
        <v>154</v>
      </c>
    </row>
    <row r="1528" spans="2:65" s="14" customFormat="1">
      <c r="B1528" s="168"/>
      <c r="D1528" s="155" t="s">
        <v>164</v>
      </c>
      <c r="E1528" s="169" t="s">
        <v>1</v>
      </c>
      <c r="F1528" s="170" t="s">
        <v>183</v>
      </c>
      <c r="H1528" s="171">
        <v>6560.9279999999999</v>
      </c>
      <c r="I1528" s="172"/>
      <c r="L1528" s="168"/>
      <c r="M1528" s="173"/>
      <c r="T1528" s="174"/>
      <c r="AT1528" s="169" t="s">
        <v>164</v>
      </c>
      <c r="AU1528" s="169" t="s">
        <v>84</v>
      </c>
      <c r="AV1528" s="14" t="s">
        <v>90</v>
      </c>
      <c r="AW1528" s="14" t="s">
        <v>32</v>
      </c>
      <c r="AX1528" s="14" t="s">
        <v>80</v>
      </c>
      <c r="AY1528" s="169" t="s">
        <v>154</v>
      </c>
    </row>
    <row r="1529" spans="2:65" s="1" customFormat="1" ht="16.5" customHeight="1">
      <c r="B1529" s="139"/>
      <c r="C1529" s="175" t="s">
        <v>2033</v>
      </c>
      <c r="D1529" s="175" t="s">
        <v>359</v>
      </c>
      <c r="E1529" s="176" t="s">
        <v>2034</v>
      </c>
      <c r="F1529" s="177" t="s">
        <v>2035</v>
      </c>
      <c r="G1529" s="178" t="s">
        <v>789</v>
      </c>
      <c r="H1529" s="179">
        <v>79474.244000000006</v>
      </c>
      <c r="I1529" s="180"/>
      <c r="J1529" s="181">
        <f>ROUND(I1529*H1529,2)</f>
        <v>0</v>
      </c>
      <c r="K1529" s="182"/>
      <c r="L1529" s="183"/>
      <c r="M1529" s="184" t="s">
        <v>1</v>
      </c>
      <c r="N1529" s="185" t="s">
        <v>42</v>
      </c>
      <c r="P1529" s="150">
        <f>O1529*H1529</f>
        <v>0</v>
      </c>
      <c r="Q1529" s="150">
        <v>1E-3</v>
      </c>
      <c r="R1529" s="150">
        <f>Q1529*H1529</f>
        <v>79.474244000000013</v>
      </c>
      <c r="S1529" s="150">
        <v>0</v>
      </c>
      <c r="T1529" s="151">
        <f>S1529*H1529</f>
        <v>0</v>
      </c>
      <c r="AR1529" s="152" t="s">
        <v>352</v>
      </c>
      <c r="AT1529" s="152" t="s">
        <v>359</v>
      </c>
      <c r="AU1529" s="152" t="s">
        <v>84</v>
      </c>
      <c r="AY1529" s="17" t="s">
        <v>154</v>
      </c>
      <c r="BE1529" s="153">
        <f>IF(N1529="základná",J1529,0)</f>
        <v>0</v>
      </c>
      <c r="BF1529" s="153">
        <f>IF(N1529="znížená",J1529,0)</f>
        <v>0</v>
      </c>
      <c r="BG1529" s="153">
        <f>IF(N1529="zákl. prenesená",J1529,0)</f>
        <v>0</v>
      </c>
      <c r="BH1529" s="153">
        <f>IF(N1529="zníž. prenesená",J1529,0)</f>
        <v>0</v>
      </c>
      <c r="BI1529" s="153">
        <f>IF(N1529="nulová",J1529,0)</f>
        <v>0</v>
      </c>
      <c r="BJ1529" s="17" t="s">
        <v>84</v>
      </c>
      <c r="BK1529" s="153">
        <f>ROUND(I1529*H1529,2)</f>
        <v>0</v>
      </c>
      <c r="BL1529" s="17" t="s">
        <v>244</v>
      </c>
      <c r="BM1529" s="152" t="s">
        <v>2036</v>
      </c>
    </row>
    <row r="1530" spans="2:65" s="13" customFormat="1">
      <c r="B1530" s="161"/>
      <c r="D1530" s="155" t="s">
        <v>164</v>
      </c>
      <c r="E1530" s="162" t="s">
        <v>1</v>
      </c>
      <c r="F1530" s="163" t="s">
        <v>2037</v>
      </c>
      <c r="H1530" s="164">
        <v>157.02199999999999</v>
      </c>
      <c r="I1530" s="165"/>
      <c r="L1530" s="161"/>
      <c r="M1530" s="166"/>
      <c r="T1530" s="167"/>
      <c r="AT1530" s="162" t="s">
        <v>164</v>
      </c>
      <c r="AU1530" s="162" t="s">
        <v>84</v>
      </c>
      <c r="AV1530" s="13" t="s">
        <v>84</v>
      </c>
      <c r="AW1530" s="13" t="s">
        <v>32</v>
      </c>
      <c r="AX1530" s="13" t="s">
        <v>7</v>
      </c>
      <c r="AY1530" s="162" t="s">
        <v>154</v>
      </c>
    </row>
    <row r="1531" spans="2:65" s="13" customFormat="1">
      <c r="B1531" s="161"/>
      <c r="D1531" s="155" t="s">
        <v>164</v>
      </c>
      <c r="E1531" s="162" t="s">
        <v>1</v>
      </c>
      <c r="F1531" s="163" t="s">
        <v>2038</v>
      </c>
      <c r="H1531" s="164">
        <v>181.09200000000001</v>
      </c>
      <c r="I1531" s="165"/>
      <c r="L1531" s="161"/>
      <c r="M1531" s="166"/>
      <c r="T1531" s="167"/>
      <c r="AT1531" s="162" t="s">
        <v>164</v>
      </c>
      <c r="AU1531" s="162" t="s">
        <v>84</v>
      </c>
      <c r="AV1531" s="13" t="s">
        <v>84</v>
      </c>
      <c r="AW1531" s="13" t="s">
        <v>32</v>
      </c>
      <c r="AX1531" s="13" t="s">
        <v>7</v>
      </c>
      <c r="AY1531" s="162" t="s">
        <v>154</v>
      </c>
    </row>
    <row r="1532" spans="2:65" s="13" customFormat="1">
      <c r="B1532" s="161"/>
      <c r="D1532" s="155" t="s">
        <v>164</v>
      </c>
      <c r="E1532" s="162" t="s">
        <v>1</v>
      </c>
      <c r="F1532" s="163" t="s">
        <v>2039</v>
      </c>
      <c r="H1532" s="164">
        <v>2289.1410000000001</v>
      </c>
      <c r="I1532" s="165"/>
      <c r="L1532" s="161"/>
      <c r="M1532" s="166"/>
      <c r="T1532" s="167"/>
      <c r="AT1532" s="162" t="s">
        <v>164</v>
      </c>
      <c r="AU1532" s="162" t="s">
        <v>84</v>
      </c>
      <c r="AV1532" s="13" t="s">
        <v>84</v>
      </c>
      <c r="AW1532" s="13" t="s">
        <v>32</v>
      </c>
      <c r="AX1532" s="13" t="s">
        <v>7</v>
      </c>
      <c r="AY1532" s="162" t="s">
        <v>154</v>
      </c>
    </row>
    <row r="1533" spans="2:65" s="13" customFormat="1">
      <c r="B1533" s="161"/>
      <c r="D1533" s="155" t="s">
        <v>164</v>
      </c>
      <c r="E1533" s="162" t="s">
        <v>1</v>
      </c>
      <c r="F1533" s="163" t="s">
        <v>2040</v>
      </c>
      <c r="H1533" s="164">
        <v>3275.2220000000002</v>
      </c>
      <c r="I1533" s="165"/>
      <c r="L1533" s="161"/>
      <c r="M1533" s="166"/>
      <c r="T1533" s="167"/>
      <c r="AT1533" s="162" t="s">
        <v>164</v>
      </c>
      <c r="AU1533" s="162" t="s">
        <v>84</v>
      </c>
      <c r="AV1533" s="13" t="s">
        <v>84</v>
      </c>
      <c r="AW1533" s="13" t="s">
        <v>32</v>
      </c>
      <c r="AX1533" s="13" t="s">
        <v>7</v>
      </c>
      <c r="AY1533" s="162" t="s">
        <v>154</v>
      </c>
    </row>
    <row r="1534" spans="2:65" s="13" customFormat="1">
      <c r="B1534" s="161"/>
      <c r="D1534" s="155" t="s">
        <v>164</v>
      </c>
      <c r="E1534" s="162" t="s">
        <v>1</v>
      </c>
      <c r="F1534" s="163" t="s">
        <v>2041</v>
      </c>
      <c r="H1534" s="164">
        <v>25027.741000000002</v>
      </c>
      <c r="I1534" s="165"/>
      <c r="L1534" s="161"/>
      <c r="M1534" s="166"/>
      <c r="T1534" s="167"/>
      <c r="AT1534" s="162" t="s">
        <v>164</v>
      </c>
      <c r="AU1534" s="162" t="s">
        <v>84</v>
      </c>
      <c r="AV1534" s="13" t="s">
        <v>84</v>
      </c>
      <c r="AW1534" s="13" t="s">
        <v>32</v>
      </c>
      <c r="AX1534" s="13" t="s">
        <v>7</v>
      </c>
      <c r="AY1534" s="162" t="s">
        <v>154</v>
      </c>
    </row>
    <row r="1535" spans="2:65" s="13" customFormat="1">
      <c r="B1535" s="161"/>
      <c r="D1535" s="155" t="s">
        <v>164</v>
      </c>
      <c r="E1535" s="162" t="s">
        <v>1</v>
      </c>
      <c r="F1535" s="163" t="s">
        <v>2042</v>
      </c>
      <c r="H1535" s="164">
        <v>41655.052000000003</v>
      </c>
      <c r="I1535" s="165"/>
      <c r="L1535" s="161"/>
      <c r="M1535" s="166"/>
      <c r="T1535" s="167"/>
      <c r="AT1535" s="162" t="s">
        <v>164</v>
      </c>
      <c r="AU1535" s="162" t="s">
        <v>84</v>
      </c>
      <c r="AV1535" s="13" t="s">
        <v>84</v>
      </c>
      <c r="AW1535" s="13" t="s">
        <v>32</v>
      </c>
      <c r="AX1535" s="13" t="s">
        <v>7</v>
      </c>
      <c r="AY1535" s="162" t="s">
        <v>154</v>
      </c>
    </row>
    <row r="1536" spans="2:65" s="13" customFormat="1">
      <c r="B1536" s="161"/>
      <c r="D1536" s="155" t="s">
        <v>164</v>
      </c>
      <c r="E1536" s="162" t="s">
        <v>1</v>
      </c>
      <c r="F1536" s="163" t="s">
        <v>2043</v>
      </c>
      <c r="H1536" s="164">
        <v>6888.9740000000002</v>
      </c>
      <c r="I1536" s="165"/>
      <c r="L1536" s="161"/>
      <c r="M1536" s="166"/>
      <c r="T1536" s="167"/>
      <c r="AT1536" s="162" t="s">
        <v>164</v>
      </c>
      <c r="AU1536" s="162" t="s">
        <v>84</v>
      </c>
      <c r="AV1536" s="13" t="s">
        <v>84</v>
      </c>
      <c r="AW1536" s="13" t="s">
        <v>32</v>
      </c>
      <c r="AX1536" s="13" t="s">
        <v>7</v>
      </c>
      <c r="AY1536" s="162" t="s">
        <v>154</v>
      </c>
    </row>
    <row r="1537" spans="2:65" s="14" customFormat="1">
      <c r="B1537" s="168"/>
      <c r="D1537" s="155" t="s">
        <v>164</v>
      </c>
      <c r="E1537" s="169" t="s">
        <v>1</v>
      </c>
      <c r="F1537" s="170" t="s">
        <v>183</v>
      </c>
      <c r="H1537" s="171">
        <v>79474.244000000006</v>
      </c>
      <c r="I1537" s="172"/>
      <c r="L1537" s="168"/>
      <c r="M1537" s="173"/>
      <c r="T1537" s="174"/>
      <c r="AT1537" s="169" t="s">
        <v>164</v>
      </c>
      <c r="AU1537" s="169" t="s">
        <v>84</v>
      </c>
      <c r="AV1537" s="14" t="s">
        <v>90</v>
      </c>
      <c r="AW1537" s="14" t="s">
        <v>32</v>
      </c>
      <c r="AX1537" s="14" t="s">
        <v>80</v>
      </c>
      <c r="AY1537" s="169" t="s">
        <v>154</v>
      </c>
    </row>
    <row r="1538" spans="2:65" s="1" customFormat="1" ht="24.2" customHeight="1">
      <c r="B1538" s="139"/>
      <c r="C1538" s="140" t="s">
        <v>2044</v>
      </c>
      <c r="D1538" s="140" t="s">
        <v>156</v>
      </c>
      <c r="E1538" s="141" t="s">
        <v>2045</v>
      </c>
      <c r="F1538" s="142" t="s">
        <v>2046</v>
      </c>
      <c r="G1538" s="143" t="s">
        <v>789</v>
      </c>
      <c r="H1538" s="144">
        <v>23.38</v>
      </c>
      <c r="I1538" s="145"/>
      <c r="J1538" s="146">
        <f>ROUND(I1538*H1538,2)</f>
        <v>0</v>
      </c>
      <c r="K1538" s="147"/>
      <c r="L1538" s="32"/>
      <c r="M1538" s="148" t="s">
        <v>1</v>
      </c>
      <c r="N1538" s="149" t="s">
        <v>42</v>
      </c>
      <c r="P1538" s="150">
        <f>O1538*H1538</f>
        <v>0</v>
      </c>
      <c r="Q1538" s="150">
        <v>0</v>
      </c>
      <c r="R1538" s="150">
        <f>Q1538*H1538</f>
        <v>0</v>
      </c>
      <c r="S1538" s="150">
        <v>0</v>
      </c>
      <c r="T1538" s="151">
        <f>S1538*H1538</f>
        <v>0</v>
      </c>
      <c r="AR1538" s="152" t="s">
        <v>244</v>
      </c>
      <c r="AT1538" s="152" t="s">
        <v>156</v>
      </c>
      <c r="AU1538" s="152" t="s">
        <v>84</v>
      </c>
      <c r="AY1538" s="17" t="s">
        <v>154</v>
      </c>
      <c r="BE1538" s="153">
        <f>IF(N1538="základná",J1538,0)</f>
        <v>0</v>
      </c>
      <c r="BF1538" s="153">
        <f>IF(N1538="znížená",J1538,0)</f>
        <v>0</v>
      </c>
      <c r="BG1538" s="153">
        <f>IF(N1538="zákl. prenesená",J1538,0)</f>
        <v>0</v>
      </c>
      <c r="BH1538" s="153">
        <f>IF(N1538="zníž. prenesená",J1538,0)</f>
        <v>0</v>
      </c>
      <c r="BI1538" s="153">
        <f>IF(N1538="nulová",J1538,0)</f>
        <v>0</v>
      </c>
      <c r="BJ1538" s="17" t="s">
        <v>84</v>
      </c>
      <c r="BK1538" s="153">
        <f>ROUND(I1538*H1538,2)</f>
        <v>0</v>
      </c>
      <c r="BL1538" s="17" t="s">
        <v>244</v>
      </c>
      <c r="BM1538" s="152" t="s">
        <v>2047</v>
      </c>
    </row>
    <row r="1539" spans="2:65" s="12" customFormat="1">
      <c r="B1539" s="154"/>
      <c r="D1539" s="155" t="s">
        <v>164</v>
      </c>
      <c r="E1539" s="156" t="s">
        <v>1</v>
      </c>
      <c r="F1539" s="157" t="s">
        <v>285</v>
      </c>
      <c r="H1539" s="156" t="s">
        <v>1</v>
      </c>
      <c r="I1539" s="158"/>
      <c r="L1539" s="154"/>
      <c r="M1539" s="159"/>
      <c r="T1539" s="160"/>
      <c r="AT1539" s="156" t="s">
        <v>164</v>
      </c>
      <c r="AU1539" s="156" t="s">
        <v>84</v>
      </c>
      <c r="AV1539" s="12" t="s">
        <v>80</v>
      </c>
      <c r="AW1539" s="12" t="s">
        <v>32</v>
      </c>
      <c r="AX1539" s="12" t="s">
        <v>7</v>
      </c>
      <c r="AY1539" s="156" t="s">
        <v>154</v>
      </c>
    </row>
    <row r="1540" spans="2:65" s="13" customFormat="1">
      <c r="B1540" s="161"/>
      <c r="D1540" s="155" t="s">
        <v>164</v>
      </c>
      <c r="E1540" s="162" t="s">
        <v>1</v>
      </c>
      <c r="F1540" s="163" t="s">
        <v>2048</v>
      </c>
      <c r="H1540" s="164">
        <v>15.896000000000001</v>
      </c>
      <c r="I1540" s="165"/>
      <c r="L1540" s="161"/>
      <c r="M1540" s="166"/>
      <c r="T1540" s="167"/>
      <c r="AT1540" s="162" t="s">
        <v>164</v>
      </c>
      <c r="AU1540" s="162" t="s">
        <v>84</v>
      </c>
      <c r="AV1540" s="13" t="s">
        <v>84</v>
      </c>
      <c r="AW1540" s="13" t="s">
        <v>32</v>
      </c>
      <c r="AX1540" s="13" t="s">
        <v>7</v>
      </c>
      <c r="AY1540" s="162" t="s">
        <v>154</v>
      </c>
    </row>
    <row r="1541" spans="2:65" s="13" customFormat="1">
      <c r="B1541" s="161"/>
      <c r="D1541" s="155" t="s">
        <v>164</v>
      </c>
      <c r="E1541" s="162" t="s">
        <v>1</v>
      </c>
      <c r="F1541" s="163" t="s">
        <v>2049</v>
      </c>
      <c r="H1541" s="164">
        <v>7.484</v>
      </c>
      <c r="I1541" s="165"/>
      <c r="L1541" s="161"/>
      <c r="M1541" s="166"/>
      <c r="T1541" s="167"/>
      <c r="AT1541" s="162" t="s">
        <v>164</v>
      </c>
      <c r="AU1541" s="162" t="s">
        <v>84</v>
      </c>
      <c r="AV1541" s="13" t="s">
        <v>84</v>
      </c>
      <c r="AW1541" s="13" t="s">
        <v>32</v>
      </c>
      <c r="AX1541" s="13" t="s">
        <v>7</v>
      </c>
      <c r="AY1541" s="162" t="s">
        <v>154</v>
      </c>
    </row>
    <row r="1542" spans="2:65" s="14" customFormat="1">
      <c r="B1542" s="168"/>
      <c r="D1542" s="155" t="s">
        <v>164</v>
      </c>
      <c r="E1542" s="169" t="s">
        <v>1</v>
      </c>
      <c r="F1542" s="170" t="s">
        <v>183</v>
      </c>
      <c r="H1542" s="171">
        <v>23.380000000000003</v>
      </c>
      <c r="I1542" s="172"/>
      <c r="L1542" s="168"/>
      <c r="M1542" s="173"/>
      <c r="T1542" s="174"/>
      <c r="AT1542" s="169" t="s">
        <v>164</v>
      </c>
      <c r="AU1542" s="169" t="s">
        <v>84</v>
      </c>
      <c r="AV1542" s="14" t="s">
        <v>90</v>
      </c>
      <c r="AW1542" s="14" t="s">
        <v>32</v>
      </c>
      <c r="AX1542" s="14" t="s">
        <v>80</v>
      </c>
      <c r="AY1542" s="169" t="s">
        <v>154</v>
      </c>
    </row>
    <row r="1543" spans="2:65" s="1" customFormat="1" ht="33" customHeight="1">
      <c r="B1543" s="139"/>
      <c r="C1543" s="140" t="s">
        <v>2050</v>
      </c>
      <c r="D1543" s="140" t="s">
        <v>156</v>
      </c>
      <c r="E1543" s="141" t="s">
        <v>2051</v>
      </c>
      <c r="F1543" s="142" t="s">
        <v>2052</v>
      </c>
      <c r="G1543" s="143" t="s">
        <v>789</v>
      </c>
      <c r="H1543" s="144">
        <v>562.68799999999999</v>
      </c>
      <c r="I1543" s="145"/>
      <c r="J1543" s="146">
        <f>ROUND(I1543*H1543,2)</f>
        <v>0</v>
      </c>
      <c r="K1543" s="147"/>
      <c r="L1543" s="32"/>
      <c r="M1543" s="148" t="s">
        <v>1</v>
      </c>
      <c r="N1543" s="149" t="s">
        <v>42</v>
      </c>
      <c r="P1543" s="150">
        <f>O1543*H1543</f>
        <v>0</v>
      </c>
      <c r="Q1543" s="150">
        <v>0</v>
      </c>
      <c r="R1543" s="150">
        <f>Q1543*H1543</f>
        <v>0</v>
      </c>
      <c r="S1543" s="150">
        <v>0</v>
      </c>
      <c r="T1543" s="151">
        <f>S1543*H1543</f>
        <v>0</v>
      </c>
      <c r="AR1543" s="152" t="s">
        <v>244</v>
      </c>
      <c r="AT1543" s="152" t="s">
        <v>156</v>
      </c>
      <c r="AU1543" s="152" t="s">
        <v>84</v>
      </c>
      <c r="AY1543" s="17" t="s">
        <v>154</v>
      </c>
      <c r="BE1543" s="153">
        <f>IF(N1543="základná",J1543,0)</f>
        <v>0</v>
      </c>
      <c r="BF1543" s="153">
        <f>IF(N1543="znížená",J1543,0)</f>
        <v>0</v>
      </c>
      <c r="BG1543" s="153">
        <f>IF(N1543="zákl. prenesená",J1543,0)</f>
        <v>0</v>
      </c>
      <c r="BH1543" s="153">
        <f>IF(N1543="zníž. prenesená",J1543,0)</f>
        <v>0</v>
      </c>
      <c r="BI1543" s="153">
        <f>IF(N1543="nulová",J1543,0)</f>
        <v>0</v>
      </c>
      <c r="BJ1543" s="17" t="s">
        <v>84</v>
      </c>
      <c r="BK1543" s="153">
        <f>ROUND(I1543*H1543,2)</f>
        <v>0</v>
      </c>
      <c r="BL1543" s="17" t="s">
        <v>244</v>
      </c>
      <c r="BM1543" s="152" t="s">
        <v>2053</v>
      </c>
    </row>
    <row r="1544" spans="2:65" s="12" customFormat="1">
      <c r="B1544" s="154"/>
      <c r="D1544" s="155" t="s">
        <v>164</v>
      </c>
      <c r="E1544" s="156" t="s">
        <v>1</v>
      </c>
      <c r="F1544" s="157" t="s">
        <v>2054</v>
      </c>
      <c r="H1544" s="156" t="s">
        <v>1</v>
      </c>
      <c r="I1544" s="158"/>
      <c r="L1544" s="154"/>
      <c r="M1544" s="159"/>
      <c r="T1544" s="160"/>
      <c r="AT1544" s="156" t="s">
        <v>164</v>
      </c>
      <c r="AU1544" s="156" t="s">
        <v>84</v>
      </c>
      <c r="AV1544" s="12" t="s">
        <v>80</v>
      </c>
      <c r="AW1544" s="12" t="s">
        <v>32</v>
      </c>
      <c r="AX1544" s="12" t="s">
        <v>7</v>
      </c>
      <c r="AY1544" s="156" t="s">
        <v>154</v>
      </c>
    </row>
    <row r="1545" spans="2:65" s="13" customFormat="1">
      <c r="B1545" s="161"/>
      <c r="D1545" s="155" t="s">
        <v>164</v>
      </c>
      <c r="E1545" s="162" t="s">
        <v>1</v>
      </c>
      <c r="F1545" s="163" t="s">
        <v>2055</v>
      </c>
      <c r="H1545" s="164">
        <v>562.68799999999999</v>
      </c>
      <c r="I1545" s="165"/>
      <c r="L1545" s="161"/>
      <c r="M1545" s="166"/>
      <c r="T1545" s="167"/>
      <c r="AT1545" s="162" t="s">
        <v>164</v>
      </c>
      <c r="AU1545" s="162" t="s">
        <v>84</v>
      </c>
      <c r="AV1545" s="13" t="s">
        <v>84</v>
      </c>
      <c r="AW1545" s="13" t="s">
        <v>32</v>
      </c>
      <c r="AX1545" s="13" t="s">
        <v>80</v>
      </c>
      <c r="AY1545" s="162" t="s">
        <v>154</v>
      </c>
    </row>
    <row r="1546" spans="2:65" s="1" customFormat="1" ht="24.2" customHeight="1">
      <c r="B1546" s="139"/>
      <c r="C1546" s="140" t="s">
        <v>2056</v>
      </c>
      <c r="D1546" s="140" t="s">
        <v>156</v>
      </c>
      <c r="E1546" s="141" t="s">
        <v>2057</v>
      </c>
      <c r="F1546" s="142" t="s">
        <v>2058</v>
      </c>
      <c r="G1546" s="143" t="s">
        <v>1131</v>
      </c>
      <c r="H1546" s="193"/>
      <c r="I1546" s="145"/>
      <c r="J1546" s="146">
        <f>ROUND(I1546*H1546,2)</f>
        <v>0</v>
      </c>
      <c r="K1546" s="147"/>
      <c r="L1546" s="32"/>
      <c r="M1546" s="148" t="s">
        <v>1</v>
      </c>
      <c r="N1546" s="149" t="s">
        <v>42</v>
      </c>
      <c r="P1546" s="150">
        <f>O1546*H1546</f>
        <v>0</v>
      </c>
      <c r="Q1546" s="150">
        <v>0</v>
      </c>
      <c r="R1546" s="150">
        <f>Q1546*H1546</f>
        <v>0</v>
      </c>
      <c r="S1546" s="150">
        <v>0</v>
      </c>
      <c r="T1546" s="151">
        <f>S1546*H1546</f>
        <v>0</v>
      </c>
      <c r="AR1546" s="152" t="s">
        <v>244</v>
      </c>
      <c r="AT1546" s="152" t="s">
        <v>156</v>
      </c>
      <c r="AU1546" s="152" t="s">
        <v>84</v>
      </c>
      <c r="AY1546" s="17" t="s">
        <v>154</v>
      </c>
      <c r="BE1546" s="153">
        <f>IF(N1546="základná",J1546,0)</f>
        <v>0</v>
      </c>
      <c r="BF1546" s="153">
        <f>IF(N1546="znížená",J1546,0)</f>
        <v>0</v>
      </c>
      <c r="BG1546" s="153">
        <f>IF(N1546="zákl. prenesená",J1546,0)</f>
        <v>0</v>
      </c>
      <c r="BH1546" s="153">
        <f>IF(N1546="zníž. prenesená",J1546,0)</f>
        <v>0</v>
      </c>
      <c r="BI1546" s="153">
        <f>IF(N1546="nulová",J1546,0)</f>
        <v>0</v>
      </c>
      <c r="BJ1546" s="17" t="s">
        <v>84</v>
      </c>
      <c r="BK1546" s="153">
        <f>ROUND(I1546*H1546,2)</f>
        <v>0</v>
      </c>
      <c r="BL1546" s="17" t="s">
        <v>244</v>
      </c>
      <c r="BM1546" s="152" t="s">
        <v>2059</v>
      </c>
    </row>
    <row r="1547" spans="2:65" s="11" customFormat="1" ht="22.9" customHeight="1">
      <c r="B1547" s="127"/>
      <c r="D1547" s="128" t="s">
        <v>75</v>
      </c>
      <c r="E1547" s="137" t="s">
        <v>2060</v>
      </c>
      <c r="F1547" s="137" t="s">
        <v>2061</v>
      </c>
      <c r="I1547" s="130"/>
      <c r="J1547" s="138">
        <f>BK1547</f>
        <v>0</v>
      </c>
      <c r="L1547" s="127"/>
      <c r="M1547" s="132"/>
      <c r="P1547" s="133">
        <f>SUM(P1548:P1556)</f>
        <v>0</v>
      </c>
      <c r="R1547" s="133">
        <f>SUM(R1548:R1556)</f>
        <v>5.7892500000000001E-3</v>
      </c>
      <c r="T1547" s="134">
        <f>SUM(T1548:T1556)</f>
        <v>0</v>
      </c>
      <c r="AR1547" s="128" t="s">
        <v>84</v>
      </c>
      <c r="AT1547" s="135" t="s">
        <v>75</v>
      </c>
      <c r="AU1547" s="135" t="s">
        <v>80</v>
      </c>
      <c r="AY1547" s="128" t="s">
        <v>154</v>
      </c>
      <c r="BK1547" s="136">
        <f>SUM(BK1548:BK1556)</f>
        <v>0</v>
      </c>
    </row>
    <row r="1548" spans="2:65" s="1" customFormat="1" ht="16.5" customHeight="1">
      <c r="B1548" s="139"/>
      <c r="C1548" s="140" t="s">
        <v>2062</v>
      </c>
      <c r="D1548" s="140" t="s">
        <v>156</v>
      </c>
      <c r="E1548" s="141" t="s">
        <v>2063</v>
      </c>
      <c r="F1548" s="142" t="s">
        <v>2064</v>
      </c>
      <c r="G1548" s="143" t="s">
        <v>633</v>
      </c>
      <c r="H1548" s="144">
        <v>24.9</v>
      </c>
      <c r="I1548" s="145"/>
      <c r="J1548" s="146">
        <f>ROUND(I1548*H1548,2)</f>
        <v>0</v>
      </c>
      <c r="K1548" s="147"/>
      <c r="L1548" s="32"/>
      <c r="M1548" s="148" t="s">
        <v>1</v>
      </c>
      <c r="N1548" s="149" t="s">
        <v>42</v>
      </c>
      <c r="P1548" s="150">
        <f>O1548*H1548</f>
        <v>0</v>
      </c>
      <c r="Q1548" s="150">
        <v>1.2500000000000001E-5</v>
      </c>
      <c r="R1548" s="150">
        <f>Q1548*H1548</f>
        <v>3.1125E-4</v>
      </c>
      <c r="S1548" s="150">
        <v>0</v>
      </c>
      <c r="T1548" s="151">
        <f>S1548*H1548</f>
        <v>0</v>
      </c>
      <c r="AR1548" s="152" t="s">
        <v>244</v>
      </c>
      <c r="AT1548" s="152" t="s">
        <v>156</v>
      </c>
      <c r="AU1548" s="152" t="s">
        <v>84</v>
      </c>
      <c r="AY1548" s="17" t="s">
        <v>154</v>
      </c>
      <c r="BE1548" s="153">
        <f>IF(N1548="základná",J1548,0)</f>
        <v>0</v>
      </c>
      <c r="BF1548" s="153">
        <f>IF(N1548="znížená",J1548,0)</f>
        <v>0</v>
      </c>
      <c r="BG1548" s="153">
        <f>IF(N1548="zákl. prenesená",J1548,0)</f>
        <v>0</v>
      </c>
      <c r="BH1548" s="153">
        <f>IF(N1548="zníž. prenesená",J1548,0)</f>
        <v>0</v>
      </c>
      <c r="BI1548" s="153">
        <f>IF(N1548="nulová",J1548,0)</f>
        <v>0</v>
      </c>
      <c r="BJ1548" s="17" t="s">
        <v>84</v>
      </c>
      <c r="BK1548" s="153">
        <f>ROUND(I1548*H1548,2)</f>
        <v>0</v>
      </c>
      <c r="BL1548" s="17" t="s">
        <v>244</v>
      </c>
      <c r="BM1548" s="152" t="s">
        <v>2065</v>
      </c>
    </row>
    <row r="1549" spans="2:65" s="12" customFormat="1">
      <c r="B1549" s="154"/>
      <c r="D1549" s="155" t="s">
        <v>164</v>
      </c>
      <c r="E1549" s="156" t="s">
        <v>1</v>
      </c>
      <c r="F1549" s="157" t="s">
        <v>2066</v>
      </c>
      <c r="H1549" s="156" t="s">
        <v>1</v>
      </c>
      <c r="I1549" s="158"/>
      <c r="L1549" s="154"/>
      <c r="M1549" s="159"/>
      <c r="T1549" s="160"/>
      <c r="AT1549" s="156" t="s">
        <v>164</v>
      </c>
      <c r="AU1549" s="156" t="s">
        <v>84</v>
      </c>
      <c r="AV1549" s="12" t="s">
        <v>80</v>
      </c>
      <c r="AW1549" s="12" t="s">
        <v>32</v>
      </c>
      <c r="AX1549" s="12" t="s">
        <v>7</v>
      </c>
      <c r="AY1549" s="156" t="s">
        <v>154</v>
      </c>
    </row>
    <row r="1550" spans="2:65" s="13" customFormat="1">
      <c r="B1550" s="161"/>
      <c r="D1550" s="155" t="s">
        <v>164</v>
      </c>
      <c r="E1550" s="162" t="s">
        <v>1</v>
      </c>
      <c r="F1550" s="163" t="s">
        <v>2067</v>
      </c>
      <c r="H1550" s="164">
        <v>0.6</v>
      </c>
      <c r="I1550" s="165"/>
      <c r="L1550" s="161"/>
      <c r="M1550" s="166"/>
      <c r="T1550" s="167"/>
      <c r="AT1550" s="162" t="s">
        <v>164</v>
      </c>
      <c r="AU1550" s="162" t="s">
        <v>84</v>
      </c>
      <c r="AV1550" s="13" t="s">
        <v>84</v>
      </c>
      <c r="AW1550" s="13" t="s">
        <v>32</v>
      </c>
      <c r="AX1550" s="13" t="s">
        <v>7</v>
      </c>
      <c r="AY1550" s="162" t="s">
        <v>154</v>
      </c>
    </row>
    <row r="1551" spans="2:65" s="13" customFormat="1">
      <c r="B1551" s="161"/>
      <c r="D1551" s="155" t="s">
        <v>164</v>
      </c>
      <c r="E1551" s="162" t="s">
        <v>1</v>
      </c>
      <c r="F1551" s="163" t="s">
        <v>2068</v>
      </c>
      <c r="H1551" s="164">
        <v>7.2</v>
      </c>
      <c r="I1551" s="165"/>
      <c r="L1551" s="161"/>
      <c r="M1551" s="166"/>
      <c r="T1551" s="167"/>
      <c r="AT1551" s="162" t="s">
        <v>164</v>
      </c>
      <c r="AU1551" s="162" t="s">
        <v>84</v>
      </c>
      <c r="AV1551" s="13" t="s">
        <v>84</v>
      </c>
      <c r="AW1551" s="13" t="s">
        <v>32</v>
      </c>
      <c r="AX1551" s="13" t="s">
        <v>7</v>
      </c>
      <c r="AY1551" s="162" t="s">
        <v>154</v>
      </c>
    </row>
    <row r="1552" spans="2:65" s="13" customFormat="1">
      <c r="B1552" s="161"/>
      <c r="D1552" s="155" t="s">
        <v>164</v>
      </c>
      <c r="E1552" s="162" t="s">
        <v>1</v>
      </c>
      <c r="F1552" s="163" t="s">
        <v>2069</v>
      </c>
      <c r="H1552" s="164">
        <v>17.100000000000001</v>
      </c>
      <c r="I1552" s="165"/>
      <c r="L1552" s="161"/>
      <c r="M1552" s="166"/>
      <c r="T1552" s="167"/>
      <c r="AT1552" s="162" t="s">
        <v>164</v>
      </c>
      <c r="AU1552" s="162" t="s">
        <v>84</v>
      </c>
      <c r="AV1552" s="13" t="s">
        <v>84</v>
      </c>
      <c r="AW1552" s="13" t="s">
        <v>32</v>
      </c>
      <c r="AX1552" s="13" t="s">
        <v>7</v>
      </c>
      <c r="AY1552" s="162" t="s">
        <v>154</v>
      </c>
    </row>
    <row r="1553" spans="2:65" s="14" customFormat="1">
      <c r="B1553" s="168"/>
      <c r="D1553" s="155" t="s">
        <v>164</v>
      </c>
      <c r="E1553" s="169" t="s">
        <v>1</v>
      </c>
      <c r="F1553" s="170" t="s">
        <v>183</v>
      </c>
      <c r="H1553" s="171">
        <v>24.900000000000002</v>
      </c>
      <c r="I1553" s="172"/>
      <c r="L1553" s="168"/>
      <c r="M1553" s="173"/>
      <c r="T1553" s="174"/>
      <c r="AT1553" s="169" t="s">
        <v>164</v>
      </c>
      <c r="AU1553" s="169" t="s">
        <v>84</v>
      </c>
      <c r="AV1553" s="14" t="s">
        <v>90</v>
      </c>
      <c r="AW1553" s="14" t="s">
        <v>32</v>
      </c>
      <c r="AX1553" s="14" t="s">
        <v>80</v>
      </c>
      <c r="AY1553" s="169" t="s">
        <v>154</v>
      </c>
    </row>
    <row r="1554" spans="2:65" s="1" customFormat="1" ht="16.5" customHeight="1">
      <c r="B1554" s="139"/>
      <c r="C1554" s="175" t="s">
        <v>2070</v>
      </c>
      <c r="D1554" s="175" t="s">
        <v>359</v>
      </c>
      <c r="E1554" s="176" t="s">
        <v>2071</v>
      </c>
      <c r="F1554" s="177" t="s">
        <v>2072</v>
      </c>
      <c r="G1554" s="178" t="s">
        <v>633</v>
      </c>
      <c r="H1554" s="179">
        <v>27.39</v>
      </c>
      <c r="I1554" s="180"/>
      <c r="J1554" s="181">
        <f>ROUND(I1554*H1554,2)</f>
        <v>0</v>
      </c>
      <c r="K1554" s="182"/>
      <c r="L1554" s="183"/>
      <c r="M1554" s="184" t="s">
        <v>1</v>
      </c>
      <c r="N1554" s="185" t="s">
        <v>42</v>
      </c>
      <c r="P1554" s="150">
        <f>O1554*H1554</f>
        <v>0</v>
      </c>
      <c r="Q1554" s="150">
        <v>2.0000000000000001E-4</v>
      </c>
      <c r="R1554" s="150">
        <f>Q1554*H1554</f>
        <v>5.4780000000000002E-3</v>
      </c>
      <c r="S1554" s="150">
        <v>0</v>
      </c>
      <c r="T1554" s="151">
        <f>S1554*H1554</f>
        <v>0</v>
      </c>
      <c r="AR1554" s="152" t="s">
        <v>352</v>
      </c>
      <c r="AT1554" s="152" t="s">
        <v>359</v>
      </c>
      <c r="AU1554" s="152" t="s">
        <v>84</v>
      </c>
      <c r="AY1554" s="17" t="s">
        <v>154</v>
      </c>
      <c r="BE1554" s="153">
        <f>IF(N1554="základná",J1554,0)</f>
        <v>0</v>
      </c>
      <c r="BF1554" s="153">
        <f>IF(N1554="znížená",J1554,0)</f>
        <v>0</v>
      </c>
      <c r="BG1554" s="153">
        <f>IF(N1554="zákl. prenesená",J1554,0)</f>
        <v>0</v>
      </c>
      <c r="BH1554" s="153">
        <f>IF(N1554="zníž. prenesená",J1554,0)</f>
        <v>0</v>
      </c>
      <c r="BI1554" s="153">
        <f>IF(N1554="nulová",J1554,0)</f>
        <v>0</v>
      </c>
      <c r="BJ1554" s="17" t="s">
        <v>84</v>
      </c>
      <c r="BK1554" s="153">
        <f>ROUND(I1554*H1554,2)</f>
        <v>0</v>
      </c>
      <c r="BL1554" s="17" t="s">
        <v>244</v>
      </c>
      <c r="BM1554" s="152" t="s">
        <v>2073</v>
      </c>
    </row>
    <row r="1555" spans="2:65" s="13" customFormat="1">
      <c r="B1555" s="161"/>
      <c r="D1555" s="155" t="s">
        <v>164</v>
      </c>
      <c r="E1555" s="162" t="s">
        <v>1</v>
      </c>
      <c r="F1555" s="163" t="s">
        <v>2074</v>
      </c>
      <c r="H1555" s="164">
        <v>27.39</v>
      </c>
      <c r="I1555" s="165"/>
      <c r="L1555" s="161"/>
      <c r="M1555" s="166"/>
      <c r="T1555" s="167"/>
      <c r="AT1555" s="162" t="s">
        <v>164</v>
      </c>
      <c r="AU1555" s="162" t="s">
        <v>84</v>
      </c>
      <c r="AV1555" s="13" t="s">
        <v>84</v>
      </c>
      <c r="AW1555" s="13" t="s">
        <v>32</v>
      </c>
      <c r="AX1555" s="13" t="s">
        <v>80</v>
      </c>
      <c r="AY1555" s="162" t="s">
        <v>154</v>
      </c>
    </row>
    <row r="1556" spans="2:65" s="1" customFormat="1" ht="24.2" customHeight="1">
      <c r="B1556" s="139"/>
      <c r="C1556" s="140" t="s">
        <v>2075</v>
      </c>
      <c r="D1556" s="140" t="s">
        <v>156</v>
      </c>
      <c r="E1556" s="141" t="s">
        <v>2076</v>
      </c>
      <c r="F1556" s="142" t="s">
        <v>2077</v>
      </c>
      <c r="G1556" s="143" t="s">
        <v>1131</v>
      </c>
      <c r="H1556" s="193"/>
      <c r="I1556" s="145"/>
      <c r="J1556" s="146">
        <f>ROUND(I1556*H1556,2)</f>
        <v>0</v>
      </c>
      <c r="K1556" s="147"/>
      <c r="L1556" s="32"/>
      <c r="M1556" s="148" t="s">
        <v>1</v>
      </c>
      <c r="N1556" s="149" t="s">
        <v>42</v>
      </c>
      <c r="P1556" s="150">
        <f>O1556*H1556</f>
        <v>0</v>
      </c>
      <c r="Q1556" s="150">
        <v>0</v>
      </c>
      <c r="R1556" s="150">
        <f>Q1556*H1556</f>
        <v>0</v>
      </c>
      <c r="S1556" s="150">
        <v>0</v>
      </c>
      <c r="T1556" s="151">
        <f>S1556*H1556</f>
        <v>0</v>
      </c>
      <c r="AR1556" s="152" t="s">
        <v>244</v>
      </c>
      <c r="AT1556" s="152" t="s">
        <v>156</v>
      </c>
      <c r="AU1556" s="152" t="s">
        <v>84</v>
      </c>
      <c r="AY1556" s="17" t="s">
        <v>154</v>
      </c>
      <c r="BE1556" s="153">
        <f>IF(N1556="základná",J1556,0)</f>
        <v>0</v>
      </c>
      <c r="BF1556" s="153">
        <f>IF(N1556="znížená",J1556,0)</f>
        <v>0</v>
      </c>
      <c r="BG1556" s="153">
        <f>IF(N1556="zákl. prenesená",J1556,0)</f>
        <v>0</v>
      </c>
      <c r="BH1556" s="153">
        <f>IF(N1556="zníž. prenesená",J1556,0)</f>
        <v>0</v>
      </c>
      <c r="BI1556" s="153">
        <f>IF(N1556="nulová",J1556,0)</f>
        <v>0</v>
      </c>
      <c r="BJ1556" s="17" t="s">
        <v>84</v>
      </c>
      <c r="BK1556" s="153">
        <f>ROUND(I1556*H1556,2)</f>
        <v>0</v>
      </c>
      <c r="BL1556" s="17" t="s">
        <v>244</v>
      </c>
      <c r="BM1556" s="152" t="s">
        <v>2078</v>
      </c>
    </row>
    <row r="1557" spans="2:65" s="11" customFormat="1" ht="22.9" customHeight="1">
      <c r="B1557" s="127"/>
      <c r="D1557" s="128" t="s">
        <v>75</v>
      </c>
      <c r="E1557" s="137" t="s">
        <v>2079</v>
      </c>
      <c r="F1557" s="137" t="s">
        <v>2080</v>
      </c>
      <c r="I1557" s="130"/>
      <c r="J1557" s="138">
        <f>BK1557</f>
        <v>0</v>
      </c>
      <c r="L1557" s="127"/>
      <c r="M1557" s="132"/>
      <c r="P1557" s="133">
        <f>SUM(P1558:P1628)</f>
        <v>0</v>
      </c>
      <c r="R1557" s="133">
        <f>SUM(R1558:R1628)</f>
        <v>2.9887049000000001</v>
      </c>
      <c r="T1557" s="134">
        <f>SUM(T1558:T1628)</f>
        <v>2.3E-2</v>
      </c>
      <c r="AR1557" s="128" t="s">
        <v>84</v>
      </c>
      <c r="AT1557" s="135" t="s">
        <v>75</v>
      </c>
      <c r="AU1557" s="135" t="s">
        <v>80</v>
      </c>
      <c r="AY1557" s="128" t="s">
        <v>154</v>
      </c>
      <c r="BK1557" s="136">
        <f>SUM(BK1558:BK1628)</f>
        <v>0</v>
      </c>
    </row>
    <row r="1558" spans="2:65" s="1" customFormat="1" ht="16.5" customHeight="1">
      <c r="B1558" s="139"/>
      <c r="C1558" s="140" t="s">
        <v>2081</v>
      </c>
      <c r="D1558" s="140" t="s">
        <v>156</v>
      </c>
      <c r="E1558" s="141" t="s">
        <v>2082</v>
      </c>
      <c r="F1558" s="142" t="s">
        <v>2083</v>
      </c>
      <c r="G1558" s="143" t="s">
        <v>633</v>
      </c>
      <c r="H1558" s="144">
        <v>23</v>
      </c>
      <c r="I1558" s="145"/>
      <c r="J1558" s="146">
        <f>ROUND(I1558*H1558,2)</f>
        <v>0</v>
      </c>
      <c r="K1558" s="147"/>
      <c r="L1558" s="32"/>
      <c r="M1558" s="148" t="s">
        <v>1</v>
      </c>
      <c r="N1558" s="149" t="s">
        <v>42</v>
      </c>
      <c r="P1558" s="150">
        <f>O1558*H1558</f>
        <v>0</v>
      </c>
      <c r="Q1558" s="150">
        <v>0</v>
      </c>
      <c r="R1558" s="150">
        <f>Q1558*H1558</f>
        <v>0</v>
      </c>
      <c r="S1558" s="150">
        <v>1E-3</v>
      </c>
      <c r="T1558" s="151">
        <f>S1558*H1558</f>
        <v>2.3E-2</v>
      </c>
      <c r="AR1558" s="152" t="s">
        <v>244</v>
      </c>
      <c r="AT1558" s="152" t="s">
        <v>156</v>
      </c>
      <c r="AU1558" s="152" t="s">
        <v>84</v>
      </c>
      <c r="AY1558" s="17" t="s">
        <v>154</v>
      </c>
      <c r="BE1558" s="153">
        <f>IF(N1558="základná",J1558,0)</f>
        <v>0</v>
      </c>
      <c r="BF1558" s="153">
        <f>IF(N1558="znížená",J1558,0)</f>
        <v>0</v>
      </c>
      <c r="BG1558" s="153">
        <f>IF(N1558="zákl. prenesená",J1558,0)</f>
        <v>0</v>
      </c>
      <c r="BH1558" s="153">
        <f>IF(N1558="zníž. prenesená",J1558,0)</f>
        <v>0</v>
      </c>
      <c r="BI1558" s="153">
        <f>IF(N1558="nulová",J1558,0)</f>
        <v>0</v>
      </c>
      <c r="BJ1558" s="17" t="s">
        <v>84</v>
      </c>
      <c r="BK1558" s="153">
        <f>ROUND(I1558*H1558,2)</f>
        <v>0</v>
      </c>
      <c r="BL1558" s="17" t="s">
        <v>244</v>
      </c>
      <c r="BM1558" s="152" t="s">
        <v>2084</v>
      </c>
    </row>
    <row r="1559" spans="2:65" s="12" customFormat="1">
      <c r="B1559" s="154"/>
      <c r="D1559" s="155" t="s">
        <v>164</v>
      </c>
      <c r="E1559" s="156" t="s">
        <v>1</v>
      </c>
      <c r="F1559" s="157" t="s">
        <v>2085</v>
      </c>
      <c r="H1559" s="156" t="s">
        <v>1</v>
      </c>
      <c r="I1559" s="158"/>
      <c r="L1559" s="154"/>
      <c r="M1559" s="159"/>
      <c r="T1559" s="160"/>
      <c r="AT1559" s="156" t="s">
        <v>164</v>
      </c>
      <c r="AU1559" s="156" t="s">
        <v>84</v>
      </c>
      <c r="AV1559" s="12" t="s">
        <v>80</v>
      </c>
      <c r="AW1559" s="12" t="s">
        <v>32</v>
      </c>
      <c r="AX1559" s="12" t="s">
        <v>7</v>
      </c>
      <c r="AY1559" s="156" t="s">
        <v>154</v>
      </c>
    </row>
    <row r="1560" spans="2:65" s="12" customFormat="1">
      <c r="B1560" s="154"/>
      <c r="D1560" s="155" t="s">
        <v>164</v>
      </c>
      <c r="E1560" s="156" t="s">
        <v>1</v>
      </c>
      <c r="F1560" s="157" t="s">
        <v>319</v>
      </c>
      <c r="H1560" s="156" t="s">
        <v>1</v>
      </c>
      <c r="I1560" s="158"/>
      <c r="L1560" s="154"/>
      <c r="M1560" s="159"/>
      <c r="T1560" s="160"/>
      <c r="AT1560" s="156" t="s">
        <v>164</v>
      </c>
      <c r="AU1560" s="156" t="s">
        <v>84</v>
      </c>
      <c r="AV1560" s="12" t="s">
        <v>80</v>
      </c>
      <c r="AW1560" s="12" t="s">
        <v>32</v>
      </c>
      <c r="AX1560" s="12" t="s">
        <v>7</v>
      </c>
      <c r="AY1560" s="156" t="s">
        <v>154</v>
      </c>
    </row>
    <row r="1561" spans="2:65" s="13" customFormat="1">
      <c r="B1561" s="161"/>
      <c r="D1561" s="155" t="s">
        <v>164</v>
      </c>
      <c r="E1561" s="162" t="s">
        <v>1</v>
      </c>
      <c r="F1561" s="163" t="s">
        <v>2086</v>
      </c>
      <c r="H1561" s="164">
        <v>4</v>
      </c>
      <c r="I1561" s="165"/>
      <c r="L1561" s="161"/>
      <c r="M1561" s="166"/>
      <c r="T1561" s="167"/>
      <c r="AT1561" s="162" t="s">
        <v>164</v>
      </c>
      <c r="AU1561" s="162" t="s">
        <v>84</v>
      </c>
      <c r="AV1561" s="13" t="s">
        <v>84</v>
      </c>
      <c r="AW1561" s="13" t="s">
        <v>32</v>
      </c>
      <c r="AX1561" s="13" t="s">
        <v>7</v>
      </c>
      <c r="AY1561" s="162" t="s">
        <v>154</v>
      </c>
    </row>
    <row r="1562" spans="2:65" s="12" customFormat="1">
      <c r="B1562" s="154"/>
      <c r="D1562" s="155" t="s">
        <v>164</v>
      </c>
      <c r="E1562" s="156" t="s">
        <v>1</v>
      </c>
      <c r="F1562" s="157" t="s">
        <v>381</v>
      </c>
      <c r="H1562" s="156" t="s">
        <v>1</v>
      </c>
      <c r="I1562" s="158"/>
      <c r="L1562" s="154"/>
      <c r="M1562" s="159"/>
      <c r="T1562" s="160"/>
      <c r="AT1562" s="156" t="s">
        <v>164</v>
      </c>
      <c r="AU1562" s="156" t="s">
        <v>84</v>
      </c>
      <c r="AV1562" s="12" t="s">
        <v>80</v>
      </c>
      <c r="AW1562" s="12" t="s">
        <v>32</v>
      </c>
      <c r="AX1562" s="12" t="s">
        <v>7</v>
      </c>
      <c r="AY1562" s="156" t="s">
        <v>154</v>
      </c>
    </row>
    <row r="1563" spans="2:65" s="13" customFormat="1">
      <c r="B1563" s="161"/>
      <c r="D1563" s="155" t="s">
        <v>164</v>
      </c>
      <c r="E1563" s="162" t="s">
        <v>1</v>
      </c>
      <c r="F1563" s="163" t="s">
        <v>2087</v>
      </c>
      <c r="H1563" s="164">
        <v>5</v>
      </c>
      <c r="I1563" s="165"/>
      <c r="L1563" s="161"/>
      <c r="M1563" s="166"/>
      <c r="T1563" s="167"/>
      <c r="AT1563" s="162" t="s">
        <v>164</v>
      </c>
      <c r="AU1563" s="162" t="s">
        <v>84</v>
      </c>
      <c r="AV1563" s="13" t="s">
        <v>84</v>
      </c>
      <c r="AW1563" s="13" t="s">
        <v>32</v>
      </c>
      <c r="AX1563" s="13" t="s">
        <v>7</v>
      </c>
      <c r="AY1563" s="162" t="s">
        <v>154</v>
      </c>
    </row>
    <row r="1564" spans="2:65" s="12" customFormat="1">
      <c r="B1564" s="154"/>
      <c r="D1564" s="155" t="s">
        <v>164</v>
      </c>
      <c r="E1564" s="156" t="s">
        <v>1</v>
      </c>
      <c r="F1564" s="157" t="s">
        <v>382</v>
      </c>
      <c r="H1564" s="156" t="s">
        <v>1</v>
      </c>
      <c r="I1564" s="158"/>
      <c r="L1564" s="154"/>
      <c r="M1564" s="159"/>
      <c r="T1564" s="160"/>
      <c r="AT1564" s="156" t="s">
        <v>164</v>
      </c>
      <c r="AU1564" s="156" t="s">
        <v>84</v>
      </c>
      <c r="AV1564" s="12" t="s">
        <v>80</v>
      </c>
      <c r="AW1564" s="12" t="s">
        <v>32</v>
      </c>
      <c r="AX1564" s="12" t="s">
        <v>7</v>
      </c>
      <c r="AY1564" s="156" t="s">
        <v>154</v>
      </c>
    </row>
    <row r="1565" spans="2:65" s="13" customFormat="1">
      <c r="B1565" s="161"/>
      <c r="D1565" s="155" t="s">
        <v>164</v>
      </c>
      <c r="E1565" s="162" t="s">
        <v>1</v>
      </c>
      <c r="F1565" s="163" t="s">
        <v>2088</v>
      </c>
      <c r="H1565" s="164">
        <v>8</v>
      </c>
      <c r="I1565" s="165"/>
      <c r="L1565" s="161"/>
      <c r="M1565" s="166"/>
      <c r="T1565" s="167"/>
      <c r="AT1565" s="162" t="s">
        <v>164</v>
      </c>
      <c r="AU1565" s="162" t="s">
        <v>84</v>
      </c>
      <c r="AV1565" s="13" t="s">
        <v>84</v>
      </c>
      <c r="AW1565" s="13" t="s">
        <v>32</v>
      </c>
      <c r="AX1565" s="13" t="s">
        <v>7</v>
      </c>
      <c r="AY1565" s="162" t="s">
        <v>154</v>
      </c>
    </row>
    <row r="1566" spans="2:65" s="12" customFormat="1">
      <c r="B1566" s="154"/>
      <c r="D1566" s="155" t="s">
        <v>164</v>
      </c>
      <c r="E1566" s="156" t="s">
        <v>1</v>
      </c>
      <c r="F1566" s="157" t="s">
        <v>383</v>
      </c>
      <c r="H1566" s="156" t="s">
        <v>1</v>
      </c>
      <c r="I1566" s="158"/>
      <c r="L1566" s="154"/>
      <c r="M1566" s="159"/>
      <c r="T1566" s="160"/>
      <c r="AT1566" s="156" t="s">
        <v>164</v>
      </c>
      <c r="AU1566" s="156" t="s">
        <v>84</v>
      </c>
      <c r="AV1566" s="12" t="s">
        <v>80</v>
      </c>
      <c r="AW1566" s="12" t="s">
        <v>32</v>
      </c>
      <c r="AX1566" s="12" t="s">
        <v>7</v>
      </c>
      <c r="AY1566" s="156" t="s">
        <v>154</v>
      </c>
    </row>
    <row r="1567" spans="2:65" s="13" customFormat="1">
      <c r="B1567" s="161"/>
      <c r="D1567" s="155" t="s">
        <v>164</v>
      </c>
      <c r="E1567" s="162" t="s">
        <v>1</v>
      </c>
      <c r="F1567" s="163" t="s">
        <v>2089</v>
      </c>
      <c r="H1567" s="164">
        <v>6</v>
      </c>
      <c r="I1567" s="165"/>
      <c r="L1567" s="161"/>
      <c r="M1567" s="166"/>
      <c r="T1567" s="167"/>
      <c r="AT1567" s="162" t="s">
        <v>164</v>
      </c>
      <c r="AU1567" s="162" t="s">
        <v>84</v>
      </c>
      <c r="AV1567" s="13" t="s">
        <v>84</v>
      </c>
      <c r="AW1567" s="13" t="s">
        <v>32</v>
      </c>
      <c r="AX1567" s="13" t="s">
        <v>7</v>
      </c>
      <c r="AY1567" s="162" t="s">
        <v>154</v>
      </c>
    </row>
    <row r="1568" spans="2:65" s="14" customFormat="1">
      <c r="B1568" s="168"/>
      <c r="D1568" s="155" t="s">
        <v>164</v>
      </c>
      <c r="E1568" s="169" t="s">
        <v>1</v>
      </c>
      <c r="F1568" s="170" t="s">
        <v>183</v>
      </c>
      <c r="H1568" s="171">
        <v>23</v>
      </c>
      <c r="I1568" s="172"/>
      <c r="L1568" s="168"/>
      <c r="M1568" s="173"/>
      <c r="T1568" s="174"/>
      <c r="AT1568" s="169" t="s">
        <v>164</v>
      </c>
      <c r="AU1568" s="169" t="s">
        <v>84</v>
      </c>
      <c r="AV1568" s="14" t="s">
        <v>90</v>
      </c>
      <c r="AW1568" s="14" t="s">
        <v>32</v>
      </c>
      <c r="AX1568" s="14" t="s">
        <v>80</v>
      </c>
      <c r="AY1568" s="169" t="s">
        <v>154</v>
      </c>
    </row>
    <row r="1569" spans="2:65" s="1" customFormat="1" ht="24.2" customHeight="1">
      <c r="B1569" s="139"/>
      <c r="C1569" s="140" t="s">
        <v>2090</v>
      </c>
      <c r="D1569" s="140" t="s">
        <v>156</v>
      </c>
      <c r="E1569" s="141" t="s">
        <v>2091</v>
      </c>
      <c r="F1569" s="142" t="s">
        <v>2092</v>
      </c>
      <c r="G1569" s="143" t="s">
        <v>633</v>
      </c>
      <c r="H1569" s="144">
        <v>541.97799999999995</v>
      </c>
      <c r="I1569" s="145"/>
      <c r="J1569" s="146">
        <f>ROUND(I1569*H1569,2)</f>
        <v>0</v>
      </c>
      <c r="K1569" s="147"/>
      <c r="L1569" s="32"/>
      <c r="M1569" s="148" t="s">
        <v>1</v>
      </c>
      <c r="N1569" s="149" t="s">
        <v>42</v>
      </c>
      <c r="P1569" s="150">
        <f>O1569*H1569</f>
        <v>0</v>
      </c>
      <c r="Q1569" s="150">
        <v>5.0000000000000002E-5</v>
      </c>
      <c r="R1569" s="150">
        <f>Q1569*H1569</f>
        <v>2.7098899999999999E-2</v>
      </c>
      <c r="S1569" s="150">
        <v>0</v>
      </c>
      <c r="T1569" s="151">
        <f>S1569*H1569</f>
        <v>0</v>
      </c>
      <c r="AR1569" s="152" t="s">
        <v>244</v>
      </c>
      <c r="AT1569" s="152" t="s">
        <v>156</v>
      </c>
      <c r="AU1569" s="152" t="s">
        <v>84</v>
      </c>
      <c r="AY1569" s="17" t="s">
        <v>154</v>
      </c>
      <c r="BE1569" s="153">
        <f>IF(N1569="základná",J1569,0)</f>
        <v>0</v>
      </c>
      <c r="BF1569" s="153">
        <f>IF(N1569="znížená",J1569,0)</f>
        <v>0</v>
      </c>
      <c r="BG1569" s="153">
        <f>IF(N1569="zákl. prenesená",J1569,0)</f>
        <v>0</v>
      </c>
      <c r="BH1569" s="153">
        <f>IF(N1569="zníž. prenesená",J1569,0)</f>
        <v>0</v>
      </c>
      <c r="BI1569" s="153">
        <f>IF(N1569="nulová",J1569,0)</f>
        <v>0</v>
      </c>
      <c r="BJ1569" s="17" t="s">
        <v>84</v>
      </c>
      <c r="BK1569" s="153">
        <f>ROUND(I1569*H1569,2)</f>
        <v>0</v>
      </c>
      <c r="BL1569" s="17" t="s">
        <v>244</v>
      </c>
      <c r="BM1569" s="152" t="s">
        <v>2093</v>
      </c>
    </row>
    <row r="1570" spans="2:65" s="13" customFormat="1">
      <c r="B1570" s="161"/>
      <c r="D1570" s="155" t="s">
        <v>164</v>
      </c>
      <c r="E1570" s="162" t="s">
        <v>1</v>
      </c>
      <c r="F1570" s="163" t="s">
        <v>753</v>
      </c>
      <c r="H1570" s="164">
        <v>24.52</v>
      </c>
      <c r="I1570" s="165"/>
      <c r="L1570" s="161"/>
      <c r="M1570" s="166"/>
      <c r="T1570" s="167"/>
      <c r="AT1570" s="162" t="s">
        <v>164</v>
      </c>
      <c r="AU1570" s="162" t="s">
        <v>84</v>
      </c>
      <c r="AV1570" s="13" t="s">
        <v>84</v>
      </c>
      <c r="AW1570" s="13" t="s">
        <v>32</v>
      </c>
      <c r="AX1570" s="13" t="s">
        <v>7</v>
      </c>
      <c r="AY1570" s="162" t="s">
        <v>154</v>
      </c>
    </row>
    <row r="1571" spans="2:65" s="13" customFormat="1">
      <c r="B1571" s="161"/>
      <c r="D1571" s="155" t="s">
        <v>164</v>
      </c>
      <c r="E1571" s="162" t="s">
        <v>1</v>
      </c>
      <c r="F1571" s="163" t="s">
        <v>754</v>
      </c>
      <c r="H1571" s="164">
        <v>11.25</v>
      </c>
      <c r="I1571" s="165"/>
      <c r="L1571" s="161"/>
      <c r="M1571" s="166"/>
      <c r="T1571" s="167"/>
      <c r="AT1571" s="162" t="s">
        <v>164</v>
      </c>
      <c r="AU1571" s="162" t="s">
        <v>84</v>
      </c>
      <c r="AV1571" s="13" t="s">
        <v>84</v>
      </c>
      <c r="AW1571" s="13" t="s">
        <v>32</v>
      </c>
      <c r="AX1571" s="13" t="s">
        <v>7</v>
      </c>
      <c r="AY1571" s="162" t="s">
        <v>154</v>
      </c>
    </row>
    <row r="1572" spans="2:65" s="13" customFormat="1">
      <c r="B1572" s="161"/>
      <c r="D1572" s="155" t="s">
        <v>164</v>
      </c>
      <c r="E1572" s="162" t="s">
        <v>1</v>
      </c>
      <c r="F1572" s="163" t="s">
        <v>755</v>
      </c>
      <c r="H1572" s="164">
        <v>11.35</v>
      </c>
      <c r="I1572" s="165"/>
      <c r="L1572" s="161"/>
      <c r="M1572" s="166"/>
      <c r="T1572" s="167"/>
      <c r="AT1572" s="162" t="s">
        <v>164</v>
      </c>
      <c r="AU1572" s="162" t="s">
        <v>84</v>
      </c>
      <c r="AV1572" s="13" t="s">
        <v>84</v>
      </c>
      <c r="AW1572" s="13" t="s">
        <v>32</v>
      </c>
      <c r="AX1572" s="13" t="s">
        <v>7</v>
      </c>
      <c r="AY1572" s="162" t="s">
        <v>154</v>
      </c>
    </row>
    <row r="1573" spans="2:65" s="13" customFormat="1">
      <c r="B1573" s="161"/>
      <c r="D1573" s="155" t="s">
        <v>164</v>
      </c>
      <c r="E1573" s="162" t="s">
        <v>1</v>
      </c>
      <c r="F1573" s="163" t="s">
        <v>756</v>
      </c>
      <c r="H1573" s="164">
        <v>29.602</v>
      </c>
      <c r="I1573" s="165"/>
      <c r="L1573" s="161"/>
      <c r="M1573" s="166"/>
      <c r="T1573" s="167"/>
      <c r="AT1573" s="162" t="s">
        <v>164</v>
      </c>
      <c r="AU1573" s="162" t="s">
        <v>84</v>
      </c>
      <c r="AV1573" s="13" t="s">
        <v>84</v>
      </c>
      <c r="AW1573" s="13" t="s">
        <v>32</v>
      </c>
      <c r="AX1573" s="13" t="s">
        <v>7</v>
      </c>
      <c r="AY1573" s="162" t="s">
        <v>154</v>
      </c>
    </row>
    <row r="1574" spans="2:65" s="13" customFormat="1">
      <c r="B1574" s="161"/>
      <c r="D1574" s="155" t="s">
        <v>164</v>
      </c>
      <c r="E1574" s="162" t="s">
        <v>1</v>
      </c>
      <c r="F1574" s="163" t="s">
        <v>757</v>
      </c>
      <c r="H1574" s="164">
        <v>29.74</v>
      </c>
      <c r="I1574" s="165"/>
      <c r="L1574" s="161"/>
      <c r="M1574" s="166"/>
      <c r="T1574" s="167"/>
      <c r="AT1574" s="162" t="s">
        <v>164</v>
      </c>
      <c r="AU1574" s="162" t="s">
        <v>84</v>
      </c>
      <c r="AV1574" s="13" t="s">
        <v>84</v>
      </c>
      <c r="AW1574" s="13" t="s">
        <v>32</v>
      </c>
      <c r="AX1574" s="13" t="s">
        <v>7</v>
      </c>
      <c r="AY1574" s="162" t="s">
        <v>154</v>
      </c>
    </row>
    <row r="1575" spans="2:65" s="13" customFormat="1">
      <c r="B1575" s="161"/>
      <c r="D1575" s="155" t="s">
        <v>164</v>
      </c>
      <c r="E1575" s="162" t="s">
        <v>1</v>
      </c>
      <c r="F1575" s="163" t="s">
        <v>758</v>
      </c>
      <c r="H1575" s="164">
        <v>17.908000000000001</v>
      </c>
      <c r="I1575" s="165"/>
      <c r="L1575" s="161"/>
      <c r="M1575" s="166"/>
      <c r="T1575" s="167"/>
      <c r="AT1575" s="162" t="s">
        <v>164</v>
      </c>
      <c r="AU1575" s="162" t="s">
        <v>84</v>
      </c>
      <c r="AV1575" s="13" t="s">
        <v>84</v>
      </c>
      <c r="AW1575" s="13" t="s">
        <v>32</v>
      </c>
      <c r="AX1575" s="13" t="s">
        <v>7</v>
      </c>
      <c r="AY1575" s="162" t="s">
        <v>154</v>
      </c>
    </row>
    <row r="1576" spans="2:65" s="13" customFormat="1">
      <c r="B1576" s="161"/>
      <c r="D1576" s="155" t="s">
        <v>164</v>
      </c>
      <c r="E1576" s="162" t="s">
        <v>1</v>
      </c>
      <c r="F1576" s="163" t="s">
        <v>759</v>
      </c>
      <c r="H1576" s="164">
        <v>38.112000000000002</v>
      </c>
      <c r="I1576" s="165"/>
      <c r="L1576" s="161"/>
      <c r="M1576" s="166"/>
      <c r="T1576" s="167"/>
      <c r="AT1576" s="162" t="s">
        <v>164</v>
      </c>
      <c r="AU1576" s="162" t="s">
        <v>84</v>
      </c>
      <c r="AV1576" s="13" t="s">
        <v>84</v>
      </c>
      <c r="AW1576" s="13" t="s">
        <v>32</v>
      </c>
      <c r="AX1576" s="13" t="s">
        <v>7</v>
      </c>
      <c r="AY1576" s="162" t="s">
        <v>154</v>
      </c>
    </row>
    <row r="1577" spans="2:65" s="13" customFormat="1">
      <c r="B1577" s="161"/>
      <c r="D1577" s="155" t="s">
        <v>164</v>
      </c>
      <c r="E1577" s="162" t="s">
        <v>1</v>
      </c>
      <c r="F1577" s="163" t="s">
        <v>760</v>
      </c>
      <c r="H1577" s="164">
        <v>32.700000000000003</v>
      </c>
      <c r="I1577" s="165"/>
      <c r="L1577" s="161"/>
      <c r="M1577" s="166"/>
      <c r="T1577" s="167"/>
      <c r="AT1577" s="162" t="s">
        <v>164</v>
      </c>
      <c r="AU1577" s="162" t="s">
        <v>84</v>
      </c>
      <c r="AV1577" s="13" t="s">
        <v>84</v>
      </c>
      <c r="AW1577" s="13" t="s">
        <v>32</v>
      </c>
      <c r="AX1577" s="13" t="s">
        <v>7</v>
      </c>
      <c r="AY1577" s="162" t="s">
        <v>154</v>
      </c>
    </row>
    <row r="1578" spans="2:65" s="13" customFormat="1">
      <c r="B1578" s="161"/>
      <c r="D1578" s="155" t="s">
        <v>164</v>
      </c>
      <c r="E1578" s="162" t="s">
        <v>1</v>
      </c>
      <c r="F1578" s="163" t="s">
        <v>761</v>
      </c>
      <c r="H1578" s="164">
        <v>17.88</v>
      </c>
      <c r="I1578" s="165"/>
      <c r="L1578" s="161"/>
      <c r="M1578" s="166"/>
      <c r="T1578" s="167"/>
      <c r="AT1578" s="162" t="s">
        <v>164</v>
      </c>
      <c r="AU1578" s="162" t="s">
        <v>84</v>
      </c>
      <c r="AV1578" s="13" t="s">
        <v>84</v>
      </c>
      <c r="AW1578" s="13" t="s">
        <v>32</v>
      </c>
      <c r="AX1578" s="13" t="s">
        <v>7</v>
      </c>
      <c r="AY1578" s="162" t="s">
        <v>154</v>
      </c>
    </row>
    <row r="1579" spans="2:65" s="13" customFormat="1">
      <c r="B1579" s="161"/>
      <c r="D1579" s="155" t="s">
        <v>164</v>
      </c>
      <c r="E1579" s="162" t="s">
        <v>1</v>
      </c>
      <c r="F1579" s="163" t="s">
        <v>762</v>
      </c>
      <c r="H1579" s="164">
        <v>32.46</v>
      </c>
      <c r="I1579" s="165"/>
      <c r="L1579" s="161"/>
      <c r="M1579" s="166"/>
      <c r="T1579" s="167"/>
      <c r="AT1579" s="162" t="s">
        <v>164</v>
      </c>
      <c r="AU1579" s="162" t="s">
        <v>84</v>
      </c>
      <c r="AV1579" s="13" t="s">
        <v>84</v>
      </c>
      <c r="AW1579" s="13" t="s">
        <v>32</v>
      </c>
      <c r="AX1579" s="13" t="s">
        <v>7</v>
      </c>
      <c r="AY1579" s="162" t="s">
        <v>154</v>
      </c>
    </row>
    <row r="1580" spans="2:65" s="13" customFormat="1">
      <c r="B1580" s="161"/>
      <c r="D1580" s="155" t="s">
        <v>164</v>
      </c>
      <c r="E1580" s="162" t="s">
        <v>1</v>
      </c>
      <c r="F1580" s="163" t="s">
        <v>763</v>
      </c>
      <c r="H1580" s="164">
        <v>19.052</v>
      </c>
      <c r="I1580" s="165"/>
      <c r="L1580" s="161"/>
      <c r="M1580" s="166"/>
      <c r="T1580" s="167"/>
      <c r="AT1580" s="162" t="s">
        <v>164</v>
      </c>
      <c r="AU1580" s="162" t="s">
        <v>84</v>
      </c>
      <c r="AV1580" s="13" t="s">
        <v>84</v>
      </c>
      <c r="AW1580" s="13" t="s">
        <v>32</v>
      </c>
      <c r="AX1580" s="13" t="s">
        <v>7</v>
      </c>
      <c r="AY1580" s="162" t="s">
        <v>154</v>
      </c>
    </row>
    <row r="1581" spans="2:65" s="13" customFormat="1">
      <c r="B1581" s="161"/>
      <c r="D1581" s="155" t="s">
        <v>164</v>
      </c>
      <c r="E1581" s="162" t="s">
        <v>1</v>
      </c>
      <c r="F1581" s="163" t="s">
        <v>764</v>
      </c>
      <c r="H1581" s="164">
        <v>19.02</v>
      </c>
      <c r="I1581" s="165"/>
      <c r="L1581" s="161"/>
      <c r="M1581" s="166"/>
      <c r="T1581" s="167"/>
      <c r="AT1581" s="162" t="s">
        <v>164</v>
      </c>
      <c r="AU1581" s="162" t="s">
        <v>84</v>
      </c>
      <c r="AV1581" s="13" t="s">
        <v>84</v>
      </c>
      <c r="AW1581" s="13" t="s">
        <v>32</v>
      </c>
      <c r="AX1581" s="13" t="s">
        <v>7</v>
      </c>
      <c r="AY1581" s="162" t="s">
        <v>154</v>
      </c>
    </row>
    <row r="1582" spans="2:65" s="13" customFormat="1">
      <c r="B1582" s="161"/>
      <c r="D1582" s="155" t="s">
        <v>164</v>
      </c>
      <c r="E1582" s="162" t="s">
        <v>1</v>
      </c>
      <c r="F1582" s="163" t="s">
        <v>765</v>
      </c>
      <c r="H1582" s="164">
        <v>35.1</v>
      </c>
      <c r="I1582" s="165"/>
      <c r="L1582" s="161"/>
      <c r="M1582" s="166"/>
      <c r="T1582" s="167"/>
      <c r="AT1582" s="162" t="s">
        <v>164</v>
      </c>
      <c r="AU1582" s="162" t="s">
        <v>84</v>
      </c>
      <c r="AV1582" s="13" t="s">
        <v>84</v>
      </c>
      <c r="AW1582" s="13" t="s">
        <v>32</v>
      </c>
      <c r="AX1582" s="13" t="s">
        <v>7</v>
      </c>
      <c r="AY1582" s="162" t="s">
        <v>154</v>
      </c>
    </row>
    <row r="1583" spans="2:65" s="13" customFormat="1">
      <c r="B1583" s="161"/>
      <c r="D1583" s="155" t="s">
        <v>164</v>
      </c>
      <c r="E1583" s="162" t="s">
        <v>1</v>
      </c>
      <c r="F1583" s="163" t="s">
        <v>766</v>
      </c>
      <c r="H1583" s="164">
        <v>36.158000000000001</v>
      </c>
      <c r="I1583" s="165"/>
      <c r="L1583" s="161"/>
      <c r="M1583" s="166"/>
      <c r="T1583" s="167"/>
      <c r="AT1583" s="162" t="s">
        <v>164</v>
      </c>
      <c r="AU1583" s="162" t="s">
        <v>84</v>
      </c>
      <c r="AV1583" s="13" t="s">
        <v>84</v>
      </c>
      <c r="AW1583" s="13" t="s">
        <v>32</v>
      </c>
      <c r="AX1583" s="13" t="s">
        <v>7</v>
      </c>
      <c r="AY1583" s="162" t="s">
        <v>154</v>
      </c>
    </row>
    <row r="1584" spans="2:65" s="13" customFormat="1">
      <c r="B1584" s="161"/>
      <c r="D1584" s="155" t="s">
        <v>164</v>
      </c>
      <c r="E1584" s="162" t="s">
        <v>1</v>
      </c>
      <c r="F1584" s="163" t="s">
        <v>767</v>
      </c>
      <c r="H1584" s="164">
        <v>7.2519999999999998</v>
      </c>
      <c r="I1584" s="165"/>
      <c r="L1584" s="161"/>
      <c r="M1584" s="166"/>
      <c r="T1584" s="167"/>
      <c r="AT1584" s="162" t="s">
        <v>164</v>
      </c>
      <c r="AU1584" s="162" t="s">
        <v>84</v>
      </c>
      <c r="AV1584" s="13" t="s">
        <v>84</v>
      </c>
      <c r="AW1584" s="13" t="s">
        <v>32</v>
      </c>
      <c r="AX1584" s="13" t="s">
        <v>7</v>
      </c>
      <c r="AY1584" s="162" t="s">
        <v>154</v>
      </c>
    </row>
    <row r="1585" spans="2:65" s="13" customFormat="1">
      <c r="B1585" s="161"/>
      <c r="D1585" s="155" t="s">
        <v>164</v>
      </c>
      <c r="E1585" s="162" t="s">
        <v>1</v>
      </c>
      <c r="F1585" s="163" t="s">
        <v>768</v>
      </c>
      <c r="H1585" s="164">
        <v>13.092000000000001</v>
      </c>
      <c r="I1585" s="165"/>
      <c r="L1585" s="161"/>
      <c r="M1585" s="166"/>
      <c r="T1585" s="167"/>
      <c r="AT1585" s="162" t="s">
        <v>164</v>
      </c>
      <c r="AU1585" s="162" t="s">
        <v>84</v>
      </c>
      <c r="AV1585" s="13" t="s">
        <v>84</v>
      </c>
      <c r="AW1585" s="13" t="s">
        <v>32</v>
      </c>
      <c r="AX1585" s="13" t="s">
        <v>7</v>
      </c>
      <c r="AY1585" s="162" t="s">
        <v>154</v>
      </c>
    </row>
    <row r="1586" spans="2:65" s="13" customFormat="1">
      <c r="B1586" s="161"/>
      <c r="D1586" s="155" t="s">
        <v>164</v>
      </c>
      <c r="E1586" s="162" t="s">
        <v>1</v>
      </c>
      <c r="F1586" s="163" t="s">
        <v>769</v>
      </c>
      <c r="H1586" s="164">
        <v>7.43</v>
      </c>
      <c r="I1586" s="165"/>
      <c r="L1586" s="161"/>
      <c r="M1586" s="166"/>
      <c r="T1586" s="167"/>
      <c r="AT1586" s="162" t="s">
        <v>164</v>
      </c>
      <c r="AU1586" s="162" t="s">
        <v>84</v>
      </c>
      <c r="AV1586" s="13" t="s">
        <v>84</v>
      </c>
      <c r="AW1586" s="13" t="s">
        <v>32</v>
      </c>
      <c r="AX1586" s="13" t="s">
        <v>7</v>
      </c>
      <c r="AY1586" s="162" t="s">
        <v>154</v>
      </c>
    </row>
    <row r="1587" spans="2:65" s="13" customFormat="1">
      <c r="B1587" s="161"/>
      <c r="D1587" s="155" t="s">
        <v>164</v>
      </c>
      <c r="E1587" s="162" t="s">
        <v>1</v>
      </c>
      <c r="F1587" s="163" t="s">
        <v>770</v>
      </c>
      <c r="H1587" s="164">
        <v>7.75</v>
      </c>
      <c r="I1587" s="165"/>
      <c r="L1587" s="161"/>
      <c r="M1587" s="166"/>
      <c r="T1587" s="167"/>
      <c r="AT1587" s="162" t="s">
        <v>164</v>
      </c>
      <c r="AU1587" s="162" t="s">
        <v>84</v>
      </c>
      <c r="AV1587" s="13" t="s">
        <v>84</v>
      </c>
      <c r="AW1587" s="13" t="s">
        <v>32</v>
      </c>
      <c r="AX1587" s="13" t="s">
        <v>7</v>
      </c>
      <c r="AY1587" s="162" t="s">
        <v>154</v>
      </c>
    </row>
    <row r="1588" spans="2:65" s="13" customFormat="1">
      <c r="B1588" s="161"/>
      <c r="D1588" s="155" t="s">
        <v>164</v>
      </c>
      <c r="E1588" s="162" t="s">
        <v>1</v>
      </c>
      <c r="F1588" s="163" t="s">
        <v>771</v>
      </c>
      <c r="H1588" s="164">
        <v>12.99</v>
      </c>
      <c r="I1588" s="165"/>
      <c r="L1588" s="161"/>
      <c r="M1588" s="166"/>
      <c r="T1588" s="167"/>
      <c r="AT1588" s="162" t="s">
        <v>164</v>
      </c>
      <c r="AU1588" s="162" t="s">
        <v>84</v>
      </c>
      <c r="AV1588" s="13" t="s">
        <v>84</v>
      </c>
      <c r="AW1588" s="13" t="s">
        <v>32</v>
      </c>
      <c r="AX1588" s="13" t="s">
        <v>7</v>
      </c>
      <c r="AY1588" s="162" t="s">
        <v>154</v>
      </c>
    </row>
    <row r="1589" spans="2:65" s="13" customFormat="1">
      <c r="B1589" s="161"/>
      <c r="D1589" s="155" t="s">
        <v>164</v>
      </c>
      <c r="E1589" s="162" t="s">
        <v>1</v>
      </c>
      <c r="F1589" s="163" t="s">
        <v>772</v>
      </c>
      <c r="H1589" s="164">
        <v>6.09</v>
      </c>
      <c r="I1589" s="165"/>
      <c r="L1589" s="161"/>
      <c r="M1589" s="166"/>
      <c r="T1589" s="167"/>
      <c r="AT1589" s="162" t="s">
        <v>164</v>
      </c>
      <c r="AU1589" s="162" t="s">
        <v>84</v>
      </c>
      <c r="AV1589" s="13" t="s">
        <v>84</v>
      </c>
      <c r="AW1589" s="13" t="s">
        <v>32</v>
      </c>
      <c r="AX1589" s="13" t="s">
        <v>7</v>
      </c>
      <c r="AY1589" s="162" t="s">
        <v>154</v>
      </c>
    </row>
    <row r="1590" spans="2:65" s="13" customFormat="1">
      <c r="B1590" s="161"/>
      <c r="D1590" s="155" t="s">
        <v>164</v>
      </c>
      <c r="E1590" s="162" t="s">
        <v>1</v>
      </c>
      <c r="F1590" s="163" t="s">
        <v>773</v>
      </c>
      <c r="H1590" s="164">
        <v>31.582000000000001</v>
      </c>
      <c r="I1590" s="165"/>
      <c r="L1590" s="161"/>
      <c r="M1590" s="166"/>
      <c r="T1590" s="167"/>
      <c r="AT1590" s="162" t="s">
        <v>164</v>
      </c>
      <c r="AU1590" s="162" t="s">
        <v>84</v>
      </c>
      <c r="AV1590" s="13" t="s">
        <v>84</v>
      </c>
      <c r="AW1590" s="13" t="s">
        <v>32</v>
      </c>
      <c r="AX1590" s="13" t="s">
        <v>7</v>
      </c>
      <c r="AY1590" s="162" t="s">
        <v>154</v>
      </c>
    </row>
    <row r="1591" spans="2:65" s="13" customFormat="1">
      <c r="B1591" s="161"/>
      <c r="D1591" s="155" t="s">
        <v>164</v>
      </c>
      <c r="E1591" s="162" t="s">
        <v>1</v>
      </c>
      <c r="F1591" s="163" t="s">
        <v>774</v>
      </c>
      <c r="H1591" s="164">
        <v>17.940000000000001</v>
      </c>
      <c r="I1591" s="165"/>
      <c r="L1591" s="161"/>
      <c r="M1591" s="166"/>
      <c r="T1591" s="167"/>
      <c r="AT1591" s="162" t="s">
        <v>164</v>
      </c>
      <c r="AU1591" s="162" t="s">
        <v>84</v>
      </c>
      <c r="AV1591" s="13" t="s">
        <v>84</v>
      </c>
      <c r="AW1591" s="13" t="s">
        <v>32</v>
      </c>
      <c r="AX1591" s="13" t="s">
        <v>7</v>
      </c>
      <c r="AY1591" s="162" t="s">
        <v>154</v>
      </c>
    </row>
    <row r="1592" spans="2:65" s="13" customFormat="1">
      <c r="B1592" s="161"/>
      <c r="D1592" s="155" t="s">
        <v>164</v>
      </c>
      <c r="E1592" s="162" t="s">
        <v>1</v>
      </c>
      <c r="F1592" s="163" t="s">
        <v>775</v>
      </c>
      <c r="H1592" s="164">
        <v>39.04</v>
      </c>
      <c r="I1592" s="165"/>
      <c r="L1592" s="161"/>
      <c r="M1592" s="166"/>
      <c r="T1592" s="167"/>
      <c r="AT1592" s="162" t="s">
        <v>164</v>
      </c>
      <c r="AU1592" s="162" t="s">
        <v>84</v>
      </c>
      <c r="AV1592" s="13" t="s">
        <v>84</v>
      </c>
      <c r="AW1592" s="13" t="s">
        <v>32</v>
      </c>
      <c r="AX1592" s="13" t="s">
        <v>7</v>
      </c>
      <c r="AY1592" s="162" t="s">
        <v>154</v>
      </c>
    </row>
    <row r="1593" spans="2:65" s="13" customFormat="1">
      <c r="B1593" s="161"/>
      <c r="D1593" s="155" t="s">
        <v>164</v>
      </c>
      <c r="E1593" s="162" t="s">
        <v>1</v>
      </c>
      <c r="F1593" s="163" t="s">
        <v>776</v>
      </c>
      <c r="H1593" s="164">
        <v>26.22</v>
      </c>
      <c r="I1593" s="165"/>
      <c r="L1593" s="161"/>
      <c r="M1593" s="166"/>
      <c r="T1593" s="167"/>
      <c r="AT1593" s="162" t="s">
        <v>164</v>
      </c>
      <c r="AU1593" s="162" t="s">
        <v>84</v>
      </c>
      <c r="AV1593" s="13" t="s">
        <v>84</v>
      </c>
      <c r="AW1593" s="13" t="s">
        <v>32</v>
      </c>
      <c r="AX1593" s="13" t="s">
        <v>7</v>
      </c>
      <c r="AY1593" s="162" t="s">
        <v>154</v>
      </c>
    </row>
    <row r="1594" spans="2:65" s="13" customFormat="1">
      <c r="B1594" s="161"/>
      <c r="D1594" s="155" t="s">
        <v>164</v>
      </c>
      <c r="E1594" s="162" t="s">
        <v>1</v>
      </c>
      <c r="F1594" s="163" t="s">
        <v>777</v>
      </c>
      <c r="H1594" s="164">
        <v>17.739999999999998</v>
      </c>
      <c r="I1594" s="165"/>
      <c r="L1594" s="161"/>
      <c r="M1594" s="166"/>
      <c r="T1594" s="167"/>
      <c r="AT1594" s="162" t="s">
        <v>164</v>
      </c>
      <c r="AU1594" s="162" t="s">
        <v>84</v>
      </c>
      <c r="AV1594" s="13" t="s">
        <v>84</v>
      </c>
      <c r="AW1594" s="13" t="s">
        <v>32</v>
      </c>
      <c r="AX1594" s="13" t="s">
        <v>7</v>
      </c>
      <c r="AY1594" s="162" t="s">
        <v>154</v>
      </c>
    </row>
    <row r="1595" spans="2:65" s="14" customFormat="1">
      <c r="B1595" s="168"/>
      <c r="D1595" s="155" t="s">
        <v>164</v>
      </c>
      <c r="E1595" s="169" t="s">
        <v>1</v>
      </c>
      <c r="F1595" s="170" t="s">
        <v>183</v>
      </c>
      <c r="H1595" s="171">
        <v>541.97800000000007</v>
      </c>
      <c r="I1595" s="172"/>
      <c r="L1595" s="168"/>
      <c r="M1595" s="173"/>
      <c r="T1595" s="174"/>
      <c r="AT1595" s="169" t="s">
        <v>164</v>
      </c>
      <c r="AU1595" s="169" t="s">
        <v>84</v>
      </c>
      <c r="AV1595" s="14" t="s">
        <v>90</v>
      </c>
      <c r="AW1595" s="14" t="s">
        <v>32</v>
      </c>
      <c r="AX1595" s="14" t="s">
        <v>80</v>
      </c>
      <c r="AY1595" s="169" t="s">
        <v>154</v>
      </c>
    </row>
    <row r="1596" spans="2:65" s="1" customFormat="1" ht="24.2" customHeight="1">
      <c r="B1596" s="139"/>
      <c r="C1596" s="140" t="s">
        <v>2094</v>
      </c>
      <c r="D1596" s="140" t="s">
        <v>156</v>
      </c>
      <c r="E1596" s="141" t="s">
        <v>2095</v>
      </c>
      <c r="F1596" s="142" t="s">
        <v>2096</v>
      </c>
      <c r="G1596" s="143" t="s">
        <v>159</v>
      </c>
      <c r="H1596" s="144">
        <v>739.9</v>
      </c>
      <c r="I1596" s="145"/>
      <c r="J1596" s="146">
        <f>ROUND(I1596*H1596,2)</f>
        <v>0</v>
      </c>
      <c r="K1596" s="147"/>
      <c r="L1596" s="32"/>
      <c r="M1596" s="148" t="s">
        <v>1</v>
      </c>
      <c r="N1596" s="149" t="s">
        <v>42</v>
      </c>
      <c r="P1596" s="150">
        <f>O1596*H1596</f>
        <v>0</v>
      </c>
      <c r="Q1596" s="150">
        <v>2.9999999999999997E-4</v>
      </c>
      <c r="R1596" s="150">
        <f>Q1596*H1596</f>
        <v>0.22196999999999997</v>
      </c>
      <c r="S1596" s="150">
        <v>0</v>
      </c>
      <c r="T1596" s="151">
        <f>S1596*H1596</f>
        <v>0</v>
      </c>
      <c r="AR1596" s="152" t="s">
        <v>244</v>
      </c>
      <c r="AT1596" s="152" t="s">
        <v>156</v>
      </c>
      <c r="AU1596" s="152" t="s">
        <v>84</v>
      </c>
      <c r="AY1596" s="17" t="s">
        <v>154</v>
      </c>
      <c r="BE1596" s="153">
        <f>IF(N1596="základná",J1596,0)</f>
        <v>0</v>
      </c>
      <c r="BF1596" s="153">
        <f>IF(N1596="znížená",J1596,0)</f>
        <v>0</v>
      </c>
      <c r="BG1596" s="153">
        <f>IF(N1596="zákl. prenesená",J1596,0)</f>
        <v>0</v>
      </c>
      <c r="BH1596" s="153">
        <f>IF(N1596="zníž. prenesená",J1596,0)</f>
        <v>0</v>
      </c>
      <c r="BI1596" s="153">
        <f>IF(N1596="nulová",J1596,0)</f>
        <v>0</v>
      </c>
      <c r="BJ1596" s="17" t="s">
        <v>84</v>
      </c>
      <c r="BK1596" s="153">
        <f>ROUND(I1596*H1596,2)</f>
        <v>0</v>
      </c>
      <c r="BL1596" s="17" t="s">
        <v>244</v>
      </c>
      <c r="BM1596" s="152" t="s">
        <v>2097</v>
      </c>
    </row>
    <row r="1597" spans="2:65" s="13" customFormat="1">
      <c r="B1597" s="161"/>
      <c r="D1597" s="155" t="s">
        <v>164</v>
      </c>
      <c r="E1597" s="162" t="s">
        <v>1</v>
      </c>
      <c r="F1597" s="163" t="s">
        <v>852</v>
      </c>
      <c r="H1597" s="164">
        <v>36.979999999999997</v>
      </c>
      <c r="I1597" s="165"/>
      <c r="L1597" s="161"/>
      <c r="M1597" s="166"/>
      <c r="T1597" s="167"/>
      <c r="AT1597" s="162" t="s">
        <v>164</v>
      </c>
      <c r="AU1597" s="162" t="s">
        <v>84</v>
      </c>
      <c r="AV1597" s="13" t="s">
        <v>84</v>
      </c>
      <c r="AW1597" s="13" t="s">
        <v>32</v>
      </c>
      <c r="AX1597" s="13" t="s">
        <v>7</v>
      </c>
      <c r="AY1597" s="162" t="s">
        <v>154</v>
      </c>
    </row>
    <row r="1598" spans="2:65" s="13" customFormat="1">
      <c r="B1598" s="161"/>
      <c r="D1598" s="155" t="s">
        <v>164</v>
      </c>
      <c r="E1598" s="162" t="s">
        <v>1</v>
      </c>
      <c r="F1598" s="163" t="s">
        <v>853</v>
      </c>
      <c r="H1598" s="164">
        <v>8.17</v>
      </c>
      <c r="I1598" s="165"/>
      <c r="L1598" s="161"/>
      <c r="M1598" s="166"/>
      <c r="T1598" s="167"/>
      <c r="AT1598" s="162" t="s">
        <v>164</v>
      </c>
      <c r="AU1598" s="162" t="s">
        <v>84</v>
      </c>
      <c r="AV1598" s="13" t="s">
        <v>84</v>
      </c>
      <c r="AW1598" s="13" t="s">
        <v>32</v>
      </c>
      <c r="AX1598" s="13" t="s">
        <v>7</v>
      </c>
      <c r="AY1598" s="162" t="s">
        <v>154</v>
      </c>
    </row>
    <row r="1599" spans="2:65" s="13" customFormat="1">
      <c r="B1599" s="161"/>
      <c r="D1599" s="155" t="s">
        <v>164</v>
      </c>
      <c r="E1599" s="162" t="s">
        <v>1</v>
      </c>
      <c r="F1599" s="163" t="s">
        <v>854</v>
      </c>
      <c r="H1599" s="164">
        <v>7.93</v>
      </c>
      <c r="I1599" s="165"/>
      <c r="L1599" s="161"/>
      <c r="M1599" s="166"/>
      <c r="T1599" s="167"/>
      <c r="AT1599" s="162" t="s">
        <v>164</v>
      </c>
      <c r="AU1599" s="162" t="s">
        <v>84</v>
      </c>
      <c r="AV1599" s="13" t="s">
        <v>84</v>
      </c>
      <c r="AW1599" s="13" t="s">
        <v>32</v>
      </c>
      <c r="AX1599" s="13" t="s">
        <v>7</v>
      </c>
      <c r="AY1599" s="162" t="s">
        <v>154</v>
      </c>
    </row>
    <row r="1600" spans="2:65" s="13" customFormat="1">
      <c r="B1600" s="161"/>
      <c r="D1600" s="155" t="s">
        <v>164</v>
      </c>
      <c r="E1600" s="162" t="s">
        <v>1</v>
      </c>
      <c r="F1600" s="163" t="s">
        <v>855</v>
      </c>
      <c r="H1600" s="164">
        <v>50.73</v>
      </c>
      <c r="I1600" s="165"/>
      <c r="L1600" s="161"/>
      <c r="M1600" s="166"/>
      <c r="T1600" s="167"/>
      <c r="AT1600" s="162" t="s">
        <v>164</v>
      </c>
      <c r="AU1600" s="162" t="s">
        <v>84</v>
      </c>
      <c r="AV1600" s="13" t="s">
        <v>84</v>
      </c>
      <c r="AW1600" s="13" t="s">
        <v>32</v>
      </c>
      <c r="AX1600" s="13" t="s">
        <v>7</v>
      </c>
      <c r="AY1600" s="162" t="s">
        <v>154</v>
      </c>
    </row>
    <row r="1601" spans="2:51" s="13" customFormat="1">
      <c r="B1601" s="161"/>
      <c r="D1601" s="155" t="s">
        <v>164</v>
      </c>
      <c r="E1601" s="162" t="s">
        <v>1</v>
      </c>
      <c r="F1601" s="163" t="s">
        <v>856</v>
      </c>
      <c r="H1601" s="164">
        <v>51.67</v>
      </c>
      <c r="I1601" s="165"/>
      <c r="L1601" s="161"/>
      <c r="M1601" s="166"/>
      <c r="T1601" s="167"/>
      <c r="AT1601" s="162" t="s">
        <v>164</v>
      </c>
      <c r="AU1601" s="162" t="s">
        <v>84</v>
      </c>
      <c r="AV1601" s="13" t="s">
        <v>84</v>
      </c>
      <c r="AW1601" s="13" t="s">
        <v>32</v>
      </c>
      <c r="AX1601" s="13" t="s">
        <v>7</v>
      </c>
      <c r="AY1601" s="162" t="s">
        <v>154</v>
      </c>
    </row>
    <row r="1602" spans="2:51" s="13" customFormat="1">
      <c r="B1602" s="161"/>
      <c r="D1602" s="155" t="s">
        <v>164</v>
      </c>
      <c r="E1602" s="162" t="s">
        <v>1</v>
      </c>
      <c r="F1602" s="163" t="s">
        <v>857</v>
      </c>
      <c r="H1602" s="164">
        <v>14.44</v>
      </c>
      <c r="I1602" s="165"/>
      <c r="L1602" s="161"/>
      <c r="M1602" s="166"/>
      <c r="T1602" s="167"/>
      <c r="AT1602" s="162" t="s">
        <v>164</v>
      </c>
      <c r="AU1602" s="162" t="s">
        <v>84</v>
      </c>
      <c r="AV1602" s="13" t="s">
        <v>84</v>
      </c>
      <c r="AW1602" s="13" t="s">
        <v>32</v>
      </c>
      <c r="AX1602" s="13" t="s">
        <v>7</v>
      </c>
      <c r="AY1602" s="162" t="s">
        <v>154</v>
      </c>
    </row>
    <row r="1603" spans="2:51" s="13" customFormat="1">
      <c r="B1603" s="161"/>
      <c r="D1603" s="155" t="s">
        <v>164</v>
      </c>
      <c r="E1603" s="162" t="s">
        <v>1</v>
      </c>
      <c r="F1603" s="163" t="s">
        <v>858</v>
      </c>
      <c r="H1603" s="164">
        <v>69.12</v>
      </c>
      <c r="I1603" s="165"/>
      <c r="L1603" s="161"/>
      <c r="M1603" s="166"/>
      <c r="T1603" s="167"/>
      <c r="AT1603" s="162" t="s">
        <v>164</v>
      </c>
      <c r="AU1603" s="162" t="s">
        <v>84</v>
      </c>
      <c r="AV1603" s="13" t="s">
        <v>84</v>
      </c>
      <c r="AW1603" s="13" t="s">
        <v>32</v>
      </c>
      <c r="AX1603" s="13" t="s">
        <v>7</v>
      </c>
      <c r="AY1603" s="162" t="s">
        <v>154</v>
      </c>
    </row>
    <row r="1604" spans="2:51" s="13" customFormat="1">
      <c r="B1604" s="161"/>
      <c r="D1604" s="155" t="s">
        <v>164</v>
      </c>
      <c r="E1604" s="162" t="s">
        <v>1</v>
      </c>
      <c r="F1604" s="163" t="s">
        <v>859</v>
      </c>
      <c r="H1604" s="164">
        <v>55.54</v>
      </c>
      <c r="I1604" s="165"/>
      <c r="L1604" s="161"/>
      <c r="M1604" s="166"/>
      <c r="T1604" s="167"/>
      <c r="AT1604" s="162" t="s">
        <v>164</v>
      </c>
      <c r="AU1604" s="162" t="s">
        <v>84</v>
      </c>
      <c r="AV1604" s="13" t="s">
        <v>84</v>
      </c>
      <c r="AW1604" s="13" t="s">
        <v>32</v>
      </c>
      <c r="AX1604" s="13" t="s">
        <v>7</v>
      </c>
      <c r="AY1604" s="162" t="s">
        <v>154</v>
      </c>
    </row>
    <row r="1605" spans="2:51" s="13" customFormat="1">
      <c r="B1605" s="161"/>
      <c r="D1605" s="155" t="s">
        <v>164</v>
      </c>
      <c r="E1605" s="162" t="s">
        <v>1</v>
      </c>
      <c r="F1605" s="163" t="s">
        <v>860</v>
      </c>
      <c r="H1605" s="164">
        <v>15.65</v>
      </c>
      <c r="I1605" s="165"/>
      <c r="L1605" s="161"/>
      <c r="M1605" s="166"/>
      <c r="T1605" s="167"/>
      <c r="AT1605" s="162" t="s">
        <v>164</v>
      </c>
      <c r="AU1605" s="162" t="s">
        <v>84</v>
      </c>
      <c r="AV1605" s="13" t="s">
        <v>84</v>
      </c>
      <c r="AW1605" s="13" t="s">
        <v>32</v>
      </c>
      <c r="AX1605" s="13" t="s">
        <v>7</v>
      </c>
      <c r="AY1605" s="162" t="s">
        <v>154</v>
      </c>
    </row>
    <row r="1606" spans="2:51" s="13" customFormat="1">
      <c r="B1606" s="161"/>
      <c r="D1606" s="155" t="s">
        <v>164</v>
      </c>
      <c r="E1606" s="162" t="s">
        <v>1</v>
      </c>
      <c r="F1606" s="163" t="s">
        <v>861</v>
      </c>
      <c r="H1606" s="164">
        <v>51.34</v>
      </c>
      <c r="I1606" s="165"/>
      <c r="L1606" s="161"/>
      <c r="M1606" s="166"/>
      <c r="T1606" s="167"/>
      <c r="AT1606" s="162" t="s">
        <v>164</v>
      </c>
      <c r="AU1606" s="162" t="s">
        <v>84</v>
      </c>
      <c r="AV1606" s="13" t="s">
        <v>84</v>
      </c>
      <c r="AW1606" s="13" t="s">
        <v>32</v>
      </c>
      <c r="AX1606" s="13" t="s">
        <v>7</v>
      </c>
      <c r="AY1606" s="162" t="s">
        <v>154</v>
      </c>
    </row>
    <row r="1607" spans="2:51" s="13" customFormat="1">
      <c r="B1607" s="161"/>
      <c r="D1607" s="155" t="s">
        <v>164</v>
      </c>
      <c r="E1607" s="162" t="s">
        <v>1</v>
      </c>
      <c r="F1607" s="163" t="s">
        <v>863</v>
      </c>
      <c r="H1607" s="164">
        <v>17.62</v>
      </c>
      <c r="I1607" s="165"/>
      <c r="L1607" s="161"/>
      <c r="M1607" s="166"/>
      <c r="T1607" s="167"/>
      <c r="AT1607" s="162" t="s">
        <v>164</v>
      </c>
      <c r="AU1607" s="162" t="s">
        <v>84</v>
      </c>
      <c r="AV1607" s="13" t="s">
        <v>84</v>
      </c>
      <c r="AW1607" s="13" t="s">
        <v>32</v>
      </c>
      <c r="AX1607" s="13" t="s">
        <v>7</v>
      </c>
      <c r="AY1607" s="162" t="s">
        <v>154</v>
      </c>
    </row>
    <row r="1608" spans="2:51" s="13" customFormat="1">
      <c r="B1608" s="161"/>
      <c r="D1608" s="155" t="s">
        <v>164</v>
      </c>
      <c r="E1608" s="162" t="s">
        <v>1</v>
      </c>
      <c r="F1608" s="163" t="s">
        <v>864</v>
      </c>
      <c r="H1608" s="164">
        <v>17.149999999999999</v>
      </c>
      <c r="I1608" s="165"/>
      <c r="L1608" s="161"/>
      <c r="M1608" s="166"/>
      <c r="T1608" s="167"/>
      <c r="AT1608" s="162" t="s">
        <v>164</v>
      </c>
      <c r="AU1608" s="162" t="s">
        <v>84</v>
      </c>
      <c r="AV1608" s="13" t="s">
        <v>84</v>
      </c>
      <c r="AW1608" s="13" t="s">
        <v>32</v>
      </c>
      <c r="AX1608" s="13" t="s">
        <v>7</v>
      </c>
      <c r="AY1608" s="162" t="s">
        <v>154</v>
      </c>
    </row>
    <row r="1609" spans="2:51" s="13" customFormat="1">
      <c r="B1609" s="161"/>
      <c r="D1609" s="155" t="s">
        <v>164</v>
      </c>
      <c r="E1609" s="162" t="s">
        <v>1</v>
      </c>
      <c r="F1609" s="163" t="s">
        <v>865</v>
      </c>
      <c r="H1609" s="164">
        <v>59.8</v>
      </c>
      <c r="I1609" s="165"/>
      <c r="L1609" s="161"/>
      <c r="M1609" s="166"/>
      <c r="T1609" s="167"/>
      <c r="AT1609" s="162" t="s">
        <v>164</v>
      </c>
      <c r="AU1609" s="162" t="s">
        <v>84</v>
      </c>
      <c r="AV1609" s="13" t="s">
        <v>84</v>
      </c>
      <c r="AW1609" s="13" t="s">
        <v>32</v>
      </c>
      <c r="AX1609" s="13" t="s">
        <v>7</v>
      </c>
      <c r="AY1609" s="162" t="s">
        <v>154</v>
      </c>
    </row>
    <row r="1610" spans="2:51" s="13" customFormat="1">
      <c r="B1610" s="161"/>
      <c r="D1610" s="155" t="s">
        <v>164</v>
      </c>
      <c r="E1610" s="162" t="s">
        <v>1</v>
      </c>
      <c r="F1610" s="163" t="s">
        <v>866</v>
      </c>
      <c r="H1610" s="164">
        <v>63.1</v>
      </c>
      <c r="I1610" s="165"/>
      <c r="L1610" s="161"/>
      <c r="M1610" s="166"/>
      <c r="T1610" s="167"/>
      <c r="AT1610" s="162" t="s">
        <v>164</v>
      </c>
      <c r="AU1610" s="162" t="s">
        <v>84</v>
      </c>
      <c r="AV1610" s="13" t="s">
        <v>84</v>
      </c>
      <c r="AW1610" s="13" t="s">
        <v>32</v>
      </c>
      <c r="AX1610" s="13" t="s">
        <v>7</v>
      </c>
      <c r="AY1610" s="162" t="s">
        <v>154</v>
      </c>
    </row>
    <row r="1611" spans="2:51" s="13" customFormat="1">
      <c r="B1611" s="161"/>
      <c r="D1611" s="155" t="s">
        <v>164</v>
      </c>
      <c r="E1611" s="162" t="s">
        <v>1</v>
      </c>
      <c r="F1611" s="163" t="s">
        <v>867</v>
      </c>
      <c r="H1611" s="164">
        <v>3.47</v>
      </c>
      <c r="I1611" s="165"/>
      <c r="L1611" s="161"/>
      <c r="M1611" s="166"/>
      <c r="T1611" s="167"/>
      <c r="AT1611" s="162" t="s">
        <v>164</v>
      </c>
      <c r="AU1611" s="162" t="s">
        <v>84</v>
      </c>
      <c r="AV1611" s="13" t="s">
        <v>84</v>
      </c>
      <c r="AW1611" s="13" t="s">
        <v>32</v>
      </c>
      <c r="AX1611" s="13" t="s">
        <v>7</v>
      </c>
      <c r="AY1611" s="162" t="s">
        <v>154</v>
      </c>
    </row>
    <row r="1612" spans="2:51" s="13" customFormat="1">
      <c r="B1612" s="161"/>
      <c r="D1612" s="155" t="s">
        <v>164</v>
      </c>
      <c r="E1612" s="162" t="s">
        <v>1</v>
      </c>
      <c r="F1612" s="163" t="s">
        <v>868</v>
      </c>
      <c r="H1612" s="164">
        <v>9.65</v>
      </c>
      <c r="I1612" s="165"/>
      <c r="L1612" s="161"/>
      <c r="M1612" s="166"/>
      <c r="T1612" s="167"/>
      <c r="AT1612" s="162" t="s">
        <v>164</v>
      </c>
      <c r="AU1612" s="162" t="s">
        <v>84</v>
      </c>
      <c r="AV1612" s="13" t="s">
        <v>84</v>
      </c>
      <c r="AW1612" s="13" t="s">
        <v>32</v>
      </c>
      <c r="AX1612" s="13" t="s">
        <v>7</v>
      </c>
      <c r="AY1612" s="162" t="s">
        <v>154</v>
      </c>
    </row>
    <row r="1613" spans="2:51" s="13" customFormat="1">
      <c r="B1613" s="161"/>
      <c r="D1613" s="155" t="s">
        <v>164</v>
      </c>
      <c r="E1613" s="162" t="s">
        <v>1</v>
      </c>
      <c r="F1613" s="163" t="s">
        <v>869</v>
      </c>
      <c r="H1613" s="164">
        <v>3.35</v>
      </c>
      <c r="I1613" s="165"/>
      <c r="L1613" s="161"/>
      <c r="M1613" s="166"/>
      <c r="T1613" s="167"/>
      <c r="AT1613" s="162" t="s">
        <v>164</v>
      </c>
      <c r="AU1613" s="162" t="s">
        <v>84</v>
      </c>
      <c r="AV1613" s="13" t="s">
        <v>84</v>
      </c>
      <c r="AW1613" s="13" t="s">
        <v>32</v>
      </c>
      <c r="AX1613" s="13" t="s">
        <v>7</v>
      </c>
      <c r="AY1613" s="162" t="s">
        <v>154</v>
      </c>
    </row>
    <row r="1614" spans="2:51" s="13" customFormat="1">
      <c r="B1614" s="161"/>
      <c r="D1614" s="155" t="s">
        <v>164</v>
      </c>
      <c r="E1614" s="162" t="s">
        <v>1</v>
      </c>
      <c r="F1614" s="163" t="s">
        <v>870</v>
      </c>
      <c r="H1614" s="164">
        <v>3.74</v>
      </c>
      <c r="I1614" s="165"/>
      <c r="L1614" s="161"/>
      <c r="M1614" s="166"/>
      <c r="T1614" s="167"/>
      <c r="AT1614" s="162" t="s">
        <v>164</v>
      </c>
      <c r="AU1614" s="162" t="s">
        <v>84</v>
      </c>
      <c r="AV1614" s="13" t="s">
        <v>84</v>
      </c>
      <c r="AW1614" s="13" t="s">
        <v>32</v>
      </c>
      <c r="AX1614" s="13" t="s">
        <v>7</v>
      </c>
      <c r="AY1614" s="162" t="s">
        <v>154</v>
      </c>
    </row>
    <row r="1615" spans="2:51" s="13" customFormat="1">
      <c r="B1615" s="161"/>
      <c r="D1615" s="155" t="s">
        <v>164</v>
      </c>
      <c r="E1615" s="162" t="s">
        <v>1</v>
      </c>
      <c r="F1615" s="163" t="s">
        <v>871</v>
      </c>
      <c r="H1615" s="164">
        <v>9.2100000000000009</v>
      </c>
      <c r="I1615" s="165"/>
      <c r="L1615" s="161"/>
      <c r="M1615" s="166"/>
      <c r="T1615" s="167"/>
      <c r="AT1615" s="162" t="s">
        <v>164</v>
      </c>
      <c r="AU1615" s="162" t="s">
        <v>84</v>
      </c>
      <c r="AV1615" s="13" t="s">
        <v>84</v>
      </c>
      <c r="AW1615" s="13" t="s">
        <v>32</v>
      </c>
      <c r="AX1615" s="13" t="s">
        <v>7</v>
      </c>
      <c r="AY1615" s="162" t="s">
        <v>154</v>
      </c>
    </row>
    <row r="1616" spans="2:51" s="13" customFormat="1">
      <c r="B1616" s="161"/>
      <c r="D1616" s="155" t="s">
        <v>164</v>
      </c>
      <c r="E1616" s="162" t="s">
        <v>1</v>
      </c>
      <c r="F1616" s="163" t="s">
        <v>872</v>
      </c>
      <c r="H1616" s="164">
        <v>1.92</v>
      </c>
      <c r="I1616" s="165"/>
      <c r="L1616" s="161"/>
      <c r="M1616" s="166"/>
      <c r="T1616" s="167"/>
      <c r="AT1616" s="162" t="s">
        <v>164</v>
      </c>
      <c r="AU1616" s="162" t="s">
        <v>84</v>
      </c>
      <c r="AV1616" s="13" t="s">
        <v>84</v>
      </c>
      <c r="AW1616" s="13" t="s">
        <v>32</v>
      </c>
      <c r="AX1616" s="13" t="s">
        <v>7</v>
      </c>
      <c r="AY1616" s="162" t="s">
        <v>154</v>
      </c>
    </row>
    <row r="1617" spans="2:65" s="13" customFormat="1">
      <c r="B1617" s="161"/>
      <c r="D1617" s="155" t="s">
        <v>164</v>
      </c>
      <c r="E1617" s="162" t="s">
        <v>1</v>
      </c>
      <c r="F1617" s="163" t="s">
        <v>874</v>
      </c>
      <c r="H1617" s="164">
        <v>52.42</v>
      </c>
      <c r="I1617" s="165"/>
      <c r="L1617" s="161"/>
      <c r="M1617" s="166"/>
      <c r="T1617" s="167"/>
      <c r="AT1617" s="162" t="s">
        <v>164</v>
      </c>
      <c r="AU1617" s="162" t="s">
        <v>84</v>
      </c>
      <c r="AV1617" s="13" t="s">
        <v>84</v>
      </c>
      <c r="AW1617" s="13" t="s">
        <v>32</v>
      </c>
      <c r="AX1617" s="13" t="s">
        <v>7</v>
      </c>
      <c r="AY1617" s="162" t="s">
        <v>154</v>
      </c>
    </row>
    <row r="1618" spans="2:65" s="13" customFormat="1">
      <c r="B1618" s="161"/>
      <c r="D1618" s="155" t="s">
        <v>164</v>
      </c>
      <c r="E1618" s="162" t="s">
        <v>1</v>
      </c>
      <c r="F1618" s="163" t="s">
        <v>875</v>
      </c>
      <c r="H1618" s="164">
        <v>16.54</v>
      </c>
      <c r="I1618" s="165"/>
      <c r="L1618" s="161"/>
      <c r="M1618" s="166"/>
      <c r="T1618" s="167"/>
      <c r="AT1618" s="162" t="s">
        <v>164</v>
      </c>
      <c r="AU1618" s="162" t="s">
        <v>84</v>
      </c>
      <c r="AV1618" s="13" t="s">
        <v>84</v>
      </c>
      <c r="AW1618" s="13" t="s">
        <v>32</v>
      </c>
      <c r="AX1618" s="13" t="s">
        <v>7</v>
      </c>
      <c r="AY1618" s="162" t="s">
        <v>154</v>
      </c>
    </row>
    <row r="1619" spans="2:65" s="13" customFormat="1">
      <c r="B1619" s="161"/>
      <c r="D1619" s="155" t="s">
        <v>164</v>
      </c>
      <c r="E1619" s="162" t="s">
        <v>1</v>
      </c>
      <c r="F1619" s="163" t="s">
        <v>876</v>
      </c>
      <c r="H1619" s="164">
        <v>35.32</v>
      </c>
      <c r="I1619" s="165"/>
      <c r="L1619" s="161"/>
      <c r="M1619" s="166"/>
      <c r="T1619" s="167"/>
      <c r="AT1619" s="162" t="s">
        <v>164</v>
      </c>
      <c r="AU1619" s="162" t="s">
        <v>84</v>
      </c>
      <c r="AV1619" s="13" t="s">
        <v>84</v>
      </c>
      <c r="AW1619" s="13" t="s">
        <v>32</v>
      </c>
      <c r="AX1619" s="13" t="s">
        <v>7</v>
      </c>
      <c r="AY1619" s="162" t="s">
        <v>154</v>
      </c>
    </row>
    <row r="1620" spans="2:65" s="13" customFormat="1">
      <c r="B1620" s="161"/>
      <c r="D1620" s="155" t="s">
        <v>164</v>
      </c>
      <c r="E1620" s="162" t="s">
        <v>1</v>
      </c>
      <c r="F1620" s="163" t="s">
        <v>877</v>
      </c>
      <c r="H1620" s="164">
        <v>36.479999999999997</v>
      </c>
      <c r="I1620" s="165"/>
      <c r="L1620" s="161"/>
      <c r="M1620" s="166"/>
      <c r="T1620" s="167"/>
      <c r="AT1620" s="162" t="s">
        <v>164</v>
      </c>
      <c r="AU1620" s="162" t="s">
        <v>84</v>
      </c>
      <c r="AV1620" s="13" t="s">
        <v>84</v>
      </c>
      <c r="AW1620" s="13" t="s">
        <v>32</v>
      </c>
      <c r="AX1620" s="13" t="s">
        <v>7</v>
      </c>
      <c r="AY1620" s="162" t="s">
        <v>154</v>
      </c>
    </row>
    <row r="1621" spans="2:65" s="13" customFormat="1">
      <c r="B1621" s="161"/>
      <c r="D1621" s="155" t="s">
        <v>164</v>
      </c>
      <c r="E1621" s="162" t="s">
        <v>1</v>
      </c>
      <c r="F1621" s="163" t="s">
        <v>878</v>
      </c>
      <c r="H1621" s="164">
        <v>34.340000000000003</v>
      </c>
      <c r="I1621" s="165"/>
      <c r="L1621" s="161"/>
      <c r="M1621" s="166"/>
      <c r="T1621" s="167"/>
      <c r="AT1621" s="162" t="s">
        <v>164</v>
      </c>
      <c r="AU1621" s="162" t="s">
        <v>84</v>
      </c>
      <c r="AV1621" s="13" t="s">
        <v>84</v>
      </c>
      <c r="AW1621" s="13" t="s">
        <v>32</v>
      </c>
      <c r="AX1621" s="13" t="s">
        <v>7</v>
      </c>
      <c r="AY1621" s="162" t="s">
        <v>154</v>
      </c>
    </row>
    <row r="1622" spans="2:65" s="13" customFormat="1">
      <c r="B1622" s="161"/>
      <c r="D1622" s="155" t="s">
        <v>164</v>
      </c>
      <c r="E1622" s="162" t="s">
        <v>1</v>
      </c>
      <c r="F1622" s="163" t="s">
        <v>879</v>
      </c>
      <c r="H1622" s="164">
        <v>14.22</v>
      </c>
      <c r="I1622" s="165"/>
      <c r="L1622" s="161"/>
      <c r="M1622" s="166"/>
      <c r="T1622" s="167"/>
      <c r="AT1622" s="162" t="s">
        <v>164</v>
      </c>
      <c r="AU1622" s="162" t="s">
        <v>84</v>
      </c>
      <c r="AV1622" s="13" t="s">
        <v>84</v>
      </c>
      <c r="AW1622" s="13" t="s">
        <v>32</v>
      </c>
      <c r="AX1622" s="13" t="s">
        <v>7</v>
      </c>
      <c r="AY1622" s="162" t="s">
        <v>154</v>
      </c>
    </row>
    <row r="1623" spans="2:65" s="14" customFormat="1">
      <c r="B1623" s="168"/>
      <c r="D1623" s="155" t="s">
        <v>164</v>
      </c>
      <c r="E1623" s="169" t="s">
        <v>1</v>
      </c>
      <c r="F1623" s="170" t="s">
        <v>183</v>
      </c>
      <c r="H1623" s="171">
        <v>739.90000000000009</v>
      </c>
      <c r="I1623" s="172"/>
      <c r="L1623" s="168"/>
      <c r="M1623" s="173"/>
      <c r="T1623" s="174"/>
      <c r="AT1623" s="169" t="s">
        <v>164</v>
      </c>
      <c r="AU1623" s="169" t="s">
        <v>84</v>
      </c>
      <c r="AV1623" s="14" t="s">
        <v>90</v>
      </c>
      <c r="AW1623" s="14" t="s">
        <v>32</v>
      </c>
      <c r="AX1623" s="14" t="s">
        <v>80</v>
      </c>
      <c r="AY1623" s="169" t="s">
        <v>154</v>
      </c>
    </row>
    <row r="1624" spans="2:65" s="1" customFormat="1" ht="16.5" customHeight="1">
      <c r="B1624" s="139"/>
      <c r="C1624" s="175" t="s">
        <v>2098</v>
      </c>
      <c r="D1624" s="175" t="s">
        <v>359</v>
      </c>
      <c r="E1624" s="176" t="s">
        <v>2099</v>
      </c>
      <c r="F1624" s="177" t="s">
        <v>2100</v>
      </c>
      <c r="G1624" s="178" t="s">
        <v>159</v>
      </c>
      <c r="H1624" s="179">
        <v>913.21199999999999</v>
      </c>
      <c r="I1624" s="180"/>
      <c r="J1624" s="181">
        <f>ROUND(I1624*H1624,2)</f>
        <v>0</v>
      </c>
      <c r="K1624" s="182"/>
      <c r="L1624" s="183"/>
      <c r="M1624" s="184" t="s">
        <v>1</v>
      </c>
      <c r="N1624" s="185" t="s">
        <v>42</v>
      </c>
      <c r="P1624" s="150">
        <f>O1624*H1624</f>
        <v>0</v>
      </c>
      <c r="Q1624" s="150">
        <v>3.0000000000000001E-3</v>
      </c>
      <c r="R1624" s="150">
        <f>Q1624*H1624</f>
        <v>2.739636</v>
      </c>
      <c r="S1624" s="150">
        <v>0</v>
      </c>
      <c r="T1624" s="151">
        <f>S1624*H1624</f>
        <v>0</v>
      </c>
      <c r="AR1624" s="152" t="s">
        <v>352</v>
      </c>
      <c r="AT1624" s="152" t="s">
        <v>359</v>
      </c>
      <c r="AU1624" s="152" t="s">
        <v>84</v>
      </c>
      <c r="AY1624" s="17" t="s">
        <v>154</v>
      </c>
      <c r="BE1624" s="153">
        <f>IF(N1624="základná",J1624,0)</f>
        <v>0</v>
      </c>
      <c r="BF1624" s="153">
        <f>IF(N1624="znížená",J1624,0)</f>
        <v>0</v>
      </c>
      <c r="BG1624" s="153">
        <f>IF(N1624="zákl. prenesená",J1624,0)</f>
        <v>0</v>
      </c>
      <c r="BH1624" s="153">
        <f>IF(N1624="zníž. prenesená",J1624,0)</f>
        <v>0</v>
      </c>
      <c r="BI1624" s="153">
        <f>IF(N1624="nulová",J1624,0)</f>
        <v>0</v>
      </c>
      <c r="BJ1624" s="17" t="s">
        <v>84</v>
      </c>
      <c r="BK1624" s="153">
        <f>ROUND(I1624*H1624,2)</f>
        <v>0</v>
      </c>
      <c r="BL1624" s="17" t="s">
        <v>244</v>
      </c>
      <c r="BM1624" s="152" t="s">
        <v>2101</v>
      </c>
    </row>
    <row r="1625" spans="2:65" s="13" customFormat="1">
      <c r="B1625" s="161"/>
      <c r="D1625" s="155" t="s">
        <v>164</v>
      </c>
      <c r="E1625" s="162" t="s">
        <v>1</v>
      </c>
      <c r="F1625" s="163" t="s">
        <v>2102</v>
      </c>
      <c r="H1625" s="164">
        <v>850.88499999999999</v>
      </c>
      <c r="I1625" s="165"/>
      <c r="L1625" s="161"/>
      <c r="M1625" s="166"/>
      <c r="T1625" s="167"/>
      <c r="AT1625" s="162" t="s">
        <v>164</v>
      </c>
      <c r="AU1625" s="162" t="s">
        <v>84</v>
      </c>
      <c r="AV1625" s="13" t="s">
        <v>84</v>
      </c>
      <c r="AW1625" s="13" t="s">
        <v>32</v>
      </c>
      <c r="AX1625" s="13" t="s">
        <v>7</v>
      </c>
      <c r="AY1625" s="162" t="s">
        <v>154</v>
      </c>
    </row>
    <row r="1626" spans="2:65" s="13" customFormat="1">
      <c r="B1626" s="161"/>
      <c r="D1626" s="155" t="s">
        <v>164</v>
      </c>
      <c r="E1626" s="162" t="s">
        <v>1</v>
      </c>
      <c r="F1626" s="163" t="s">
        <v>2103</v>
      </c>
      <c r="H1626" s="164">
        <v>62.326999999999998</v>
      </c>
      <c r="I1626" s="165"/>
      <c r="L1626" s="161"/>
      <c r="M1626" s="166"/>
      <c r="T1626" s="167"/>
      <c r="AT1626" s="162" t="s">
        <v>164</v>
      </c>
      <c r="AU1626" s="162" t="s">
        <v>84</v>
      </c>
      <c r="AV1626" s="13" t="s">
        <v>84</v>
      </c>
      <c r="AW1626" s="13" t="s">
        <v>32</v>
      </c>
      <c r="AX1626" s="13" t="s">
        <v>7</v>
      </c>
      <c r="AY1626" s="162" t="s">
        <v>154</v>
      </c>
    </row>
    <row r="1627" spans="2:65" s="14" customFormat="1">
      <c r="B1627" s="168"/>
      <c r="D1627" s="155" t="s">
        <v>164</v>
      </c>
      <c r="E1627" s="169" t="s">
        <v>1</v>
      </c>
      <c r="F1627" s="170" t="s">
        <v>183</v>
      </c>
      <c r="H1627" s="171">
        <v>913.21199999999999</v>
      </c>
      <c r="I1627" s="172"/>
      <c r="L1627" s="168"/>
      <c r="M1627" s="173"/>
      <c r="T1627" s="174"/>
      <c r="AT1627" s="169" t="s">
        <v>164</v>
      </c>
      <c r="AU1627" s="169" t="s">
        <v>84</v>
      </c>
      <c r="AV1627" s="14" t="s">
        <v>90</v>
      </c>
      <c r="AW1627" s="14" t="s">
        <v>32</v>
      </c>
      <c r="AX1627" s="14" t="s">
        <v>80</v>
      </c>
      <c r="AY1627" s="169" t="s">
        <v>154</v>
      </c>
    </row>
    <row r="1628" spans="2:65" s="1" customFormat="1" ht="24.2" customHeight="1">
      <c r="B1628" s="139"/>
      <c r="C1628" s="140" t="s">
        <v>2104</v>
      </c>
      <c r="D1628" s="140" t="s">
        <v>156</v>
      </c>
      <c r="E1628" s="141" t="s">
        <v>2105</v>
      </c>
      <c r="F1628" s="142" t="s">
        <v>2106</v>
      </c>
      <c r="G1628" s="143" t="s">
        <v>1131</v>
      </c>
      <c r="H1628" s="193"/>
      <c r="I1628" s="145"/>
      <c r="J1628" s="146">
        <f>ROUND(I1628*H1628,2)</f>
        <v>0</v>
      </c>
      <c r="K1628" s="147"/>
      <c r="L1628" s="32"/>
      <c r="M1628" s="148" t="s">
        <v>1</v>
      </c>
      <c r="N1628" s="149" t="s">
        <v>42</v>
      </c>
      <c r="P1628" s="150">
        <f>O1628*H1628</f>
        <v>0</v>
      </c>
      <c r="Q1628" s="150">
        <v>0</v>
      </c>
      <c r="R1628" s="150">
        <f>Q1628*H1628</f>
        <v>0</v>
      </c>
      <c r="S1628" s="150">
        <v>0</v>
      </c>
      <c r="T1628" s="151">
        <f>S1628*H1628</f>
        <v>0</v>
      </c>
      <c r="AR1628" s="152" t="s">
        <v>244</v>
      </c>
      <c r="AT1628" s="152" t="s">
        <v>156</v>
      </c>
      <c r="AU1628" s="152" t="s">
        <v>84</v>
      </c>
      <c r="AY1628" s="17" t="s">
        <v>154</v>
      </c>
      <c r="BE1628" s="153">
        <f>IF(N1628="základná",J1628,0)</f>
        <v>0</v>
      </c>
      <c r="BF1628" s="153">
        <f>IF(N1628="znížená",J1628,0)</f>
        <v>0</v>
      </c>
      <c r="BG1628" s="153">
        <f>IF(N1628="zákl. prenesená",J1628,0)</f>
        <v>0</v>
      </c>
      <c r="BH1628" s="153">
        <f>IF(N1628="zníž. prenesená",J1628,0)</f>
        <v>0</v>
      </c>
      <c r="BI1628" s="153">
        <f>IF(N1628="nulová",J1628,0)</f>
        <v>0</v>
      </c>
      <c r="BJ1628" s="17" t="s">
        <v>84</v>
      </c>
      <c r="BK1628" s="153">
        <f>ROUND(I1628*H1628,2)</f>
        <v>0</v>
      </c>
      <c r="BL1628" s="17" t="s">
        <v>244</v>
      </c>
      <c r="BM1628" s="152" t="s">
        <v>2107</v>
      </c>
    </row>
    <row r="1629" spans="2:65" s="11" customFormat="1" ht="22.9" customHeight="1">
      <c r="B1629" s="127"/>
      <c r="D1629" s="128" t="s">
        <v>75</v>
      </c>
      <c r="E1629" s="137" t="s">
        <v>2108</v>
      </c>
      <c r="F1629" s="137" t="s">
        <v>2109</v>
      </c>
      <c r="I1629" s="130"/>
      <c r="J1629" s="138">
        <f>BK1629</f>
        <v>0</v>
      </c>
      <c r="L1629" s="127"/>
      <c r="M1629" s="132"/>
      <c r="P1629" s="133">
        <f>SUM(P1630:P1658)</f>
        <v>0</v>
      </c>
      <c r="R1629" s="133">
        <f>SUM(R1630:R1658)</f>
        <v>3.54277424</v>
      </c>
      <c r="T1629" s="134">
        <f>SUM(T1630:T1658)</f>
        <v>0</v>
      </c>
      <c r="AR1629" s="128" t="s">
        <v>84</v>
      </c>
      <c r="AT1629" s="135" t="s">
        <v>75</v>
      </c>
      <c r="AU1629" s="135" t="s">
        <v>80</v>
      </c>
      <c r="AY1629" s="128" t="s">
        <v>154</v>
      </c>
      <c r="BK1629" s="136">
        <f>SUM(BK1630:BK1658)</f>
        <v>0</v>
      </c>
    </row>
    <row r="1630" spans="2:65" s="1" customFormat="1" ht="33" customHeight="1">
      <c r="B1630" s="139"/>
      <c r="C1630" s="140" t="s">
        <v>2110</v>
      </c>
      <c r="D1630" s="140" t="s">
        <v>156</v>
      </c>
      <c r="E1630" s="141" t="s">
        <v>2111</v>
      </c>
      <c r="F1630" s="142" t="s">
        <v>2112</v>
      </c>
      <c r="G1630" s="143" t="s">
        <v>159</v>
      </c>
      <c r="H1630" s="144">
        <v>156.78800000000001</v>
      </c>
      <c r="I1630" s="145"/>
      <c r="J1630" s="146">
        <f>ROUND(I1630*H1630,2)</f>
        <v>0</v>
      </c>
      <c r="K1630" s="147"/>
      <c r="L1630" s="32"/>
      <c r="M1630" s="148" t="s">
        <v>1</v>
      </c>
      <c r="N1630" s="149" t="s">
        <v>42</v>
      </c>
      <c r="P1630" s="150">
        <f>O1630*H1630</f>
        <v>0</v>
      </c>
      <c r="Q1630" s="150">
        <v>3.15E-3</v>
      </c>
      <c r="R1630" s="150">
        <f>Q1630*H1630</f>
        <v>0.49388220000000005</v>
      </c>
      <c r="S1630" s="150">
        <v>0</v>
      </c>
      <c r="T1630" s="151">
        <f>S1630*H1630</f>
        <v>0</v>
      </c>
      <c r="AR1630" s="152" t="s">
        <v>244</v>
      </c>
      <c r="AT1630" s="152" t="s">
        <v>156</v>
      </c>
      <c r="AU1630" s="152" t="s">
        <v>84</v>
      </c>
      <c r="AY1630" s="17" t="s">
        <v>154</v>
      </c>
      <c r="BE1630" s="153">
        <f>IF(N1630="základná",J1630,0)</f>
        <v>0</v>
      </c>
      <c r="BF1630" s="153">
        <f>IF(N1630="znížená",J1630,0)</f>
        <v>0</v>
      </c>
      <c r="BG1630" s="153">
        <f>IF(N1630="zákl. prenesená",J1630,0)</f>
        <v>0</v>
      </c>
      <c r="BH1630" s="153">
        <f>IF(N1630="zníž. prenesená",J1630,0)</f>
        <v>0</v>
      </c>
      <c r="BI1630" s="153">
        <f>IF(N1630="nulová",J1630,0)</f>
        <v>0</v>
      </c>
      <c r="BJ1630" s="17" t="s">
        <v>84</v>
      </c>
      <c r="BK1630" s="153">
        <f>ROUND(I1630*H1630,2)</f>
        <v>0</v>
      </c>
      <c r="BL1630" s="17" t="s">
        <v>244</v>
      </c>
      <c r="BM1630" s="152" t="s">
        <v>2113</v>
      </c>
    </row>
    <row r="1631" spans="2:65" s="13" customFormat="1">
      <c r="B1631" s="161"/>
      <c r="D1631" s="155" t="s">
        <v>164</v>
      </c>
      <c r="E1631" s="162" t="s">
        <v>1</v>
      </c>
      <c r="F1631" s="163" t="s">
        <v>2114</v>
      </c>
      <c r="H1631" s="164">
        <v>7.4</v>
      </c>
      <c r="I1631" s="165"/>
      <c r="L1631" s="161"/>
      <c r="M1631" s="166"/>
      <c r="T1631" s="167"/>
      <c r="AT1631" s="162" t="s">
        <v>164</v>
      </c>
      <c r="AU1631" s="162" t="s">
        <v>84</v>
      </c>
      <c r="AV1631" s="13" t="s">
        <v>84</v>
      </c>
      <c r="AW1631" s="13" t="s">
        <v>32</v>
      </c>
      <c r="AX1631" s="13" t="s">
        <v>7</v>
      </c>
      <c r="AY1631" s="162" t="s">
        <v>154</v>
      </c>
    </row>
    <row r="1632" spans="2:65" s="13" customFormat="1">
      <c r="B1632" s="161"/>
      <c r="D1632" s="155" t="s">
        <v>164</v>
      </c>
      <c r="E1632" s="162" t="s">
        <v>1</v>
      </c>
      <c r="F1632" s="163" t="s">
        <v>2115</v>
      </c>
      <c r="H1632" s="164">
        <v>2</v>
      </c>
      <c r="I1632" s="165"/>
      <c r="L1632" s="161"/>
      <c r="M1632" s="166"/>
      <c r="T1632" s="167"/>
      <c r="AT1632" s="162" t="s">
        <v>164</v>
      </c>
      <c r="AU1632" s="162" t="s">
        <v>84</v>
      </c>
      <c r="AV1632" s="13" t="s">
        <v>84</v>
      </c>
      <c r="AW1632" s="13" t="s">
        <v>32</v>
      </c>
      <c r="AX1632" s="13" t="s">
        <v>7</v>
      </c>
      <c r="AY1632" s="162" t="s">
        <v>154</v>
      </c>
    </row>
    <row r="1633" spans="2:51" s="13" customFormat="1">
      <c r="B1633" s="161"/>
      <c r="D1633" s="155" t="s">
        <v>164</v>
      </c>
      <c r="E1633" s="162" t="s">
        <v>1</v>
      </c>
      <c r="F1633" s="163" t="s">
        <v>2116</v>
      </c>
      <c r="H1633" s="164">
        <v>3.3</v>
      </c>
      <c r="I1633" s="165"/>
      <c r="L1633" s="161"/>
      <c r="M1633" s="166"/>
      <c r="T1633" s="167"/>
      <c r="AT1633" s="162" t="s">
        <v>164</v>
      </c>
      <c r="AU1633" s="162" t="s">
        <v>84</v>
      </c>
      <c r="AV1633" s="13" t="s">
        <v>84</v>
      </c>
      <c r="AW1633" s="13" t="s">
        <v>32</v>
      </c>
      <c r="AX1633" s="13" t="s">
        <v>7</v>
      </c>
      <c r="AY1633" s="162" t="s">
        <v>154</v>
      </c>
    </row>
    <row r="1634" spans="2:51" s="13" customFormat="1">
      <c r="B1634" s="161"/>
      <c r="D1634" s="155" t="s">
        <v>164</v>
      </c>
      <c r="E1634" s="162" t="s">
        <v>1</v>
      </c>
      <c r="F1634" s="163" t="s">
        <v>2117</v>
      </c>
      <c r="H1634" s="164">
        <v>7.6</v>
      </c>
      <c r="I1634" s="165"/>
      <c r="L1634" s="161"/>
      <c r="M1634" s="166"/>
      <c r="T1634" s="167"/>
      <c r="AT1634" s="162" t="s">
        <v>164</v>
      </c>
      <c r="AU1634" s="162" t="s">
        <v>84</v>
      </c>
      <c r="AV1634" s="13" t="s">
        <v>84</v>
      </c>
      <c r="AW1634" s="13" t="s">
        <v>32</v>
      </c>
      <c r="AX1634" s="13" t="s">
        <v>7</v>
      </c>
      <c r="AY1634" s="162" t="s">
        <v>154</v>
      </c>
    </row>
    <row r="1635" spans="2:51" s="13" customFormat="1">
      <c r="B1635" s="161"/>
      <c r="D1635" s="155" t="s">
        <v>164</v>
      </c>
      <c r="E1635" s="162" t="s">
        <v>1</v>
      </c>
      <c r="F1635" s="163" t="s">
        <v>2118</v>
      </c>
      <c r="H1635" s="164">
        <v>3.68</v>
      </c>
      <c r="I1635" s="165"/>
      <c r="L1635" s="161"/>
      <c r="M1635" s="166"/>
      <c r="T1635" s="167"/>
      <c r="AT1635" s="162" t="s">
        <v>164</v>
      </c>
      <c r="AU1635" s="162" t="s">
        <v>84</v>
      </c>
      <c r="AV1635" s="13" t="s">
        <v>84</v>
      </c>
      <c r="AW1635" s="13" t="s">
        <v>32</v>
      </c>
      <c r="AX1635" s="13" t="s">
        <v>7</v>
      </c>
      <c r="AY1635" s="162" t="s">
        <v>154</v>
      </c>
    </row>
    <row r="1636" spans="2:51" s="13" customFormat="1">
      <c r="B1636" s="161"/>
      <c r="D1636" s="155" t="s">
        <v>164</v>
      </c>
      <c r="E1636" s="162" t="s">
        <v>1</v>
      </c>
      <c r="F1636" s="163" t="s">
        <v>2119</v>
      </c>
      <c r="H1636" s="164">
        <v>6.98</v>
      </c>
      <c r="I1636" s="165"/>
      <c r="L1636" s="161"/>
      <c r="M1636" s="166"/>
      <c r="T1636" s="167"/>
      <c r="AT1636" s="162" t="s">
        <v>164</v>
      </c>
      <c r="AU1636" s="162" t="s">
        <v>84</v>
      </c>
      <c r="AV1636" s="13" t="s">
        <v>84</v>
      </c>
      <c r="AW1636" s="13" t="s">
        <v>32</v>
      </c>
      <c r="AX1636" s="13" t="s">
        <v>7</v>
      </c>
      <c r="AY1636" s="162" t="s">
        <v>154</v>
      </c>
    </row>
    <row r="1637" spans="2:51" s="13" customFormat="1">
      <c r="B1637" s="161"/>
      <c r="D1637" s="155" t="s">
        <v>164</v>
      </c>
      <c r="E1637" s="162" t="s">
        <v>1</v>
      </c>
      <c r="F1637" s="163" t="s">
        <v>2120</v>
      </c>
      <c r="H1637" s="164">
        <v>1.32</v>
      </c>
      <c r="I1637" s="165"/>
      <c r="L1637" s="161"/>
      <c r="M1637" s="166"/>
      <c r="T1637" s="167"/>
      <c r="AT1637" s="162" t="s">
        <v>164</v>
      </c>
      <c r="AU1637" s="162" t="s">
        <v>84</v>
      </c>
      <c r="AV1637" s="13" t="s">
        <v>84</v>
      </c>
      <c r="AW1637" s="13" t="s">
        <v>32</v>
      </c>
      <c r="AX1637" s="13" t="s">
        <v>7</v>
      </c>
      <c r="AY1637" s="162" t="s">
        <v>154</v>
      </c>
    </row>
    <row r="1638" spans="2:51" s="13" customFormat="1">
      <c r="B1638" s="161"/>
      <c r="D1638" s="155" t="s">
        <v>164</v>
      </c>
      <c r="E1638" s="162" t="s">
        <v>1</v>
      </c>
      <c r="F1638" s="163" t="s">
        <v>2121</v>
      </c>
      <c r="H1638" s="164">
        <v>4.29</v>
      </c>
      <c r="I1638" s="165"/>
      <c r="L1638" s="161"/>
      <c r="M1638" s="166"/>
      <c r="T1638" s="167"/>
      <c r="AT1638" s="162" t="s">
        <v>164</v>
      </c>
      <c r="AU1638" s="162" t="s">
        <v>84</v>
      </c>
      <c r="AV1638" s="13" t="s">
        <v>84</v>
      </c>
      <c r="AW1638" s="13" t="s">
        <v>32</v>
      </c>
      <c r="AX1638" s="13" t="s">
        <v>7</v>
      </c>
      <c r="AY1638" s="162" t="s">
        <v>154</v>
      </c>
    </row>
    <row r="1639" spans="2:51" s="13" customFormat="1">
      <c r="B1639" s="161"/>
      <c r="D1639" s="155" t="s">
        <v>164</v>
      </c>
      <c r="E1639" s="162" t="s">
        <v>1</v>
      </c>
      <c r="F1639" s="163" t="s">
        <v>2122</v>
      </c>
      <c r="H1639" s="164">
        <v>3.3</v>
      </c>
      <c r="I1639" s="165"/>
      <c r="L1639" s="161"/>
      <c r="M1639" s="166"/>
      <c r="T1639" s="167"/>
      <c r="AT1639" s="162" t="s">
        <v>164</v>
      </c>
      <c r="AU1639" s="162" t="s">
        <v>84</v>
      </c>
      <c r="AV1639" s="13" t="s">
        <v>84</v>
      </c>
      <c r="AW1639" s="13" t="s">
        <v>32</v>
      </c>
      <c r="AX1639" s="13" t="s">
        <v>7</v>
      </c>
      <c r="AY1639" s="162" t="s">
        <v>154</v>
      </c>
    </row>
    <row r="1640" spans="2:51" s="13" customFormat="1">
      <c r="B1640" s="161"/>
      <c r="D1640" s="155" t="s">
        <v>164</v>
      </c>
      <c r="E1640" s="162" t="s">
        <v>1</v>
      </c>
      <c r="F1640" s="163" t="s">
        <v>2123</v>
      </c>
      <c r="H1640" s="164">
        <v>3.3</v>
      </c>
      <c r="I1640" s="165"/>
      <c r="L1640" s="161"/>
      <c r="M1640" s="166"/>
      <c r="T1640" s="167"/>
      <c r="AT1640" s="162" t="s">
        <v>164</v>
      </c>
      <c r="AU1640" s="162" t="s">
        <v>84</v>
      </c>
      <c r="AV1640" s="13" t="s">
        <v>84</v>
      </c>
      <c r="AW1640" s="13" t="s">
        <v>32</v>
      </c>
      <c r="AX1640" s="13" t="s">
        <v>7</v>
      </c>
      <c r="AY1640" s="162" t="s">
        <v>154</v>
      </c>
    </row>
    <row r="1641" spans="2:51" s="13" customFormat="1">
      <c r="B1641" s="161"/>
      <c r="D1641" s="155" t="s">
        <v>164</v>
      </c>
      <c r="E1641" s="162" t="s">
        <v>1</v>
      </c>
      <c r="F1641" s="163" t="s">
        <v>2124</v>
      </c>
      <c r="H1641" s="164">
        <v>3.3</v>
      </c>
      <c r="I1641" s="165"/>
      <c r="L1641" s="161"/>
      <c r="M1641" s="166"/>
      <c r="T1641" s="167"/>
      <c r="AT1641" s="162" t="s">
        <v>164</v>
      </c>
      <c r="AU1641" s="162" t="s">
        <v>84</v>
      </c>
      <c r="AV1641" s="13" t="s">
        <v>84</v>
      </c>
      <c r="AW1641" s="13" t="s">
        <v>32</v>
      </c>
      <c r="AX1641" s="13" t="s">
        <v>7</v>
      </c>
      <c r="AY1641" s="162" t="s">
        <v>154</v>
      </c>
    </row>
    <row r="1642" spans="2:51" s="13" customFormat="1">
      <c r="B1642" s="161"/>
      <c r="D1642" s="155" t="s">
        <v>164</v>
      </c>
      <c r="E1642" s="162" t="s">
        <v>1</v>
      </c>
      <c r="F1642" s="163" t="s">
        <v>2125</v>
      </c>
      <c r="H1642" s="164">
        <v>11.843999999999999</v>
      </c>
      <c r="I1642" s="165"/>
      <c r="L1642" s="161"/>
      <c r="M1642" s="166"/>
      <c r="T1642" s="167"/>
      <c r="AT1642" s="162" t="s">
        <v>164</v>
      </c>
      <c r="AU1642" s="162" t="s">
        <v>84</v>
      </c>
      <c r="AV1642" s="13" t="s">
        <v>84</v>
      </c>
      <c r="AW1642" s="13" t="s">
        <v>32</v>
      </c>
      <c r="AX1642" s="13" t="s">
        <v>7</v>
      </c>
      <c r="AY1642" s="162" t="s">
        <v>154</v>
      </c>
    </row>
    <row r="1643" spans="2:51" s="13" customFormat="1">
      <c r="B1643" s="161"/>
      <c r="D1643" s="155" t="s">
        <v>164</v>
      </c>
      <c r="E1643" s="162" t="s">
        <v>1</v>
      </c>
      <c r="F1643" s="163" t="s">
        <v>2126</v>
      </c>
      <c r="H1643" s="164">
        <v>24.584</v>
      </c>
      <c r="I1643" s="165"/>
      <c r="L1643" s="161"/>
      <c r="M1643" s="166"/>
      <c r="T1643" s="167"/>
      <c r="AT1643" s="162" t="s">
        <v>164</v>
      </c>
      <c r="AU1643" s="162" t="s">
        <v>84</v>
      </c>
      <c r="AV1643" s="13" t="s">
        <v>84</v>
      </c>
      <c r="AW1643" s="13" t="s">
        <v>32</v>
      </c>
      <c r="AX1643" s="13" t="s">
        <v>7</v>
      </c>
      <c r="AY1643" s="162" t="s">
        <v>154</v>
      </c>
    </row>
    <row r="1644" spans="2:51" s="13" customFormat="1">
      <c r="B1644" s="161"/>
      <c r="D1644" s="155" t="s">
        <v>164</v>
      </c>
      <c r="E1644" s="162" t="s">
        <v>1</v>
      </c>
      <c r="F1644" s="163" t="s">
        <v>2127</v>
      </c>
      <c r="H1644" s="164">
        <v>14.14</v>
      </c>
      <c r="I1644" s="165"/>
      <c r="L1644" s="161"/>
      <c r="M1644" s="166"/>
      <c r="T1644" s="167"/>
      <c r="AT1644" s="162" t="s">
        <v>164</v>
      </c>
      <c r="AU1644" s="162" t="s">
        <v>84</v>
      </c>
      <c r="AV1644" s="13" t="s">
        <v>84</v>
      </c>
      <c r="AW1644" s="13" t="s">
        <v>32</v>
      </c>
      <c r="AX1644" s="13" t="s">
        <v>7</v>
      </c>
      <c r="AY1644" s="162" t="s">
        <v>154</v>
      </c>
    </row>
    <row r="1645" spans="2:51" s="13" customFormat="1">
      <c r="B1645" s="161"/>
      <c r="D1645" s="155" t="s">
        <v>164</v>
      </c>
      <c r="E1645" s="162" t="s">
        <v>1</v>
      </c>
      <c r="F1645" s="163" t="s">
        <v>2128</v>
      </c>
      <c r="H1645" s="164">
        <v>12.3</v>
      </c>
      <c r="I1645" s="165"/>
      <c r="L1645" s="161"/>
      <c r="M1645" s="166"/>
      <c r="T1645" s="167"/>
      <c r="AT1645" s="162" t="s">
        <v>164</v>
      </c>
      <c r="AU1645" s="162" t="s">
        <v>84</v>
      </c>
      <c r="AV1645" s="13" t="s">
        <v>84</v>
      </c>
      <c r="AW1645" s="13" t="s">
        <v>32</v>
      </c>
      <c r="AX1645" s="13" t="s">
        <v>7</v>
      </c>
      <c r="AY1645" s="162" t="s">
        <v>154</v>
      </c>
    </row>
    <row r="1646" spans="2:51" s="13" customFormat="1">
      <c r="B1646" s="161"/>
      <c r="D1646" s="155" t="s">
        <v>164</v>
      </c>
      <c r="E1646" s="162" t="s">
        <v>1</v>
      </c>
      <c r="F1646" s="163" t="s">
        <v>2129</v>
      </c>
      <c r="H1646" s="164">
        <v>23</v>
      </c>
      <c r="I1646" s="165"/>
      <c r="L1646" s="161"/>
      <c r="M1646" s="166"/>
      <c r="T1646" s="167"/>
      <c r="AT1646" s="162" t="s">
        <v>164</v>
      </c>
      <c r="AU1646" s="162" t="s">
        <v>84</v>
      </c>
      <c r="AV1646" s="13" t="s">
        <v>84</v>
      </c>
      <c r="AW1646" s="13" t="s">
        <v>32</v>
      </c>
      <c r="AX1646" s="13" t="s">
        <v>7</v>
      </c>
      <c r="AY1646" s="162" t="s">
        <v>154</v>
      </c>
    </row>
    <row r="1647" spans="2:51" s="13" customFormat="1">
      <c r="B1647" s="161"/>
      <c r="D1647" s="155" t="s">
        <v>164</v>
      </c>
      <c r="E1647" s="162" t="s">
        <v>1</v>
      </c>
      <c r="F1647" s="163" t="s">
        <v>2130</v>
      </c>
      <c r="H1647" s="164">
        <v>1.32</v>
      </c>
      <c r="I1647" s="165"/>
      <c r="L1647" s="161"/>
      <c r="M1647" s="166"/>
      <c r="T1647" s="167"/>
      <c r="AT1647" s="162" t="s">
        <v>164</v>
      </c>
      <c r="AU1647" s="162" t="s">
        <v>84</v>
      </c>
      <c r="AV1647" s="13" t="s">
        <v>84</v>
      </c>
      <c r="AW1647" s="13" t="s">
        <v>32</v>
      </c>
      <c r="AX1647" s="13" t="s">
        <v>7</v>
      </c>
      <c r="AY1647" s="162" t="s">
        <v>154</v>
      </c>
    </row>
    <row r="1648" spans="2:51" s="13" customFormat="1">
      <c r="B1648" s="161"/>
      <c r="D1648" s="155" t="s">
        <v>164</v>
      </c>
      <c r="E1648" s="162" t="s">
        <v>1</v>
      </c>
      <c r="F1648" s="163" t="s">
        <v>2131</v>
      </c>
      <c r="H1648" s="164">
        <v>3.9</v>
      </c>
      <c r="I1648" s="165"/>
      <c r="L1648" s="161"/>
      <c r="M1648" s="166"/>
      <c r="T1648" s="167"/>
      <c r="AT1648" s="162" t="s">
        <v>164</v>
      </c>
      <c r="AU1648" s="162" t="s">
        <v>84</v>
      </c>
      <c r="AV1648" s="13" t="s">
        <v>84</v>
      </c>
      <c r="AW1648" s="13" t="s">
        <v>32</v>
      </c>
      <c r="AX1648" s="13" t="s">
        <v>7</v>
      </c>
      <c r="AY1648" s="162" t="s">
        <v>154</v>
      </c>
    </row>
    <row r="1649" spans="2:65" s="13" customFormat="1">
      <c r="B1649" s="161"/>
      <c r="D1649" s="155" t="s">
        <v>164</v>
      </c>
      <c r="E1649" s="162" t="s">
        <v>1</v>
      </c>
      <c r="F1649" s="163" t="s">
        <v>2132</v>
      </c>
      <c r="H1649" s="164">
        <v>3.6</v>
      </c>
      <c r="I1649" s="165"/>
      <c r="L1649" s="161"/>
      <c r="M1649" s="166"/>
      <c r="T1649" s="167"/>
      <c r="AT1649" s="162" t="s">
        <v>164</v>
      </c>
      <c r="AU1649" s="162" t="s">
        <v>84</v>
      </c>
      <c r="AV1649" s="13" t="s">
        <v>84</v>
      </c>
      <c r="AW1649" s="13" t="s">
        <v>32</v>
      </c>
      <c r="AX1649" s="13" t="s">
        <v>7</v>
      </c>
      <c r="AY1649" s="162" t="s">
        <v>154</v>
      </c>
    </row>
    <row r="1650" spans="2:65" s="13" customFormat="1">
      <c r="B1650" s="161"/>
      <c r="D1650" s="155" t="s">
        <v>164</v>
      </c>
      <c r="E1650" s="162" t="s">
        <v>1</v>
      </c>
      <c r="F1650" s="163" t="s">
        <v>2133</v>
      </c>
      <c r="H1650" s="164">
        <v>3.6</v>
      </c>
      <c r="I1650" s="165"/>
      <c r="L1650" s="161"/>
      <c r="M1650" s="166"/>
      <c r="T1650" s="167"/>
      <c r="AT1650" s="162" t="s">
        <v>164</v>
      </c>
      <c r="AU1650" s="162" t="s">
        <v>84</v>
      </c>
      <c r="AV1650" s="13" t="s">
        <v>84</v>
      </c>
      <c r="AW1650" s="13" t="s">
        <v>32</v>
      </c>
      <c r="AX1650" s="13" t="s">
        <v>7</v>
      </c>
      <c r="AY1650" s="162" t="s">
        <v>154</v>
      </c>
    </row>
    <row r="1651" spans="2:65" s="13" customFormat="1">
      <c r="B1651" s="161"/>
      <c r="D1651" s="155" t="s">
        <v>164</v>
      </c>
      <c r="E1651" s="162" t="s">
        <v>1</v>
      </c>
      <c r="F1651" s="163" t="s">
        <v>2134</v>
      </c>
      <c r="H1651" s="164">
        <v>3.9</v>
      </c>
      <c r="I1651" s="165"/>
      <c r="L1651" s="161"/>
      <c r="M1651" s="166"/>
      <c r="T1651" s="167"/>
      <c r="AT1651" s="162" t="s">
        <v>164</v>
      </c>
      <c r="AU1651" s="162" t="s">
        <v>84</v>
      </c>
      <c r="AV1651" s="13" t="s">
        <v>84</v>
      </c>
      <c r="AW1651" s="13" t="s">
        <v>32</v>
      </c>
      <c r="AX1651" s="13" t="s">
        <v>7</v>
      </c>
      <c r="AY1651" s="162" t="s">
        <v>154</v>
      </c>
    </row>
    <row r="1652" spans="2:65" s="13" customFormat="1">
      <c r="B1652" s="161"/>
      <c r="D1652" s="155" t="s">
        <v>164</v>
      </c>
      <c r="E1652" s="162" t="s">
        <v>1</v>
      </c>
      <c r="F1652" s="163" t="s">
        <v>2135</v>
      </c>
      <c r="H1652" s="164">
        <v>3.6</v>
      </c>
      <c r="I1652" s="165"/>
      <c r="L1652" s="161"/>
      <c r="M1652" s="166"/>
      <c r="T1652" s="167"/>
      <c r="AT1652" s="162" t="s">
        <v>164</v>
      </c>
      <c r="AU1652" s="162" t="s">
        <v>84</v>
      </c>
      <c r="AV1652" s="13" t="s">
        <v>84</v>
      </c>
      <c r="AW1652" s="13" t="s">
        <v>32</v>
      </c>
      <c r="AX1652" s="13" t="s">
        <v>7</v>
      </c>
      <c r="AY1652" s="162" t="s">
        <v>154</v>
      </c>
    </row>
    <row r="1653" spans="2:65" s="13" customFormat="1">
      <c r="B1653" s="161"/>
      <c r="D1653" s="155" t="s">
        <v>164</v>
      </c>
      <c r="E1653" s="162" t="s">
        <v>1</v>
      </c>
      <c r="F1653" s="163" t="s">
        <v>2136</v>
      </c>
      <c r="H1653" s="164">
        <v>3.21</v>
      </c>
      <c r="I1653" s="165"/>
      <c r="L1653" s="161"/>
      <c r="M1653" s="166"/>
      <c r="T1653" s="167"/>
      <c r="AT1653" s="162" t="s">
        <v>164</v>
      </c>
      <c r="AU1653" s="162" t="s">
        <v>84</v>
      </c>
      <c r="AV1653" s="13" t="s">
        <v>84</v>
      </c>
      <c r="AW1653" s="13" t="s">
        <v>32</v>
      </c>
      <c r="AX1653" s="13" t="s">
        <v>7</v>
      </c>
      <c r="AY1653" s="162" t="s">
        <v>154</v>
      </c>
    </row>
    <row r="1654" spans="2:65" s="13" customFormat="1">
      <c r="B1654" s="161"/>
      <c r="D1654" s="155" t="s">
        <v>164</v>
      </c>
      <c r="E1654" s="162" t="s">
        <v>1</v>
      </c>
      <c r="F1654" s="163" t="s">
        <v>2137</v>
      </c>
      <c r="H1654" s="164">
        <v>1.32</v>
      </c>
      <c r="I1654" s="165"/>
      <c r="L1654" s="161"/>
      <c r="M1654" s="166"/>
      <c r="T1654" s="167"/>
      <c r="AT1654" s="162" t="s">
        <v>164</v>
      </c>
      <c r="AU1654" s="162" t="s">
        <v>84</v>
      </c>
      <c r="AV1654" s="13" t="s">
        <v>84</v>
      </c>
      <c r="AW1654" s="13" t="s">
        <v>32</v>
      </c>
      <c r="AX1654" s="13" t="s">
        <v>7</v>
      </c>
      <c r="AY1654" s="162" t="s">
        <v>154</v>
      </c>
    </row>
    <row r="1655" spans="2:65" s="14" customFormat="1">
      <c r="B1655" s="168"/>
      <c r="D1655" s="155" t="s">
        <v>164</v>
      </c>
      <c r="E1655" s="169" t="s">
        <v>1</v>
      </c>
      <c r="F1655" s="170" t="s">
        <v>183</v>
      </c>
      <c r="H1655" s="171">
        <v>156.78799999999995</v>
      </c>
      <c r="I1655" s="172"/>
      <c r="L1655" s="168"/>
      <c r="M1655" s="173"/>
      <c r="T1655" s="174"/>
      <c r="AT1655" s="169" t="s">
        <v>164</v>
      </c>
      <c r="AU1655" s="169" t="s">
        <v>84</v>
      </c>
      <c r="AV1655" s="14" t="s">
        <v>90</v>
      </c>
      <c r="AW1655" s="14" t="s">
        <v>32</v>
      </c>
      <c r="AX1655" s="14" t="s">
        <v>80</v>
      </c>
      <c r="AY1655" s="169" t="s">
        <v>154</v>
      </c>
    </row>
    <row r="1656" spans="2:65" s="1" customFormat="1" ht="16.5" customHeight="1">
      <c r="B1656" s="139"/>
      <c r="C1656" s="175" t="s">
        <v>2138</v>
      </c>
      <c r="D1656" s="175" t="s">
        <v>359</v>
      </c>
      <c r="E1656" s="176" t="s">
        <v>2139</v>
      </c>
      <c r="F1656" s="177" t="s">
        <v>2140</v>
      </c>
      <c r="G1656" s="178" t="s">
        <v>159</v>
      </c>
      <c r="H1656" s="179">
        <v>164.62700000000001</v>
      </c>
      <c r="I1656" s="180"/>
      <c r="J1656" s="181">
        <f>ROUND(I1656*H1656,2)</f>
        <v>0</v>
      </c>
      <c r="K1656" s="182"/>
      <c r="L1656" s="183"/>
      <c r="M1656" s="184" t="s">
        <v>1</v>
      </c>
      <c r="N1656" s="185" t="s">
        <v>42</v>
      </c>
      <c r="P1656" s="150">
        <f>O1656*H1656</f>
        <v>0</v>
      </c>
      <c r="Q1656" s="150">
        <v>1.8519999999999998E-2</v>
      </c>
      <c r="R1656" s="150">
        <f>Q1656*H1656</f>
        <v>3.0488920399999997</v>
      </c>
      <c r="S1656" s="150">
        <v>0</v>
      </c>
      <c r="T1656" s="151">
        <f>S1656*H1656</f>
        <v>0</v>
      </c>
      <c r="AR1656" s="152" t="s">
        <v>352</v>
      </c>
      <c r="AT1656" s="152" t="s">
        <v>359</v>
      </c>
      <c r="AU1656" s="152" t="s">
        <v>84</v>
      </c>
      <c r="AY1656" s="17" t="s">
        <v>154</v>
      </c>
      <c r="BE1656" s="153">
        <f>IF(N1656="základná",J1656,0)</f>
        <v>0</v>
      </c>
      <c r="BF1656" s="153">
        <f>IF(N1656="znížená",J1656,0)</f>
        <v>0</v>
      </c>
      <c r="BG1656" s="153">
        <f>IF(N1656="zákl. prenesená",J1656,0)</f>
        <v>0</v>
      </c>
      <c r="BH1656" s="153">
        <f>IF(N1656="zníž. prenesená",J1656,0)</f>
        <v>0</v>
      </c>
      <c r="BI1656" s="153">
        <f>IF(N1656="nulová",J1656,0)</f>
        <v>0</v>
      </c>
      <c r="BJ1656" s="17" t="s">
        <v>84</v>
      </c>
      <c r="BK1656" s="153">
        <f>ROUND(I1656*H1656,2)</f>
        <v>0</v>
      </c>
      <c r="BL1656" s="17" t="s">
        <v>244</v>
      </c>
      <c r="BM1656" s="152" t="s">
        <v>2141</v>
      </c>
    </row>
    <row r="1657" spans="2:65" s="13" customFormat="1">
      <c r="B1657" s="161"/>
      <c r="D1657" s="155" t="s">
        <v>164</v>
      </c>
      <c r="E1657" s="162" t="s">
        <v>1</v>
      </c>
      <c r="F1657" s="163" t="s">
        <v>2142</v>
      </c>
      <c r="H1657" s="164">
        <v>164.62700000000001</v>
      </c>
      <c r="I1657" s="165"/>
      <c r="L1657" s="161"/>
      <c r="M1657" s="166"/>
      <c r="T1657" s="167"/>
      <c r="AT1657" s="162" t="s">
        <v>164</v>
      </c>
      <c r="AU1657" s="162" t="s">
        <v>84</v>
      </c>
      <c r="AV1657" s="13" t="s">
        <v>84</v>
      </c>
      <c r="AW1657" s="13" t="s">
        <v>32</v>
      </c>
      <c r="AX1657" s="13" t="s">
        <v>80</v>
      </c>
      <c r="AY1657" s="162" t="s">
        <v>154</v>
      </c>
    </row>
    <row r="1658" spans="2:65" s="1" customFormat="1" ht="24.2" customHeight="1">
      <c r="B1658" s="139"/>
      <c r="C1658" s="140" t="s">
        <v>2143</v>
      </c>
      <c r="D1658" s="140" t="s">
        <v>156</v>
      </c>
      <c r="E1658" s="141" t="s">
        <v>2144</v>
      </c>
      <c r="F1658" s="142" t="s">
        <v>2145</v>
      </c>
      <c r="G1658" s="143" t="s">
        <v>1131</v>
      </c>
      <c r="H1658" s="193"/>
      <c r="I1658" s="145"/>
      <c r="J1658" s="146">
        <f>ROUND(I1658*H1658,2)</f>
        <v>0</v>
      </c>
      <c r="K1658" s="147"/>
      <c r="L1658" s="32"/>
      <c r="M1658" s="148" t="s">
        <v>1</v>
      </c>
      <c r="N1658" s="149" t="s">
        <v>42</v>
      </c>
      <c r="P1658" s="150">
        <f>O1658*H1658</f>
        <v>0</v>
      </c>
      <c r="Q1658" s="150">
        <v>0</v>
      </c>
      <c r="R1658" s="150">
        <f>Q1658*H1658</f>
        <v>0</v>
      </c>
      <c r="S1658" s="150">
        <v>0</v>
      </c>
      <c r="T1658" s="151">
        <f>S1658*H1658</f>
        <v>0</v>
      </c>
      <c r="AR1658" s="152" t="s">
        <v>244</v>
      </c>
      <c r="AT1658" s="152" t="s">
        <v>156</v>
      </c>
      <c r="AU1658" s="152" t="s">
        <v>84</v>
      </c>
      <c r="AY1658" s="17" t="s">
        <v>154</v>
      </c>
      <c r="BE1658" s="153">
        <f>IF(N1658="základná",J1658,0)</f>
        <v>0</v>
      </c>
      <c r="BF1658" s="153">
        <f>IF(N1658="znížená",J1658,0)</f>
        <v>0</v>
      </c>
      <c r="BG1658" s="153">
        <f>IF(N1658="zákl. prenesená",J1658,0)</f>
        <v>0</v>
      </c>
      <c r="BH1658" s="153">
        <f>IF(N1658="zníž. prenesená",J1658,0)</f>
        <v>0</v>
      </c>
      <c r="BI1658" s="153">
        <f>IF(N1658="nulová",J1658,0)</f>
        <v>0</v>
      </c>
      <c r="BJ1658" s="17" t="s">
        <v>84</v>
      </c>
      <c r="BK1658" s="153">
        <f>ROUND(I1658*H1658,2)</f>
        <v>0</v>
      </c>
      <c r="BL1658" s="17" t="s">
        <v>244</v>
      </c>
      <c r="BM1658" s="152" t="s">
        <v>2146</v>
      </c>
    </row>
    <row r="1659" spans="2:65" s="11" customFormat="1" ht="22.9" customHeight="1">
      <c r="B1659" s="127"/>
      <c r="D1659" s="128" t="s">
        <v>75</v>
      </c>
      <c r="E1659" s="137" t="s">
        <v>2147</v>
      </c>
      <c r="F1659" s="137" t="s">
        <v>2148</v>
      </c>
      <c r="I1659" s="130"/>
      <c r="J1659" s="138">
        <f>BK1659</f>
        <v>0</v>
      </c>
      <c r="L1659" s="127"/>
      <c r="M1659" s="132"/>
      <c r="P1659" s="133">
        <f>SUM(P1660:P1708)</f>
        <v>0</v>
      </c>
      <c r="R1659" s="133">
        <f>SUM(R1660:R1708)</f>
        <v>1.9220200006000001</v>
      </c>
      <c r="T1659" s="134">
        <f>SUM(T1660:T1708)</f>
        <v>0</v>
      </c>
      <c r="AR1659" s="128" t="s">
        <v>84</v>
      </c>
      <c r="AT1659" s="135" t="s">
        <v>75</v>
      </c>
      <c r="AU1659" s="135" t="s">
        <v>80</v>
      </c>
      <c r="AY1659" s="128" t="s">
        <v>154</v>
      </c>
      <c r="BK1659" s="136">
        <f>SUM(BK1660:BK1708)</f>
        <v>0</v>
      </c>
    </row>
    <row r="1660" spans="2:65" s="1" customFormat="1" ht="24.2" customHeight="1">
      <c r="B1660" s="139"/>
      <c r="C1660" s="140" t="s">
        <v>2149</v>
      </c>
      <c r="D1660" s="140" t="s">
        <v>156</v>
      </c>
      <c r="E1660" s="141" t="s">
        <v>2150</v>
      </c>
      <c r="F1660" s="142" t="s">
        <v>2151</v>
      </c>
      <c r="G1660" s="143" t="s">
        <v>159</v>
      </c>
      <c r="H1660" s="144">
        <v>1886.7380000000001</v>
      </c>
      <c r="I1660" s="145"/>
      <c r="J1660" s="146">
        <f>ROUND(I1660*H1660,2)</f>
        <v>0</v>
      </c>
      <c r="K1660" s="147"/>
      <c r="L1660" s="32"/>
      <c r="M1660" s="148" t="s">
        <v>1</v>
      </c>
      <c r="N1660" s="149" t="s">
        <v>42</v>
      </c>
      <c r="P1660" s="150">
        <f>O1660*H1660</f>
        <v>0</v>
      </c>
      <c r="Q1660" s="150">
        <v>7.3999999999999999E-4</v>
      </c>
      <c r="R1660" s="150">
        <f>Q1660*H1660</f>
        <v>1.3961861200000001</v>
      </c>
      <c r="S1660" s="150">
        <v>0</v>
      </c>
      <c r="T1660" s="151">
        <f>S1660*H1660</f>
        <v>0</v>
      </c>
      <c r="AR1660" s="152" t="s">
        <v>244</v>
      </c>
      <c r="AT1660" s="152" t="s">
        <v>156</v>
      </c>
      <c r="AU1660" s="152" t="s">
        <v>84</v>
      </c>
      <c r="AY1660" s="17" t="s">
        <v>154</v>
      </c>
      <c r="BE1660" s="153">
        <f>IF(N1660="základná",J1660,0)</f>
        <v>0</v>
      </c>
      <c r="BF1660" s="153">
        <f>IF(N1660="znížená",J1660,0)</f>
        <v>0</v>
      </c>
      <c r="BG1660" s="153">
        <f>IF(N1660="zákl. prenesená",J1660,0)</f>
        <v>0</v>
      </c>
      <c r="BH1660" s="153">
        <f>IF(N1660="zníž. prenesená",J1660,0)</f>
        <v>0</v>
      </c>
      <c r="BI1660" s="153">
        <f>IF(N1660="nulová",J1660,0)</f>
        <v>0</v>
      </c>
      <c r="BJ1660" s="17" t="s">
        <v>84</v>
      </c>
      <c r="BK1660" s="153">
        <f>ROUND(I1660*H1660,2)</f>
        <v>0</v>
      </c>
      <c r="BL1660" s="17" t="s">
        <v>244</v>
      </c>
      <c r="BM1660" s="152" t="s">
        <v>2152</v>
      </c>
    </row>
    <row r="1661" spans="2:65" s="12" customFormat="1">
      <c r="B1661" s="154"/>
      <c r="D1661" s="155" t="s">
        <v>164</v>
      </c>
      <c r="E1661" s="156" t="s">
        <v>1</v>
      </c>
      <c r="F1661" s="157" t="s">
        <v>2153</v>
      </c>
      <c r="H1661" s="156" t="s">
        <v>1</v>
      </c>
      <c r="I1661" s="158"/>
      <c r="L1661" s="154"/>
      <c r="M1661" s="159"/>
      <c r="T1661" s="160"/>
      <c r="AT1661" s="156" t="s">
        <v>164</v>
      </c>
      <c r="AU1661" s="156" t="s">
        <v>84</v>
      </c>
      <c r="AV1661" s="12" t="s">
        <v>80</v>
      </c>
      <c r="AW1661" s="12" t="s">
        <v>32</v>
      </c>
      <c r="AX1661" s="12" t="s">
        <v>7</v>
      </c>
      <c r="AY1661" s="156" t="s">
        <v>154</v>
      </c>
    </row>
    <row r="1662" spans="2:65" s="12" customFormat="1">
      <c r="B1662" s="154"/>
      <c r="D1662" s="155" t="s">
        <v>164</v>
      </c>
      <c r="E1662" s="156" t="s">
        <v>1</v>
      </c>
      <c r="F1662" s="157" t="s">
        <v>2154</v>
      </c>
      <c r="H1662" s="156" t="s">
        <v>1</v>
      </c>
      <c r="I1662" s="158"/>
      <c r="L1662" s="154"/>
      <c r="M1662" s="159"/>
      <c r="T1662" s="160"/>
      <c r="AT1662" s="156" t="s">
        <v>164</v>
      </c>
      <c r="AU1662" s="156" t="s">
        <v>84</v>
      </c>
      <c r="AV1662" s="12" t="s">
        <v>80</v>
      </c>
      <c r="AW1662" s="12" t="s">
        <v>32</v>
      </c>
      <c r="AX1662" s="12" t="s">
        <v>7</v>
      </c>
      <c r="AY1662" s="156" t="s">
        <v>154</v>
      </c>
    </row>
    <row r="1663" spans="2:65" s="13" customFormat="1">
      <c r="B1663" s="161"/>
      <c r="D1663" s="155" t="s">
        <v>164</v>
      </c>
      <c r="E1663" s="162" t="s">
        <v>1</v>
      </c>
      <c r="F1663" s="163" t="s">
        <v>2155</v>
      </c>
      <c r="H1663" s="164">
        <v>83.617000000000004</v>
      </c>
      <c r="I1663" s="165"/>
      <c r="L1663" s="161"/>
      <c r="M1663" s="166"/>
      <c r="T1663" s="167"/>
      <c r="AT1663" s="162" t="s">
        <v>164</v>
      </c>
      <c r="AU1663" s="162" t="s">
        <v>84</v>
      </c>
      <c r="AV1663" s="13" t="s">
        <v>84</v>
      </c>
      <c r="AW1663" s="13" t="s">
        <v>32</v>
      </c>
      <c r="AX1663" s="13" t="s">
        <v>7</v>
      </c>
      <c r="AY1663" s="162" t="s">
        <v>154</v>
      </c>
    </row>
    <row r="1664" spans="2:65" s="13" customFormat="1">
      <c r="B1664" s="161"/>
      <c r="D1664" s="155" t="s">
        <v>164</v>
      </c>
      <c r="E1664" s="162" t="s">
        <v>1</v>
      </c>
      <c r="F1664" s="163" t="s">
        <v>2156</v>
      </c>
      <c r="H1664" s="164">
        <v>282.34800000000001</v>
      </c>
      <c r="I1664" s="165"/>
      <c r="L1664" s="161"/>
      <c r="M1664" s="166"/>
      <c r="T1664" s="167"/>
      <c r="AT1664" s="162" t="s">
        <v>164</v>
      </c>
      <c r="AU1664" s="162" t="s">
        <v>84</v>
      </c>
      <c r="AV1664" s="13" t="s">
        <v>84</v>
      </c>
      <c r="AW1664" s="13" t="s">
        <v>32</v>
      </c>
      <c r="AX1664" s="13" t="s">
        <v>7</v>
      </c>
      <c r="AY1664" s="162" t="s">
        <v>154</v>
      </c>
    </row>
    <row r="1665" spans="2:51" s="13" customFormat="1">
      <c r="B1665" s="161"/>
      <c r="D1665" s="155" t="s">
        <v>164</v>
      </c>
      <c r="E1665" s="162" t="s">
        <v>1</v>
      </c>
      <c r="F1665" s="163" t="s">
        <v>2157</v>
      </c>
      <c r="H1665" s="164">
        <v>7.6520000000000001</v>
      </c>
      <c r="I1665" s="165"/>
      <c r="L1665" s="161"/>
      <c r="M1665" s="166"/>
      <c r="T1665" s="167"/>
      <c r="AT1665" s="162" t="s">
        <v>164</v>
      </c>
      <c r="AU1665" s="162" t="s">
        <v>84</v>
      </c>
      <c r="AV1665" s="13" t="s">
        <v>84</v>
      </c>
      <c r="AW1665" s="13" t="s">
        <v>32</v>
      </c>
      <c r="AX1665" s="13" t="s">
        <v>7</v>
      </c>
      <c r="AY1665" s="162" t="s">
        <v>154</v>
      </c>
    </row>
    <row r="1666" spans="2:51" s="13" customFormat="1">
      <c r="B1666" s="161"/>
      <c r="D1666" s="155" t="s">
        <v>164</v>
      </c>
      <c r="E1666" s="162" t="s">
        <v>1</v>
      </c>
      <c r="F1666" s="163" t="s">
        <v>2158</v>
      </c>
      <c r="H1666" s="164">
        <v>3.8540000000000001</v>
      </c>
      <c r="I1666" s="165"/>
      <c r="L1666" s="161"/>
      <c r="M1666" s="166"/>
      <c r="T1666" s="167"/>
      <c r="AT1666" s="162" t="s">
        <v>164</v>
      </c>
      <c r="AU1666" s="162" t="s">
        <v>84</v>
      </c>
      <c r="AV1666" s="13" t="s">
        <v>84</v>
      </c>
      <c r="AW1666" s="13" t="s">
        <v>32</v>
      </c>
      <c r="AX1666" s="13" t="s">
        <v>7</v>
      </c>
      <c r="AY1666" s="162" t="s">
        <v>154</v>
      </c>
    </row>
    <row r="1667" spans="2:51" s="13" customFormat="1">
      <c r="B1667" s="161"/>
      <c r="D1667" s="155" t="s">
        <v>164</v>
      </c>
      <c r="E1667" s="162" t="s">
        <v>1</v>
      </c>
      <c r="F1667" s="163" t="s">
        <v>2159</v>
      </c>
      <c r="H1667" s="164">
        <v>5.2240000000000002</v>
      </c>
      <c r="I1667" s="165"/>
      <c r="L1667" s="161"/>
      <c r="M1667" s="166"/>
      <c r="T1667" s="167"/>
      <c r="AT1667" s="162" t="s">
        <v>164</v>
      </c>
      <c r="AU1667" s="162" t="s">
        <v>84</v>
      </c>
      <c r="AV1667" s="13" t="s">
        <v>84</v>
      </c>
      <c r="AW1667" s="13" t="s">
        <v>32</v>
      </c>
      <c r="AX1667" s="13" t="s">
        <v>7</v>
      </c>
      <c r="AY1667" s="162" t="s">
        <v>154</v>
      </c>
    </row>
    <row r="1668" spans="2:51" s="13" customFormat="1">
      <c r="B1668" s="161"/>
      <c r="D1668" s="155" t="s">
        <v>164</v>
      </c>
      <c r="E1668" s="162" t="s">
        <v>1</v>
      </c>
      <c r="F1668" s="163" t="s">
        <v>2160</v>
      </c>
      <c r="H1668" s="164">
        <v>944.19399999999996</v>
      </c>
      <c r="I1668" s="165"/>
      <c r="L1668" s="161"/>
      <c r="M1668" s="166"/>
      <c r="T1668" s="167"/>
      <c r="AT1668" s="162" t="s">
        <v>164</v>
      </c>
      <c r="AU1668" s="162" t="s">
        <v>84</v>
      </c>
      <c r="AV1668" s="13" t="s">
        <v>84</v>
      </c>
      <c r="AW1668" s="13" t="s">
        <v>32</v>
      </c>
      <c r="AX1668" s="13" t="s">
        <v>7</v>
      </c>
      <c r="AY1668" s="162" t="s">
        <v>154</v>
      </c>
    </row>
    <row r="1669" spans="2:51" s="13" customFormat="1">
      <c r="B1669" s="161"/>
      <c r="D1669" s="155" t="s">
        <v>164</v>
      </c>
      <c r="E1669" s="162" t="s">
        <v>1</v>
      </c>
      <c r="F1669" s="163" t="s">
        <v>2161</v>
      </c>
      <c r="H1669" s="164">
        <v>90.052000000000007</v>
      </c>
      <c r="I1669" s="165"/>
      <c r="L1669" s="161"/>
      <c r="M1669" s="166"/>
      <c r="T1669" s="167"/>
      <c r="AT1669" s="162" t="s">
        <v>164</v>
      </c>
      <c r="AU1669" s="162" t="s">
        <v>84</v>
      </c>
      <c r="AV1669" s="13" t="s">
        <v>84</v>
      </c>
      <c r="AW1669" s="13" t="s">
        <v>32</v>
      </c>
      <c r="AX1669" s="13" t="s">
        <v>7</v>
      </c>
      <c r="AY1669" s="162" t="s">
        <v>154</v>
      </c>
    </row>
    <row r="1670" spans="2:51" s="13" customFormat="1">
      <c r="B1670" s="161"/>
      <c r="D1670" s="155" t="s">
        <v>164</v>
      </c>
      <c r="E1670" s="162" t="s">
        <v>1</v>
      </c>
      <c r="F1670" s="163" t="s">
        <v>2162</v>
      </c>
      <c r="H1670" s="164">
        <v>2.649</v>
      </c>
      <c r="I1670" s="165"/>
      <c r="L1670" s="161"/>
      <c r="M1670" s="166"/>
      <c r="T1670" s="167"/>
      <c r="AT1670" s="162" t="s">
        <v>164</v>
      </c>
      <c r="AU1670" s="162" t="s">
        <v>84</v>
      </c>
      <c r="AV1670" s="13" t="s">
        <v>84</v>
      </c>
      <c r="AW1670" s="13" t="s">
        <v>32</v>
      </c>
      <c r="AX1670" s="13" t="s">
        <v>7</v>
      </c>
      <c r="AY1670" s="162" t="s">
        <v>154</v>
      </c>
    </row>
    <row r="1671" spans="2:51" s="13" customFormat="1">
      <c r="B1671" s="161"/>
      <c r="D1671" s="155" t="s">
        <v>164</v>
      </c>
      <c r="E1671" s="162" t="s">
        <v>1</v>
      </c>
      <c r="F1671" s="163" t="s">
        <v>2163</v>
      </c>
      <c r="H1671" s="164">
        <v>5.0179999999999998</v>
      </c>
      <c r="I1671" s="165"/>
      <c r="L1671" s="161"/>
      <c r="M1671" s="166"/>
      <c r="T1671" s="167"/>
      <c r="AT1671" s="162" t="s">
        <v>164</v>
      </c>
      <c r="AU1671" s="162" t="s">
        <v>84</v>
      </c>
      <c r="AV1671" s="13" t="s">
        <v>84</v>
      </c>
      <c r="AW1671" s="13" t="s">
        <v>32</v>
      </c>
      <c r="AX1671" s="13" t="s">
        <v>7</v>
      </c>
      <c r="AY1671" s="162" t="s">
        <v>154</v>
      </c>
    </row>
    <row r="1672" spans="2:51" s="13" customFormat="1">
      <c r="B1672" s="161"/>
      <c r="D1672" s="155" t="s">
        <v>164</v>
      </c>
      <c r="E1672" s="162" t="s">
        <v>1</v>
      </c>
      <c r="F1672" s="163" t="s">
        <v>2164</v>
      </c>
      <c r="H1672" s="164">
        <v>92.283000000000001</v>
      </c>
      <c r="I1672" s="165"/>
      <c r="L1672" s="161"/>
      <c r="M1672" s="166"/>
      <c r="T1672" s="167"/>
      <c r="AT1672" s="162" t="s">
        <v>164</v>
      </c>
      <c r="AU1672" s="162" t="s">
        <v>84</v>
      </c>
      <c r="AV1672" s="13" t="s">
        <v>84</v>
      </c>
      <c r="AW1672" s="13" t="s">
        <v>32</v>
      </c>
      <c r="AX1672" s="13" t="s">
        <v>7</v>
      </c>
      <c r="AY1672" s="162" t="s">
        <v>154</v>
      </c>
    </row>
    <row r="1673" spans="2:51" s="13" customFormat="1">
      <c r="B1673" s="161"/>
      <c r="D1673" s="155" t="s">
        <v>164</v>
      </c>
      <c r="E1673" s="162" t="s">
        <v>1</v>
      </c>
      <c r="F1673" s="163" t="s">
        <v>2165</v>
      </c>
      <c r="H1673" s="164">
        <v>1.085</v>
      </c>
      <c r="I1673" s="165"/>
      <c r="L1673" s="161"/>
      <c r="M1673" s="166"/>
      <c r="T1673" s="167"/>
      <c r="AT1673" s="162" t="s">
        <v>164</v>
      </c>
      <c r="AU1673" s="162" t="s">
        <v>84</v>
      </c>
      <c r="AV1673" s="13" t="s">
        <v>84</v>
      </c>
      <c r="AW1673" s="13" t="s">
        <v>32</v>
      </c>
      <c r="AX1673" s="13" t="s">
        <v>7</v>
      </c>
      <c r="AY1673" s="162" t="s">
        <v>154</v>
      </c>
    </row>
    <row r="1674" spans="2:51" s="13" customFormat="1">
      <c r="B1674" s="161"/>
      <c r="D1674" s="155" t="s">
        <v>164</v>
      </c>
      <c r="E1674" s="162" t="s">
        <v>1</v>
      </c>
      <c r="F1674" s="163" t="s">
        <v>2166</v>
      </c>
      <c r="H1674" s="164">
        <v>1.206</v>
      </c>
      <c r="I1674" s="165"/>
      <c r="L1674" s="161"/>
      <c r="M1674" s="166"/>
      <c r="T1674" s="167"/>
      <c r="AT1674" s="162" t="s">
        <v>164</v>
      </c>
      <c r="AU1674" s="162" t="s">
        <v>84</v>
      </c>
      <c r="AV1674" s="13" t="s">
        <v>84</v>
      </c>
      <c r="AW1674" s="13" t="s">
        <v>32</v>
      </c>
      <c r="AX1674" s="13" t="s">
        <v>7</v>
      </c>
      <c r="AY1674" s="162" t="s">
        <v>154</v>
      </c>
    </row>
    <row r="1675" spans="2:51" s="13" customFormat="1">
      <c r="B1675" s="161"/>
      <c r="D1675" s="155" t="s">
        <v>164</v>
      </c>
      <c r="E1675" s="162" t="s">
        <v>1</v>
      </c>
      <c r="F1675" s="163" t="s">
        <v>2167</v>
      </c>
      <c r="H1675" s="164">
        <v>0.442</v>
      </c>
      <c r="I1675" s="165"/>
      <c r="L1675" s="161"/>
      <c r="M1675" s="166"/>
      <c r="T1675" s="167"/>
      <c r="AT1675" s="162" t="s">
        <v>164</v>
      </c>
      <c r="AU1675" s="162" t="s">
        <v>84</v>
      </c>
      <c r="AV1675" s="13" t="s">
        <v>84</v>
      </c>
      <c r="AW1675" s="13" t="s">
        <v>32</v>
      </c>
      <c r="AX1675" s="13" t="s">
        <v>7</v>
      </c>
      <c r="AY1675" s="162" t="s">
        <v>154</v>
      </c>
    </row>
    <row r="1676" spans="2:51" s="13" customFormat="1">
      <c r="B1676" s="161"/>
      <c r="D1676" s="155" t="s">
        <v>164</v>
      </c>
      <c r="E1676" s="162" t="s">
        <v>1</v>
      </c>
      <c r="F1676" s="163" t="s">
        <v>2168</v>
      </c>
      <c r="H1676" s="164">
        <v>4.1040000000000001</v>
      </c>
      <c r="I1676" s="165"/>
      <c r="L1676" s="161"/>
      <c r="M1676" s="166"/>
      <c r="T1676" s="167"/>
      <c r="AT1676" s="162" t="s">
        <v>164</v>
      </c>
      <c r="AU1676" s="162" t="s">
        <v>84</v>
      </c>
      <c r="AV1676" s="13" t="s">
        <v>84</v>
      </c>
      <c r="AW1676" s="13" t="s">
        <v>32</v>
      </c>
      <c r="AX1676" s="13" t="s">
        <v>7</v>
      </c>
      <c r="AY1676" s="162" t="s">
        <v>154</v>
      </c>
    </row>
    <row r="1677" spans="2:51" s="13" customFormat="1">
      <c r="B1677" s="161"/>
      <c r="D1677" s="155" t="s">
        <v>164</v>
      </c>
      <c r="E1677" s="162" t="s">
        <v>1</v>
      </c>
      <c r="F1677" s="163" t="s">
        <v>2169</v>
      </c>
      <c r="H1677" s="164">
        <v>11.893000000000001</v>
      </c>
      <c r="I1677" s="165"/>
      <c r="L1677" s="161"/>
      <c r="M1677" s="166"/>
      <c r="T1677" s="167"/>
      <c r="AT1677" s="162" t="s">
        <v>164</v>
      </c>
      <c r="AU1677" s="162" t="s">
        <v>84</v>
      </c>
      <c r="AV1677" s="13" t="s">
        <v>84</v>
      </c>
      <c r="AW1677" s="13" t="s">
        <v>32</v>
      </c>
      <c r="AX1677" s="13" t="s">
        <v>7</v>
      </c>
      <c r="AY1677" s="162" t="s">
        <v>154</v>
      </c>
    </row>
    <row r="1678" spans="2:51" s="13" customFormat="1">
      <c r="B1678" s="161"/>
      <c r="D1678" s="155" t="s">
        <v>164</v>
      </c>
      <c r="E1678" s="162" t="s">
        <v>1</v>
      </c>
      <c r="F1678" s="163" t="s">
        <v>2170</v>
      </c>
      <c r="H1678" s="164">
        <v>9.3279999999999994</v>
      </c>
      <c r="I1678" s="165"/>
      <c r="L1678" s="161"/>
      <c r="M1678" s="166"/>
      <c r="T1678" s="167"/>
      <c r="AT1678" s="162" t="s">
        <v>164</v>
      </c>
      <c r="AU1678" s="162" t="s">
        <v>84</v>
      </c>
      <c r="AV1678" s="13" t="s">
        <v>84</v>
      </c>
      <c r="AW1678" s="13" t="s">
        <v>32</v>
      </c>
      <c r="AX1678" s="13" t="s">
        <v>7</v>
      </c>
      <c r="AY1678" s="162" t="s">
        <v>154</v>
      </c>
    </row>
    <row r="1679" spans="2:51" s="13" customFormat="1">
      <c r="B1679" s="161"/>
      <c r="D1679" s="155" t="s">
        <v>164</v>
      </c>
      <c r="E1679" s="162" t="s">
        <v>1</v>
      </c>
      <c r="F1679" s="163" t="s">
        <v>2171</v>
      </c>
      <c r="H1679" s="164">
        <v>2.11</v>
      </c>
      <c r="I1679" s="165"/>
      <c r="L1679" s="161"/>
      <c r="M1679" s="166"/>
      <c r="T1679" s="167"/>
      <c r="AT1679" s="162" t="s">
        <v>164</v>
      </c>
      <c r="AU1679" s="162" t="s">
        <v>84</v>
      </c>
      <c r="AV1679" s="13" t="s">
        <v>84</v>
      </c>
      <c r="AW1679" s="13" t="s">
        <v>32</v>
      </c>
      <c r="AX1679" s="13" t="s">
        <v>7</v>
      </c>
      <c r="AY1679" s="162" t="s">
        <v>154</v>
      </c>
    </row>
    <row r="1680" spans="2:51" s="13" customFormat="1">
      <c r="B1680" s="161"/>
      <c r="D1680" s="155" t="s">
        <v>164</v>
      </c>
      <c r="E1680" s="162" t="s">
        <v>1</v>
      </c>
      <c r="F1680" s="163" t="s">
        <v>2172</v>
      </c>
      <c r="H1680" s="164">
        <v>5.3170000000000002</v>
      </c>
      <c r="I1680" s="165"/>
      <c r="L1680" s="161"/>
      <c r="M1680" s="166"/>
      <c r="T1680" s="167"/>
      <c r="AT1680" s="162" t="s">
        <v>164</v>
      </c>
      <c r="AU1680" s="162" t="s">
        <v>84</v>
      </c>
      <c r="AV1680" s="13" t="s">
        <v>84</v>
      </c>
      <c r="AW1680" s="13" t="s">
        <v>32</v>
      </c>
      <c r="AX1680" s="13" t="s">
        <v>7</v>
      </c>
      <c r="AY1680" s="162" t="s">
        <v>154</v>
      </c>
    </row>
    <row r="1681" spans="2:51" s="13" customFormat="1">
      <c r="B1681" s="161"/>
      <c r="D1681" s="155" t="s">
        <v>164</v>
      </c>
      <c r="E1681" s="162" t="s">
        <v>1</v>
      </c>
      <c r="F1681" s="163" t="s">
        <v>2173</v>
      </c>
      <c r="H1681" s="164">
        <v>3.9409999999999998</v>
      </c>
      <c r="I1681" s="165"/>
      <c r="L1681" s="161"/>
      <c r="M1681" s="166"/>
      <c r="T1681" s="167"/>
      <c r="AT1681" s="162" t="s">
        <v>164</v>
      </c>
      <c r="AU1681" s="162" t="s">
        <v>84</v>
      </c>
      <c r="AV1681" s="13" t="s">
        <v>84</v>
      </c>
      <c r="AW1681" s="13" t="s">
        <v>32</v>
      </c>
      <c r="AX1681" s="13" t="s">
        <v>7</v>
      </c>
      <c r="AY1681" s="162" t="s">
        <v>154</v>
      </c>
    </row>
    <row r="1682" spans="2:51" s="13" customFormat="1">
      <c r="B1682" s="161"/>
      <c r="D1682" s="155" t="s">
        <v>164</v>
      </c>
      <c r="E1682" s="162" t="s">
        <v>1</v>
      </c>
      <c r="F1682" s="163" t="s">
        <v>2174</v>
      </c>
      <c r="H1682" s="164">
        <v>23.616</v>
      </c>
      <c r="I1682" s="165"/>
      <c r="L1682" s="161"/>
      <c r="M1682" s="166"/>
      <c r="T1682" s="167"/>
      <c r="AT1682" s="162" t="s">
        <v>164</v>
      </c>
      <c r="AU1682" s="162" t="s">
        <v>84</v>
      </c>
      <c r="AV1682" s="13" t="s">
        <v>84</v>
      </c>
      <c r="AW1682" s="13" t="s">
        <v>32</v>
      </c>
      <c r="AX1682" s="13" t="s">
        <v>7</v>
      </c>
      <c r="AY1682" s="162" t="s">
        <v>154</v>
      </c>
    </row>
    <row r="1683" spans="2:51" s="13" customFormat="1">
      <c r="B1683" s="161"/>
      <c r="D1683" s="155" t="s">
        <v>164</v>
      </c>
      <c r="E1683" s="162" t="s">
        <v>1</v>
      </c>
      <c r="F1683" s="163" t="s">
        <v>2175</v>
      </c>
      <c r="H1683" s="164">
        <v>10.989000000000001</v>
      </c>
      <c r="I1683" s="165"/>
      <c r="L1683" s="161"/>
      <c r="M1683" s="166"/>
      <c r="T1683" s="167"/>
      <c r="AT1683" s="162" t="s">
        <v>164</v>
      </c>
      <c r="AU1683" s="162" t="s">
        <v>84</v>
      </c>
      <c r="AV1683" s="13" t="s">
        <v>84</v>
      </c>
      <c r="AW1683" s="13" t="s">
        <v>32</v>
      </c>
      <c r="AX1683" s="13" t="s">
        <v>7</v>
      </c>
      <c r="AY1683" s="162" t="s">
        <v>154</v>
      </c>
    </row>
    <row r="1684" spans="2:51" s="13" customFormat="1">
      <c r="B1684" s="161"/>
      <c r="D1684" s="155" t="s">
        <v>164</v>
      </c>
      <c r="E1684" s="162" t="s">
        <v>1</v>
      </c>
      <c r="F1684" s="163" t="s">
        <v>2176</v>
      </c>
      <c r="H1684" s="164">
        <v>27.77</v>
      </c>
      <c r="I1684" s="165"/>
      <c r="L1684" s="161"/>
      <c r="M1684" s="166"/>
      <c r="T1684" s="167"/>
      <c r="AT1684" s="162" t="s">
        <v>164</v>
      </c>
      <c r="AU1684" s="162" t="s">
        <v>84</v>
      </c>
      <c r="AV1684" s="13" t="s">
        <v>84</v>
      </c>
      <c r="AW1684" s="13" t="s">
        <v>32</v>
      </c>
      <c r="AX1684" s="13" t="s">
        <v>7</v>
      </c>
      <c r="AY1684" s="162" t="s">
        <v>154</v>
      </c>
    </row>
    <row r="1685" spans="2:51" s="13" customFormat="1">
      <c r="B1685" s="161"/>
      <c r="D1685" s="155" t="s">
        <v>164</v>
      </c>
      <c r="E1685" s="162" t="s">
        <v>1</v>
      </c>
      <c r="F1685" s="163" t="s">
        <v>2177</v>
      </c>
      <c r="H1685" s="164">
        <v>3.8340000000000001</v>
      </c>
      <c r="I1685" s="165"/>
      <c r="L1685" s="161"/>
      <c r="M1685" s="166"/>
      <c r="T1685" s="167"/>
      <c r="AT1685" s="162" t="s">
        <v>164</v>
      </c>
      <c r="AU1685" s="162" t="s">
        <v>84</v>
      </c>
      <c r="AV1685" s="13" t="s">
        <v>84</v>
      </c>
      <c r="AW1685" s="13" t="s">
        <v>32</v>
      </c>
      <c r="AX1685" s="13" t="s">
        <v>7</v>
      </c>
      <c r="AY1685" s="162" t="s">
        <v>154</v>
      </c>
    </row>
    <row r="1686" spans="2:51" s="13" customFormat="1">
      <c r="B1686" s="161"/>
      <c r="D1686" s="155" t="s">
        <v>164</v>
      </c>
      <c r="E1686" s="162" t="s">
        <v>1</v>
      </c>
      <c r="F1686" s="163" t="s">
        <v>2178</v>
      </c>
      <c r="H1686" s="164">
        <v>15.369</v>
      </c>
      <c r="I1686" s="165"/>
      <c r="L1686" s="161"/>
      <c r="M1686" s="166"/>
      <c r="T1686" s="167"/>
      <c r="AT1686" s="162" t="s">
        <v>164</v>
      </c>
      <c r="AU1686" s="162" t="s">
        <v>84</v>
      </c>
      <c r="AV1686" s="13" t="s">
        <v>84</v>
      </c>
      <c r="AW1686" s="13" t="s">
        <v>32</v>
      </c>
      <c r="AX1686" s="13" t="s">
        <v>7</v>
      </c>
      <c r="AY1686" s="162" t="s">
        <v>154</v>
      </c>
    </row>
    <row r="1687" spans="2:51" s="13" customFormat="1">
      <c r="B1687" s="161"/>
      <c r="D1687" s="155" t="s">
        <v>164</v>
      </c>
      <c r="E1687" s="162" t="s">
        <v>1</v>
      </c>
      <c r="F1687" s="163" t="s">
        <v>2179</v>
      </c>
      <c r="H1687" s="164">
        <v>6.4820000000000002</v>
      </c>
      <c r="I1687" s="165"/>
      <c r="L1687" s="161"/>
      <c r="M1687" s="166"/>
      <c r="T1687" s="167"/>
      <c r="AT1687" s="162" t="s">
        <v>164</v>
      </c>
      <c r="AU1687" s="162" t="s">
        <v>84</v>
      </c>
      <c r="AV1687" s="13" t="s">
        <v>84</v>
      </c>
      <c r="AW1687" s="13" t="s">
        <v>32</v>
      </c>
      <c r="AX1687" s="13" t="s">
        <v>7</v>
      </c>
      <c r="AY1687" s="162" t="s">
        <v>154</v>
      </c>
    </row>
    <row r="1688" spans="2:51" s="13" customFormat="1">
      <c r="B1688" s="161"/>
      <c r="D1688" s="155" t="s">
        <v>164</v>
      </c>
      <c r="E1688" s="162" t="s">
        <v>1</v>
      </c>
      <c r="F1688" s="163" t="s">
        <v>2180</v>
      </c>
      <c r="H1688" s="164">
        <v>3.3460000000000001</v>
      </c>
      <c r="I1688" s="165"/>
      <c r="L1688" s="161"/>
      <c r="M1688" s="166"/>
      <c r="T1688" s="167"/>
      <c r="AT1688" s="162" t="s">
        <v>164</v>
      </c>
      <c r="AU1688" s="162" t="s">
        <v>84</v>
      </c>
      <c r="AV1688" s="13" t="s">
        <v>84</v>
      </c>
      <c r="AW1688" s="13" t="s">
        <v>32</v>
      </c>
      <c r="AX1688" s="13" t="s">
        <v>7</v>
      </c>
      <c r="AY1688" s="162" t="s">
        <v>154</v>
      </c>
    </row>
    <row r="1689" spans="2:51" s="13" customFormat="1">
      <c r="B1689" s="161"/>
      <c r="D1689" s="155" t="s">
        <v>164</v>
      </c>
      <c r="E1689" s="162" t="s">
        <v>1</v>
      </c>
      <c r="F1689" s="163" t="s">
        <v>2181</v>
      </c>
      <c r="H1689" s="164">
        <v>12.337</v>
      </c>
      <c r="I1689" s="165"/>
      <c r="L1689" s="161"/>
      <c r="M1689" s="166"/>
      <c r="T1689" s="167"/>
      <c r="AT1689" s="162" t="s">
        <v>164</v>
      </c>
      <c r="AU1689" s="162" t="s">
        <v>84</v>
      </c>
      <c r="AV1689" s="13" t="s">
        <v>84</v>
      </c>
      <c r="AW1689" s="13" t="s">
        <v>32</v>
      </c>
      <c r="AX1689" s="13" t="s">
        <v>7</v>
      </c>
      <c r="AY1689" s="162" t="s">
        <v>154</v>
      </c>
    </row>
    <row r="1690" spans="2:51" s="13" customFormat="1">
      <c r="B1690" s="161"/>
      <c r="D1690" s="155" t="s">
        <v>164</v>
      </c>
      <c r="E1690" s="162" t="s">
        <v>1</v>
      </c>
      <c r="F1690" s="163" t="s">
        <v>2182</v>
      </c>
      <c r="H1690" s="164">
        <v>7.7370000000000001</v>
      </c>
      <c r="I1690" s="165"/>
      <c r="L1690" s="161"/>
      <c r="M1690" s="166"/>
      <c r="T1690" s="167"/>
      <c r="AT1690" s="162" t="s">
        <v>164</v>
      </c>
      <c r="AU1690" s="162" t="s">
        <v>84</v>
      </c>
      <c r="AV1690" s="13" t="s">
        <v>84</v>
      </c>
      <c r="AW1690" s="13" t="s">
        <v>32</v>
      </c>
      <c r="AX1690" s="13" t="s">
        <v>7</v>
      </c>
      <c r="AY1690" s="162" t="s">
        <v>154</v>
      </c>
    </row>
    <row r="1691" spans="2:51" s="13" customFormat="1">
      <c r="B1691" s="161"/>
      <c r="D1691" s="155" t="s">
        <v>164</v>
      </c>
      <c r="E1691" s="162" t="s">
        <v>1</v>
      </c>
      <c r="F1691" s="163" t="s">
        <v>2183</v>
      </c>
      <c r="H1691" s="164">
        <v>5.7709999999999999</v>
      </c>
      <c r="I1691" s="165"/>
      <c r="L1691" s="161"/>
      <c r="M1691" s="166"/>
      <c r="T1691" s="167"/>
      <c r="AT1691" s="162" t="s">
        <v>164</v>
      </c>
      <c r="AU1691" s="162" t="s">
        <v>84</v>
      </c>
      <c r="AV1691" s="13" t="s">
        <v>84</v>
      </c>
      <c r="AW1691" s="13" t="s">
        <v>32</v>
      </c>
      <c r="AX1691" s="13" t="s">
        <v>7</v>
      </c>
      <c r="AY1691" s="162" t="s">
        <v>154</v>
      </c>
    </row>
    <row r="1692" spans="2:51" s="13" customFormat="1">
      <c r="B1692" s="161"/>
      <c r="D1692" s="155" t="s">
        <v>164</v>
      </c>
      <c r="E1692" s="162" t="s">
        <v>1</v>
      </c>
      <c r="F1692" s="163" t="s">
        <v>2184</v>
      </c>
      <c r="H1692" s="164">
        <v>13.759</v>
      </c>
      <c r="I1692" s="165"/>
      <c r="L1692" s="161"/>
      <c r="M1692" s="166"/>
      <c r="T1692" s="167"/>
      <c r="AT1692" s="162" t="s">
        <v>164</v>
      </c>
      <c r="AU1692" s="162" t="s">
        <v>84</v>
      </c>
      <c r="AV1692" s="13" t="s">
        <v>84</v>
      </c>
      <c r="AW1692" s="13" t="s">
        <v>32</v>
      </c>
      <c r="AX1692" s="13" t="s">
        <v>7</v>
      </c>
      <c r="AY1692" s="162" t="s">
        <v>154</v>
      </c>
    </row>
    <row r="1693" spans="2:51" s="13" customFormat="1">
      <c r="B1693" s="161"/>
      <c r="D1693" s="155" t="s">
        <v>164</v>
      </c>
      <c r="E1693" s="162" t="s">
        <v>1</v>
      </c>
      <c r="F1693" s="163" t="s">
        <v>2185</v>
      </c>
      <c r="H1693" s="164">
        <v>7.0259999999999998</v>
      </c>
      <c r="I1693" s="165"/>
      <c r="L1693" s="161"/>
      <c r="M1693" s="166"/>
      <c r="T1693" s="167"/>
      <c r="AT1693" s="162" t="s">
        <v>164</v>
      </c>
      <c r="AU1693" s="162" t="s">
        <v>84</v>
      </c>
      <c r="AV1693" s="13" t="s">
        <v>84</v>
      </c>
      <c r="AW1693" s="13" t="s">
        <v>32</v>
      </c>
      <c r="AX1693" s="13" t="s">
        <v>7</v>
      </c>
      <c r="AY1693" s="162" t="s">
        <v>154</v>
      </c>
    </row>
    <row r="1694" spans="2:51" s="13" customFormat="1">
      <c r="B1694" s="161"/>
      <c r="D1694" s="155" t="s">
        <v>164</v>
      </c>
      <c r="E1694" s="162" t="s">
        <v>1</v>
      </c>
      <c r="F1694" s="163" t="s">
        <v>2186</v>
      </c>
      <c r="H1694" s="164">
        <v>3.3929999999999998</v>
      </c>
      <c r="I1694" s="165"/>
      <c r="L1694" s="161"/>
      <c r="M1694" s="166"/>
      <c r="T1694" s="167"/>
      <c r="AT1694" s="162" t="s">
        <v>164</v>
      </c>
      <c r="AU1694" s="162" t="s">
        <v>84</v>
      </c>
      <c r="AV1694" s="13" t="s">
        <v>84</v>
      </c>
      <c r="AW1694" s="13" t="s">
        <v>32</v>
      </c>
      <c r="AX1694" s="13" t="s">
        <v>7</v>
      </c>
      <c r="AY1694" s="162" t="s">
        <v>154</v>
      </c>
    </row>
    <row r="1695" spans="2:51" s="13" customFormat="1">
      <c r="B1695" s="161"/>
      <c r="D1695" s="155" t="s">
        <v>164</v>
      </c>
      <c r="E1695" s="162" t="s">
        <v>1</v>
      </c>
      <c r="F1695" s="163" t="s">
        <v>2187</v>
      </c>
      <c r="H1695" s="164">
        <v>3.077</v>
      </c>
      <c r="I1695" s="165"/>
      <c r="L1695" s="161"/>
      <c r="M1695" s="166"/>
      <c r="T1695" s="167"/>
      <c r="AT1695" s="162" t="s">
        <v>164</v>
      </c>
      <c r="AU1695" s="162" t="s">
        <v>84</v>
      </c>
      <c r="AV1695" s="13" t="s">
        <v>84</v>
      </c>
      <c r="AW1695" s="13" t="s">
        <v>32</v>
      </c>
      <c r="AX1695" s="13" t="s">
        <v>7</v>
      </c>
      <c r="AY1695" s="162" t="s">
        <v>154</v>
      </c>
    </row>
    <row r="1696" spans="2:51" s="13" customFormat="1">
      <c r="B1696" s="161"/>
      <c r="D1696" s="155" t="s">
        <v>164</v>
      </c>
      <c r="E1696" s="162" t="s">
        <v>1</v>
      </c>
      <c r="F1696" s="163" t="s">
        <v>2188</v>
      </c>
      <c r="H1696" s="164">
        <v>2.1040000000000001</v>
      </c>
      <c r="I1696" s="165"/>
      <c r="L1696" s="161"/>
      <c r="M1696" s="166"/>
      <c r="T1696" s="167"/>
      <c r="AT1696" s="162" t="s">
        <v>164</v>
      </c>
      <c r="AU1696" s="162" t="s">
        <v>84</v>
      </c>
      <c r="AV1696" s="13" t="s">
        <v>84</v>
      </c>
      <c r="AW1696" s="13" t="s">
        <v>32</v>
      </c>
      <c r="AX1696" s="13" t="s">
        <v>7</v>
      </c>
      <c r="AY1696" s="162" t="s">
        <v>154</v>
      </c>
    </row>
    <row r="1697" spans="2:65" s="12" customFormat="1">
      <c r="B1697" s="154"/>
      <c r="D1697" s="155" t="s">
        <v>164</v>
      </c>
      <c r="E1697" s="156" t="s">
        <v>1</v>
      </c>
      <c r="F1697" s="157" t="s">
        <v>2189</v>
      </c>
      <c r="H1697" s="156" t="s">
        <v>1</v>
      </c>
      <c r="I1697" s="158"/>
      <c r="L1697" s="154"/>
      <c r="M1697" s="159"/>
      <c r="T1697" s="160"/>
      <c r="AT1697" s="156" t="s">
        <v>164</v>
      </c>
      <c r="AU1697" s="156" t="s">
        <v>84</v>
      </c>
      <c r="AV1697" s="12" t="s">
        <v>80</v>
      </c>
      <c r="AW1697" s="12" t="s">
        <v>32</v>
      </c>
      <c r="AX1697" s="12" t="s">
        <v>7</v>
      </c>
      <c r="AY1697" s="156" t="s">
        <v>154</v>
      </c>
    </row>
    <row r="1698" spans="2:65" s="13" customFormat="1">
      <c r="B1698" s="161"/>
      <c r="D1698" s="155" t="s">
        <v>164</v>
      </c>
      <c r="E1698" s="162" t="s">
        <v>1</v>
      </c>
      <c r="F1698" s="163" t="s">
        <v>2190</v>
      </c>
      <c r="H1698" s="164">
        <v>2.1320000000000001</v>
      </c>
      <c r="I1698" s="165"/>
      <c r="L1698" s="161"/>
      <c r="M1698" s="166"/>
      <c r="T1698" s="167"/>
      <c r="AT1698" s="162" t="s">
        <v>164</v>
      </c>
      <c r="AU1698" s="162" t="s">
        <v>84</v>
      </c>
      <c r="AV1698" s="13" t="s">
        <v>84</v>
      </c>
      <c r="AW1698" s="13" t="s">
        <v>32</v>
      </c>
      <c r="AX1698" s="13" t="s">
        <v>7</v>
      </c>
      <c r="AY1698" s="162" t="s">
        <v>154</v>
      </c>
    </row>
    <row r="1699" spans="2:65" s="13" customFormat="1">
      <c r="B1699" s="161"/>
      <c r="D1699" s="155" t="s">
        <v>164</v>
      </c>
      <c r="E1699" s="162" t="s">
        <v>1</v>
      </c>
      <c r="F1699" s="163" t="s">
        <v>2191</v>
      </c>
      <c r="H1699" s="164">
        <v>2.706</v>
      </c>
      <c r="I1699" s="165"/>
      <c r="L1699" s="161"/>
      <c r="M1699" s="166"/>
      <c r="T1699" s="167"/>
      <c r="AT1699" s="162" t="s">
        <v>164</v>
      </c>
      <c r="AU1699" s="162" t="s">
        <v>84</v>
      </c>
      <c r="AV1699" s="13" t="s">
        <v>84</v>
      </c>
      <c r="AW1699" s="13" t="s">
        <v>32</v>
      </c>
      <c r="AX1699" s="13" t="s">
        <v>7</v>
      </c>
      <c r="AY1699" s="162" t="s">
        <v>154</v>
      </c>
    </row>
    <row r="1700" spans="2:65" s="13" customFormat="1">
      <c r="B1700" s="161"/>
      <c r="D1700" s="155" t="s">
        <v>164</v>
      </c>
      <c r="E1700" s="162" t="s">
        <v>1</v>
      </c>
      <c r="F1700" s="163" t="s">
        <v>2192</v>
      </c>
      <c r="H1700" s="164">
        <v>1.41</v>
      </c>
      <c r="I1700" s="165"/>
      <c r="L1700" s="161"/>
      <c r="M1700" s="166"/>
      <c r="T1700" s="167"/>
      <c r="AT1700" s="162" t="s">
        <v>164</v>
      </c>
      <c r="AU1700" s="162" t="s">
        <v>84</v>
      </c>
      <c r="AV1700" s="13" t="s">
        <v>84</v>
      </c>
      <c r="AW1700" s="13" t="s">
        <v>32</v>
      </c>
      <c r="AX1700" s="13" t="s">
        <v>7</v>
      </c>
      <c r="AY1700" s="162" t="s">
        <v>154</v>
      </c>
    </row>
    <row r="1701" spans="2:65" s="13" customFormat="1">
      <c r="B1701" s="161"/>
      <c r="D1701" s="155" t="s">
        <v>164</v>
      </c>
      <c r="E1701" s="162" t="s">
        <v>1</v>
      </c>
      <c r="F1701" s="163" t="s">
        <v>2193</v>
      </c>
      <c r="H1701" s="164">
        <v>1.3120000000000001</v>
      </c>
      <c r="I1701" s="165"/>
      <c r="L1701" s="161"/>
      <c r="M1701" s="166"/>
      <c r="T1701" s="167"/>
      <c r="AT1701" s="162" t="s">
        <v>164</v>
      </c>
      <c r="AU1701" s="162" t="s">
        <v>84</v>
      </c>
      <c r="AV1701" s="13" t="s">
        <v>84</v>
      </c>
      <c r="AW1701" s="13" t="s">
        <v>32</v>
      </c>
      <c r="AX1701" s="13" t="s">
        <v>7</v>
      </c>
      <c r="AY1701" s="162" t="s">
        <v>154</v>
      </c>
    </row>
    <row r="1702" spans="2:65" s="13" customFormat="1">
      <c r="B1702" s="161"/>
      <c r="D1702" s="155" t="s">
        <v>164</v>
      </c>
      <c r="E1702" s="162" t="s">
        <v>1</v>
      </c>
      <c r="F1702" s="163" t="s">
        <v>2194</v>
      </c>
      <c r="H1702" s="164">
        <v>1.345</v>
      </c>
      <c r="I1702" s="165"/>
      <c r="L1702" s="161"/>
      <c r="M1702" s="166"/>
      <c r="T1702" s="167"/>
      <c r="AT1702" s="162" t="s">
        <v>164</v>
      </c>
      <c r="AU1702" s="162" t="s">
        <v>84</v>
      </c>
      <c r="AV1702" s="13" t="s">
        <v>84</v>
      </c>
      <c r="AW1702" s="13" t="s">
        <v>32</v>
      </c>
      <c r="AX1702" s="13" t="s">
        <v>7</v>
      </c>
      <c r="AY1702" s="162" t="s">
        <v>154</v>
      </c>
    </row>
    <row r="1703" spans="2:65" s="13" customFormat="1">
      <c r="B1703" s="161"/>
      <c r="D1703" s="155" t="s">
        <v>164</v>
      </c>
      <c r="E1703" s="162" t="s">
        <v>1</v>
      </c>
      <c r="F1703" s="163" t="s">
        <v>2193</v>
      </c>
      <c r="H1703" s="164">
        <v>1.3120000000000001</v>
      </c>
      <c r="I1703" s="165"/>
      <c r="L1703" s="161"/>
      <c r="M1703" s="166"/>
      <c r="T1703" s="167"/>
      <c r="AT1703" s="162" t="s">
        <v>164</v>
      </c>
      <c r="AU1703" s="162" t="s">
        <v>84</v>
      </c>
      <c r="AV1703" s="13" t="s">
        <v>84</v>
      </c>
      <c r="AW1703" s="13" t="s">
        <v>32</v>
      </c>
      <c r="AX1703" s="13" t="s">
        <v>7</v>
      </c>
      <c r="AY1703" s="162" t="s">
        <v>154</v>
      </c>
    </row>
    <row r="1704" spans="2:65" s="13" customFormat="1">
      <c r="B1704" s="161"/>
      <c r="D1704" s="155" t="s">
        <v>164</v>
      </c>
      <c r="E1704" s="162" t="s">
        <v>1</v>
      </c>
      <c r="F1704" s="163" t="s">
        <v>2195</v>
      </c>
      <c r="H1704" s="164">
        <v>2.0720000000000001</v>
      </c>
      <c r="I1704" s="165"/>
      <c r="L1704" s="161"/>
      <c r="M1704" s="166"/>
      <c r="T1704" s="167"/>
      <c r="AT1704" s="162" t="s">
        <v>164</v>
      </c>
      <c r="AU1704" s="162" t="s">
        <v>84</v>
      </c>
      <c r="AV1704" s="13" t="s">
        <v>84</v>
      </c>
      <c r="AW1704" s="13" t="s">
        <v>32</v>
      </c>
      <c r="AX1704" s="13" t="s">
        <v>7</v>
      </c>
      <c r="AY1704" s="162" t="s">
        <v>154</v>
      </c>
    </row>
    <row r="1705" spans="2:65" s="12" customFormat="1">
      <c r="B1705" s="154"/>
      <c r="D1705" s="155" t="s">
        <v>164</v>
      </c>
      <c r="E1705" s="156" t="s">
        <v>1</v>
      </c>
      <c r="F1705" s="157" t="s">
        <v>2196</v>
      </c>
      <c r="H1705" s="156" t="s">
        <v>1</v>
      </c>
      <c r="I1705" s="158"/>
      <c r="L1705" s="154"/>
      <c r="M1705" s="159"/>
      <c r="T1705" s="160"/>
      <c r="AT1705" s="156" t="s">
        <v>164</v>
      </c>
      <c r="AU1705" s="156" t="s">
        <v>84</v>
      </c>
      <c r="AV1705" s="12" t="s">
        <v>80</v>
      </c>
      <c r="AW1705" s="12" t="s">
        <v>32</v>
      </c>
      <c r="AX1705" s="12" t="s">
        <v>7</v>
      </c>
      <c r="AY1705" s="156" t="s">
        <v>154</v>
      </c>
    </row>
    <row r="1706" spans="2:65" s="13" customFormat="1">
      <c r="B1706" s="161"/>
      <c r="D1706" s="155" t="s">
        <v>164</v>
      </c>
      <c r="E1706" s="162" t="s">
        <v>1</v>
      </c>
      <c r="F1706" s="163" t="s">
        <v>2197</v>
      </c>
      <c r="H1706" s="164">
        <v>171.52199999999999</v>
      </c>
      <c r="I1706" s="165"/>
      <c r="L1706" s="161"/>
      <c r="M1706" s="166"/>
      <c r="T1706" s="167"/>
      <c r="AT1706" s="162" t="s">
        <v>164</v>
      </c>
      <c r="AU1706" s="162" t="s">
        <v>84</v>
      </c>
      <c r="AV1706" s="13" t="s">
        <v>84</v>
      </c>
      <c r="AW1706" s="13" t="s">
        <v>32</v>
      </c>
      <c r="AX1706" s="13" t="s">
        <v>7</v>
      </c>
      <c r="AY1706" s="162" t="s">
        <v>154</v>
      </c>
    </row>
    <row r="1707" spans="2:65" s="14" customFormat="1">
      <c r="B1707" s="168"/>
      <c r="D1707" s="155" t="s">
        <v>164</v>
      </c>
      <c r="E1707" s="169" t="s">
        <v>1</v>
      </c>
      <c r="F1707" s="170" t="s">
        <v>183</v>
      </c>
      <c r="H1707" s="171">
        <v>1886.7380000000001</v>
      </c>
      <c r="I1707" s="172"/>
      <c r="L1707" s="168"/>
      <c r="M1707" s="173"/>
      <c r="T1707" s="174"/>
      <c r="AT1707" s="169" t="s">
        <v>164</v>
      </c>
      <c r="AU1707" s="169" t="s">
        <v>84</v>
      </c>
      <c r="AV1707" s="14" t="s">
        <v>90</v>
      </c>
      <c r="AW1707" s="14" t="s">
        <v>32</v>
      </c>
      <c r="AX1707" s="14" t="s">
        <v>80</v>
      </c>
      <c r="AY1707" s="169" t="s">
        <v>154</v>
      </c>
    </row>
    <row r="1708" spans="2:65" s="1" customFormat="1" ht="24.2" customHeight="1">
      <c r="B1708" s="139"/>
      <c r="C1708" s="140" t="s">
        <v>2198</v>
      </c>
      <c r="D1708" s="140" t="s">
        <v>156</v>
      </c>
      <c r="E1708" s="141" t="s">
        <v>2199</v>
      </c>
      <c r="F1708" s="142" t="s">
        <v>2200</v>
      </c>
      <c r="G1708" s="143" t="s">
        <v>159</v>
      </c>
      <c r="H1708" s="144">
        <v>1886.7380000000001</v>
      </c>
      <c r="I1708" s="145"/>
      <c r="J1708" s="146">
        <f>ROUND(I1708*H1708,2)</f>
        <v>0</v>
      </c>
      <c r="K1708" s="147"/>
      <c r="L1708" s="32"/>
      <c r="M1708" s="148" t="s">
        <v>1</v>
      </c>
      <c r="N1708" s="149" t="s">
        <v>42</v>
      </c>
      <c r="P1708" s="150">
        <f>O1708*H1708</f>
        <v>0</v>
      </c>
      <c r="Q1708" s="150">
        <v>2.787E-4</v>
      </c>
      <c r="R1708" s="150">
        <f>Q1708*H1708</f>
        <v>0.52583388060000003</v>
      </c>
      <c r="S1708" s="150">
        <v>0</v>
      </c>
      <c r="T1708" s="151">
        <f>S1708*H1708</f>
        <v>0</v>
      </c>
      <c r="AR1708" s="152" t="s">
        <v>244</v>
      </c>
      <c r="AT1708" s="152" t="s">
        <v>156</v>
      </c>
      <c r="AU1708" s="152" t="s">
        <v>84</v>
      </c>
      <c r="AY1708" s="17" t="s">
        <v>154</v>
      </c>
      <c r="BE1708" s="153">
        <f>IF(N1708="základná",J1708,0)</f>
        <v>0</v>
      </c>
      <c r="BF1708" s="153">
        <f>IF(N1708="znížená",J1708,0)</f>
        <v>0</v>
      </c>
      <c r="BG1708" s="153">
        <f>IF(N1708="zákl. prenesená",J1708,0)</f>
        <v>0</v>
      </c>
      <c r="BH1708" s="153">
        <f>IF(N1708="zníž. prenesená",J1708,0)</f>
        <v>0</v>
      </c>
      <c r="BI1708" s="153">
        <f>IF(N1708="nulová",J1708,0)</f>
        <v>0</v>
      </c>
      <c r="BJ1708" s="17" t="s">
        <v>84</v>
      </c>
      <c r="BK1708" s="153">
        <f>ROUND(I1708*H1708,2)</f>
        <v>0</v>
      </c>
      <c r="BL1708" s="17" t="s">
        <v>244</v>
      </c>
      <c r="BM1708" s="152" t="s">
        <v>2201</v>
      </c>
    </row>
    <row r="1709" spans="2:65" s="11" customFormat="1" ht="22.9" customHeight="1">
      <c r="B1709" s="127"/>
      <c r="D1709" s="128" t="s">
        <v>75</v>
      </c>
      <c r="E1709" s="137" t="s">
        <v>2202</v>
      </c>
      <c r="F1709" s="137" t="s">
        <v>2203</v>
      </c>
      <c r="I1709" s="130"/>
      <c r="J1709" s="138">
        <f>BK1709</f>
        <v>0</v>
      </c>
      <c r="L1709" s="127"/>
      <c r="M1709" s="132"/>
      <c r="P1709" s="133">
        <f>SUM(P1710:P1767)</f>
        <v>0</v>
      </c>
      <c r="R1709" s="133">
        <f>SUM(R1710:R1767)</f>
        <v>1.21163857975</v>
      </c>
      <c r="T1709" s="134">
        <f>SUM(T1710:T1767)</f>
        <v>0</v>
      </c>
      <c r="AR1709" s="128" t="s">
        <v>84</v>
      </c>
      <c r="AT1709" s="135" t="s">
        <v>75</v>
      </c>
      <c r="AU1709" s="135" t="s">
        <v>80</v>
      </c>
      <c r="AY1709" s="128" t="s">
        <v>154</v>
      </c>
      <c r="BK1709" s="136">
        <f>SUM(BK1710:BK1767)</f>
        <v>0</v>
      </c>
    </row>
    <row r="1710" spans="2:65" s="1" customFormat="1" ht="24.2" customHeight="1">
      <c r="B1710" s="139"/>
      <c r="C1710" s="140" t="s">
        <v>2204</v>
      </c>
      <c r="D1710" s="140" t="s">
        <v>156</v>
      </c>
      <c r="E1710" s="141" t="s">
        <v>2205</v>
      </c>
      <c r="F1710" s="142" t="s">
        <v>2206</v>
      </c>
      <c r="G1710" s="143" t="s">
        <v>159</v>
      </c>
      <c r="H1710" s="144">
        <v>2070.2249999999999</v>
      </c>
      <c r="I1710" s="145"/>
      <c r="J1710" s="146">
        <f>ROUND(I1710*H1710,2)</f>
        <v>0</v>
      </c>
      <c r="K1710" s="147"/>
      <c r="L1710" s="32"/>
      <c r="M1710" s="148" t="s">
        <v>1</v>
      </c>
      <c r="N1710" s="149" t="s">
        <v>42</v>
      </c>
      <c r="P1710" s="150">
        <f>O1710*H1710</f>
        <v>0</v>
      </c>
      <c r="Q1710" s="150">
        <v>1.2999999999999999E-4</v>
      </c>
      <c r="R1710" s="150">
        <f>Q1710*H1710</f>
        <v>0.26912924999999999</v>
      </c>
      <c r="S1710" s="150">
        <v>0</v>
      </c>
      <c r="T1710" s="151">
        <f>S1710*H1710</f>
        <v>0</v>
      </c>
      <c r="AR1710" s="152" t="s">
        <v>244</v>
      </c>
      <c r="AT1710" s="152" t="s">
        <v>156</v>
      </c>
      <c r="AU1710" s="152" t="s">
        <v>84</v>
      </c>
      <c r="AY1710" s="17" t="s">
        <v>154</v>
      </c>
      <c r="BE1710" s="153">
        <f>IF(N1710="základná",J1710,0)</f>
        <v>0</v>
      </c>
      <c r="BF1710" s="153">
        <f>IF(N1710="znížená",J1710,0)</f>
        <v>0</v>
      </c>
      <c r="BG1710" s="153">
        <f>IF(N1710="zákl. prenesená",J1710,0)</f>
        <v>0</v>
      </c>
      <c r="BH1710" s="153">
        <f>IF(N1710="zníž. prenesená",J1710,0)</f>
        <v>0</v>
      </c>
      <c r="BI1710" s="153">
        <f>IF(N1710="nulová",J1710,0)</f>
        <v>0</v>
      </c>
      <c r="BJ1710" s="17" t="s">
        <v>84</v>
      </c>
      <c r="BK1710" s="153">
        <f>ROUND(I1710*H1710,2)</f>
        <v>0</v>
      </c>
      <c r="BL1710" s="17" t="s">
        <v>244</v>
      </c>
      <c r="BM1710" s="152" t="s">
        <v>2207</v>
      </c>
    </row>
    <row r="1711" spans="2:65" s="1" customFormat="1" ht="24.2" customHeight="1">
      <c r="B1711" s="139"/>
      <c r="C1711" s="140" t="s">
        <v>2208</v>
      </c>
      <c r="D1711" s="140" t="s">
        <v>156</v>
      </c>
      <c r="E1711" s="141" t="s">
        <v>2209</v>
      </c>
      <c r="F1711" s="142" t="s">
        <v>2210</v>
      </c>
      <c r="G1711" s="143" t="s">
        <v>159</v>
      </c>
      <c r="H1711" s="144">
        <v>414.47300000000001</v>
      </c>
      <c r="I1711" s="145"/>
      <c r="J1711" s="146">
        <f>ROUND(I1711*H1711,2)</f>
        <v>0</v>
      </c>
      <c r="K1711" s="147"/>
      <c r="L1711" s="32"/>
      <c r="M1711" s="148" t="s">
        <v>1</v>
      </c>
      <c r="N1711" s="149" t="s">
        <v>42</v>
      </c>
      <c r="P1711" s="150">
        <f>O1711*H1711</f>
        <v>0</v>
      </c>
      <c r="Q1711" s="150">
        <v>1.6574999999999999E-4</v>
      </c>
      <c r="R1711" s="150">
        <f>Q1711*H1711</f>
        <v>6.869889975E-2</v>
      </c>
      <c r="S1711" s="150">
        <v>0</v>
      </c>
      <c r="T1711" s="151">
        <f>S1711*H1711</f>
        <v>0</v>
      </c>
      <c r="AR1711" s="152" t="s">
        <v>244</v>
      </c>
      <c r="AT1711" s="152" t="s">
        <v>156</v>
      </c>
      <c r="AU1711" s="152" t="s">
        <v>84</v>
      </c>
      <c r="AY1711" s="17" t="s">
        <v>154</v>
      </c>
      <c r="BE1711" s="153">
        <f>IF(N1711="základná",J1711,0)</f>
        <v>0</v>
      </c>
      <c r="BF1711" s="153">
        <f>IF(N1711="znížená",J1711,0)</f>
        <v>0</v>
      </c>
      <c r="BG1711" s="153">
        <f>IF(N1711="zákl. prenesená",J1711,0)</f>
        <v>0</v>
      </c>
      <c r="BH1711" s="153">
        <f>IF(N1711="zníž. prenesená",J1711,0)</f>
        <v>0</v>
      </c>
      <c r="BI1711" s="153">
        <f>IF(N1711="nulová",J1711,0)</f>
        <v>0</v>
      </c>
      <c r="BJ1711" s="17" t="s">
        <v>84</v>
      </c>
      <c r="BK1711" s="153">
        <f>ROUND(I1711*H1711,2)</f>
        <v>0</v>
      </c>
      <c r="BL1711" s="17" t="s">
        <v>244</v>
      </c>
      <c r="BM1711" s="152" t="s">
        <v>2211</v>
      </c>
    </row>
    <row r="1712" spans="2:65" s="1" customFormat="1" ht="44.25" customHeight="1">
      <c r="B1712" s="139"/>
      <c r="C1712" s="140" t="s">
        <v>2212</v>
      </c>
      <c r="D1712" s="140" t="s">
        <v>156</v>
      </c>
      <c r="E1712" s="141" t="s">
        <v>2213</v>
      </c>
      <c r="F1712" s="142" t="s">
        <v>2214</v>
      </c>
      <c r="G1712" s="143" t="s">
        <v>159</v>
      </c>
      <c r="H1712" s="144">
        <v>2070.2249999999999</v>
      </c>
      <c r="I1712" s="145"/>
      <c r="J1712" s="146">
        <f>ROUND(I1712*H1712,2)</f>
        <v>0</v>
      </c>
      <c r="K1712" s="147"/>
      <c r="L1712" s="32"/>
      <c r="M1712" s="148" t="s">
        <v>1</v>
      </c>
      <c r="N1712" s="149" t="s">
        <v>42</v>
      </c>
      <c r="P1712" s="150">
        <f>O1712*H1712</f>
        <v>0</v>
      </c>
      <c r="Q1712" s="150">
        <v>3.4000000000000002E-4</v>
      </c>
      <c r="R1712" s="150">
        <f>Q1712*H1712</f>
        <v>0.70387650000000002</v>
      </c>
      <c r="S1712" s="150">
        <v>0</v>
      </c>
      <c r="T1712" s="151">
        <f>S1712*H1712</f>
        <v>0</v>
      </c>
      <c r="AR1712" s="152" t="s">
        <v>244</v>
      </c>
      <c r="AT1712" s="152" t="s">
        <v>156</v>
      </c>
      <c r="AU1712" s="152" t="s">
        <v>84</v>
      </c>
      <c r="AY1712" s="17" t="s">
        <v>154</v>
      </c>
      <c r="BE1712" s="153">
        <f>IF(N1712="základná",J1712,0)</f>
        <v>0</v>
      </c>
      <c r="BF1712" s="153">
        <f>IF(N1712="znížená",J1712,0)</f>
        <v>0</v>
      </c>
      <c r="BG1712" s="153">
        <f>IF(N1712="zákl. prenesená",J1712,0)</f>
        <v>0</v>
      </c>
      <c r="BH1712" s="153">
        <f>IF(N1712="zníž. prenesená",J1712,0)</f>
        <v>0</v>
      </c>
      <c r="BI1712" s="153">
        <f>IF(N1712="nulová",J1712,0)</f>
        <v>0</v>
      </c>
      <c r="BJ1712" s="17" t="s">
        <v>84</v>
      </c>
      <c r="BK1712" s="153">
        <f>ROUND(I1712*H1712,2)</f>
        <v>0</v>
      </c>
      <c r="BL1712" s="17" t="s">
        <v>244</v>
      </c>
      <c r="BM1712" s="152" t="s">
        <v>2215</v>
      </c>
    </row>
    <row r="1713" spans="2:51" s="12" customFormat="1">
      <c r="B1713" s="154"/>
      <c r="D1713" s="155" t="s">
        <v>164</v>
      </c>
      <c r="E1713" s="156" t="s">
        <v>1</v>
      </c>
      <c r="F1713" s="157" t="s">
        <v>614</v>
      </c>
      <c r="H1713" s="156" t="s">
        <v>1</v>
      </c>
      <c r="I1713" s="158"/>
      <c r="L1713" s="154"/>
      <c r="M1713" s="159"/>
      <c r="T1713" s="160"/>
      <c r="AT1713" s="156" t="s">
        <v>164</v>
      </c>
      <c r="AU1713" s="156" t="s">
        <v>84</v>
      </c>
      <c r="AV1713" s="12" t="s">
        <v>80</v>
      </c>
      <c r="AW1713" s="12" t="s">
        <v>32</v>
      </c>
      <c r="AX1713" s="12" t="s">
        <v>7</v>
      </c>
      <c r="AY1713" s="156" t="s">
        <v>154</v>
      </c>
    </row>
    <row r="1714" spans="2:51" s="13" customFormat="1">
      <c r="B1714" s="161"/>
      <c r="D1714" s="155" t="s">
        <v>164</v>
      </c>
      <c r="E1714" s="162" t="s">
        <v>1</v>
      </c>
      <c r="F1714" s="163" t="s">
        <v>604</v>
      </c>
      <c r="H1714" s="164">
        <v>562.94000000000005</v>
      </c>
      <c r="I1714" s="165"/>
      <c r="L1714" s="161"/>
      <c r="M1714" s="166"/>
      <c r="T1714" s="167"/>
      <c r="AT1714" s="162" t="s">
        <v>164</v>
      </c>
      <c r="AU1714" s="162" t="s">
        <v>84</v>
      </c>
      <c r="AV1714" s="13" t="s">
        <v>84</v>
      </c>
      <c r="AW1714" s="13" t="s">
        <v>32</v>
      </c>
      <c r="AX1714" s="13" t="s">
        <v>7</v>
      </c>
      <c r="AY1714" s="162" t="s">
        <v>154</v>
      </c>
    </row>
    <row r="1715" spans="2:51" s="12" customFormat="1">
      <c r="B1715" s="154"/>
      <c r="D1715" s="155" t="s">
        <v>164</v>
      </c>
      <c r="E1715" s="156" t="s">
        <v>1</v>
      </c>
      <c r="F1715" s="157" t="s">
        <v>615</v>
      </c>
      <c r="H1715" s="156" t="s">
        <v>1</v>
      </c>
      <c r="I1715" s="158"/>
      <c r="L1715" s="154"/>
      <c r="M1715" s="159"/>
      <c r="T1715" s="160"/>
      <c r="AT1715" s="156" t="s">
        <v>164</v>
      </c>
      <c r="AU1715" s="156" t="s">
        <v>84</v>
      </c>
      <c r="AV1715" s="12" t="s">
        <v>80</v>
      </c>
      <c r="AW1715" s="12" t="s">
        <v>32</v>
      </c>
      <c r="AX1715" s="12" t="s">
        <v>7</v>
      </c>
      <c r="AY1715" s="156" t="s">
        <v>154</v>
      </c>
    </row>
    <row r="1716" spans="2:51" s="13" customFormat="1">
      <c r="B1716" s="161"/>
      <c r="D1716" s="155" t="s">
        <v>164</v>
      </c>
      <c r="E1716" s="162" t="s">
        <v>1</v>
      </c>
      <c r="F1716" s="163" t="s">
        <v>616</v>
      </c>
      <c r="H1716" s="164">
        <v>103.878</v>
      </c>
      <c r="I1716" s="165"/>
      <c r="L1716" s="161"/>
      <c r="M1716" s="166"/>
      <c r="T1716" s="167"/>
      <c r="AT1716" s="162" t="s">
        <v>164</v>
      </c>
      <c r="AU1716" s="162" t="s">
        <v>84</v>
      </c>
      <c r="AV1716" s="13" t="s">
        <v>84</v>
      </c>
      <c r="AW1716" s="13" t="s">
        <v>32</v>
      </c>
      <c r="AX1716" s="13" t="s">
        <v>7</v>
      </c>
      <c r="AY1716" s="162" t="s">
        <v>154</v>
      </c>
    </row>
    <row r="1717" spans="2:51" s="13" customFormat="1">
      <c r="B1717" s="161"/>
      <c r="D1717" s="155" t="s">
        <v>164</v>
      </c>
      <c r="E1717" s="162" t="s">
        <v>1</v>
      </c>
      <c r="F1717" s="163" t="s">
        <v>617</v>
      </c>
      <c r="H1717" s="164">
        <v>20.358000000000001</v>
      </c>
      <c r="I1717" s="165"/>
      <c r="L1717" s="161"/>
      <c r="M1717" s="166"/>
      <c r="T1717" s="167"/>
      <c r="AT1717" s="162" t="s">
        <v>164</v>
      </c>
      <c r="AU1717" s="162" t="s">
        <v>84</v>
      </c>
      <c r="AV1717" s="13" t="s">
        <v>84</v>
      </c>
      <c r="AW1717" s="13" t="s">
        <v>32</v>
      </c>
      <c r="AX1717" s="13" t="s">
        <v>7</v>
      </c>
      <c r="AY1717" s="162" t="s">
        <v>154</v>
      </c>
    </row>
    <row r="1718" spans="2:51" s="13" customFormat="1">
      <c r="B1718" s="161"/>
      <c r="D1718" s="155" t="s">
        <v>164</v>
      </c>
      <c r="E1718" s="162" t="s">
        <v>1</v>
      </c>
      <c r="F1718" s="163" t="s">
        <v>618</v>
      </c>
      <c r="H1718" s="164">
        <v>1.946</v>
      </c>
      <c r="I1718" s="165"/>
      <c r="L1718" s="161"/>
      <c r="M1718" s="166"/>
      <c r="T1718" s="167"/>
      <c r="AT1718" s="162" t="s">
        <v>164</v>
      </c>
      <c r="AU1718" s="162" t="s">
        <v>84</v>
      </c>
      <c r="AV1718" s="13" t="s">
        <v>84</v>
      </c>
      <c r="AW1718" s="13" t="s">
        <v>32</v>
      </c>
      <c r="AX1718" s="13" t="s">
        <v>7</v>
      </c>
      <c r="AY1718" s="162" t="s">
        <v>154</v>
      </c>
    </row>
    <row r="1719" spans="2:51" s="13" customFormat="1">
      <c r="B1719" s="161"/>
      <c r="D1719" s="155" t="s">
        <v>164</v>
      </c>
      <c r="E1719" s="162" t="s">
        <v>1</v>
      </c>
      <c r="F1719" s="163" t="s">
        <v>619</v>
      </c>
      <c r="H1719" s="164">
        <v>1.512</v>
      </c>
      <c r="I1719" s="165"/>
      <c r="L1719" s="161"/>
      <c r="M1719" s="166"/>
      <c r="T1719" s="167"/>
      <c r="AT1719" s="162" t="s">
        <v>164</v>
      </c>
      <c r="AU1719" s="162" t="s">
        <v>84</v>
      </c>
      <c r="AV1719" s="13" t="s">
        <v>84</v>
      </c>
      <c r="AW1719" s="13" t="s">
        <v>32</v>
      </c>
      <c r="AX1719" s="13" t="s">
        <v>7</v>
      </c>
      <c r="AY1719" s="162" t="s">
        <v>154</v>
      </c>
    </row>
    <row r="1720" spans="2:51" s="13" customFormat="1">
      <c r="B1720" s="161"/>
      <c r="D1720" s="155" t="s">
        <v>164</v>
      </c>
      <c r="E1720" s="162" t="s">
        <v>1</v>
      </c>
      <c r="F1720" s="163" t="s">
        <v>620</v>
      </c>
      <c r="H1720" s="164">
        <v>10.016</v>
      </c>
      <c r="I1720" s="165"/>
      <c r="L1720" s="161"/>
      <c r="M1720" s="166"/>
      <c r="T1720" s="167"/>
      <c r="AT1720" s="162" t="s">
        <v>164</v>
      </c>
      <c r="AU1720" s="162" t="s">
        <v>84</v>
      </c>
      <c r="AV1720" s="13" t="s">
        <v>84</v>
      </c>
      <c r="AW1720" s="13" t="s">
        <v>32</v>
      </c>
      <c r="AX1720" s="13" t="s">
        <v>7</v>
      </c>
      <c r="AY1720" s="162" t="s">
        <v>154</v>
      </c>
    </row>
    <row r="1721" spans="2:51" s="13" customFormat="1">
      <c r="B1721" s="161"/>
      <c r="D1721" s="155" t="s">
        <v>164</v>
      </c>
      <c r="E1721" s="162" t="s">
        <v>1</v>
      </c>
      <c r="F1721" s="163" t="s">
        <v>621</v>
      </c>
      <c r="H1721" s="164">
        <v>1.1020000000000001</v>
      </c>
      <c r="I1721" s="165"/>
      <c r="L1721" s="161"/>
      <c r="M1721" s="166"/>
      <c r="T1721" s="167"/>
      <c r="AT1721" s="162" t="s">
        <v>164</v>
      </c>
      <c r="AU1721" s="162" t="s">
        <v>84</v>
      </c>
      <c r="AV1721" s="13" t="s">
        <v>84</v>
      </c>
      <c r="AW1721" s="13" t="s">
        <v>32</v>
      </c>
      <c r="AX1721" s="13" t="s">
        <v>7</v>
      </c>
      <c r="AY1721" s="162" t="s">
        <v>154</v>
      </c>
    </row>
    <row r="1722" spans="2:51" s="12" customFormat="1">
      <c r="B1722" s="154"/>
      <c r="D1722" s="155" t="s">
        <v>164</v>
      </c>
      <c r="E1722" s="156" t="s">
        <v>1</v>
      </c>
      <c r="F1722" s="157" t="s">
        <v>2216</v>
      </c>
      <c r="H1722" s="156" t="s">
        <v>1</v>
      </c>
      <c r="I1722" s="158"/>
      <c r="L1722" s="154"/>
      <c r="M1722" s="159"/>
      <c r="T1722" s="160"/>
      <c r="AT1722" s="156" t="s">
        <v>164</v>
      </c>
      <c r="AU1722" s="156" t="s">
        <v>84</v>
      </c>
      <c r="AV1722" s="12" t="s">
        <v>80</v>
      </c>
      <c r="AW1722" s="12" t="s">
        <v>32</v>
      </c>
      <c r="AX1722" s="12" t="s">
        <v>7</v>
      </c>
      <c r="AY1722" s="156" t="s">
        <v>154</v>
      </c>
    </row>
    <row r="1723" spans="2:51" s="13" customFormat="1">
      <c r="B1723" s="161"/>
      <c r="D1723" s="155" t="s">
        <v>164</v>
      </c>
      <c r="E1723" s="162" t="s">
        <v>1</v>
      </c>
      <c r="F1723" s="163" t="s">
        <v>2217</v>
      </c>
      <c r="H1723" s="164">
        <v>725.31600000000003</v>
      </c>
      <c r="I1723" s="165"/>
      <c r="L1723" s="161"/>
      <c r="M1723" s="166"/>
      <c r="T1723" s="167"/>
      <c r="AT1723" s="162" t="s">
        <v>164</v>
      </c>
      <c r="AU1723" s="162" t="s">
        <v>84</v>
      </c>
      <c r="AV1723" s="13" t="s">
        <v>84</v>
      </c>
      <c r="AW1723" s="13" t="s">
        <v>32</v>
      </c>
      <c r="AX1723" s="13" t="s">
        <v>7</v>
      </c>
      <c r="AY1723" s="162" t="s">
        <v>154</v>
      </c>
    </row>
    <row r="1724" spans="2:51" s="12" customFormat="1">
      <c r="B1724" s="154"/>
      <c r="D1724" s="155" t="s">
        <v>164</v>
      </c>
      <c r="E1724" s="156" t="s">
        <v>1</v>
      </c>
      <c r="F1724" s="157" t="s">
        <v>2218</v>
      </c>
      <c r="H1724" s="156" t="s">
        <v>1</v>
      </c>
      <c r="I1724" s="158"/>
      <c r="L1724" s="154"/>
      <c r="M1724" s="159"/>
      <c r="T1724" s="160"/>
      <c r="AT1724" s="156" t="s">
        <v>164</v>
      </c>
      <c r="AU1724" s="156" t="s">
        <v>84</v>
      </c>
      <c r="AV1724" s="12" t="s">
        <v>80</v>
      </c>
      <c r="AW1724" s="12" t="s">
        <v>32</v>
      </c>
      <c r="AX1724" s="12" t="s">
        <v>7</v>
      </c>
      <c r="AY1724" s="156" t="s">
        <v>154</v>
      </c>
    </row>
    <row r="1725" spans="2:51" s="13" customFormat="1">
      <c r="B1725" s="161"/>
      <c r="D1725" s="155" t="s">
        <v>164</v>
      </c>
      <c r="E1725" s="162" t="s">
        <v>1</v>
      </c>
      <c r="F1725" s="163" t="s">
        <v>2219</v>
      </c>
      <c r="H1725" s="164">
        <v>24.99</v>
      </c>
      <c r="I1725" s="165"/>
      <c r="L1725" s="161"/>
      <c r="M1725" s="166"/>
      <c r="T1725" s="167"/>
      <c r="AT1725" s="162" t="s">
        <v>164</v>
      </c>
      <c r="AU1725" s="162" t="s">
        <v>84</v>
      </c>
      <c r="AV1725" s="13" t="s">
        <v>84</v>
      </c>
      <c r="AW1725" s="13" t="s">
        <v>32</v>
      </c>
      <c r="AX1725" s="13" t="s">
        <v>7</v>
      </c>
      <c r="AY1725" s="162" t="s">
        <v>154</v>
      </c>
    </row>
    <row r="1726" spans="2:51" s="12" customFormat="1">
      <c r="B1726" s="154"/>
      <c r="D1726" s="155" t="s">
        <v>164</v>
      </c>
      <c r="E1726" s="156" t="s">
        <v>1</v>
      </c>
      <c r="F1726" s="157" t="s">
        <v>2220</v>
      </c>
      <c r="H1726" s="156" t="s">
        <v>1</v>
      </c>
      <c r="I1726" s="158"/>
      <c r="L1726" s="154"/>
      <c r="M1726" s="159"/>
      <c r="T1726" s="160"/>
      <c r="AT1726" s="156" t="s">
        <v>164</v>
      </c>
      <c r="AU1726" s="156" t="s">
        <v>84</v>
      </c>
      <c r="AV1726" s="12" t="s">
        <v>80</v>
      </c>
      <c r="AW1726" s="12" t="s">
        <v>32</v>
      </c>
      <c r="AX1726" s="12" t="s">
        <v>7</v>
      </c>
      <c r="AY1726" s="156" t="s">
        <v>154</v>
      </c>
    </row>
    <row r="1727" spans="2:51" s="13" customFormat="1">
      <c r="B1727" s="161"/>
      <c r="D1727" s="155" t="s">
        <v>164</v>
      </c>
      <c r="E1727" s="162" t="s">
        <v>1</v>
      </c>
      <c r="F1727" s="163" t="s">
        <v>2221</v>
      </c>
      <c r="H1727" s="164">
        <v>420.75099999999998</v>
      </c>
      <c r="I1727" s="165"/>
      <c r="L1727" s="161"/>
      <c r="M1727" s="166"/>
      <c r="T1727" s="167"/>
      <c r="AT1727" s="162" t="s">
        <v>164</v>
      </c>
      <c r="AU1727" s="162" t="s">
        <v>84</v>
      </c>
      <c r="AV1727" s="13" t="s">
        <v>84</v>
      </c>
      <c r="AW1727" s="13" t="s">
        <v>32</v>
      </c>
      <c r="AX1727" s="13" t="s">
        <v>7</v>
      </c>
      <c r="AY1727" s="162" t="s">
        <v>154</v>
      </c>
    </row>
    <row r="1728" spans="2:51" s="12" customFormat="1">
      <c r="B1728" s="154"/>
      <c r="D1728" s="155" t="s">
        <v>164</v>
      </c>
      <c r="E1728" s="156" t="s">
        <v>1</v>
      </c>
      <c r="F1728" s="157" t="s">
        <v>2222</v>
      </c>
      <c r="H1728" s="156" t="s">
        <v>1</v>
      </c>
      <c r="I1728" s="158"/>
      <c r="L1728" s="154"/>
      <c r="M1728" s="159"/>
      <c r="T1728" s="160"/>
      <c r="AT1728" s="156" t="s">
        <v>164</v>
      </c>
      <c r="AU1728" s="156" t="s">
        <v>84</v>
      </c>
      <c r="AV1728" s="12" t="s">
        <v>80</v>
      </c>
      <c r="AW1728" s="12" t="s">
        <v>32</v>
      </c>
      <c r="AX1728" s="12" t="s">
        <v>7</v>
      </c>
      <c r="AY1728" s="156" t="s">
        <v>154</v>
      </c>
    </row>
    <row r="1729" spans="2:65" s="13" customFormat="1">
      <c r="B1729" s="161"/>
      <c r="D1729" s="155" t="s">
        <v>164</v>
      </c>
      <c r="E1729" s="162" t="s">
        <v>1</v>
      </c>
      <c r="F1729" s="163" t="s">
        <v>2223</v>
      </c>
      <c r="H1729" s="164">
        <v>197.416</v>
      </c>
      <c r="I1729" s="165"/>
      <c r="L1729" s="161"/>
      <c r="M1729" s="166"/>
      <c r="T1729" s="167"/>
      <c r="AT1729" s="162" t="s">
        <v>164</v>
      </c>
      <c r="AU1729" s="162" t="s">
        <v>84</v>
      </c>
      <c r="AV1729" s="13" t="s">
        <v>84</v>
      </c>
      <c r="AW1729" s="13" t="s">
        <v>32</v>
      </c>
      <c r="AX1729" s="13" t="s">
        <v>7</v>
      </c>
      <c r="AY1729" s="162" t="s">
        <v>154</v>
      </c>
    </row>
    <row r="1730" spans="2:65" s="14" customFormat="1">
      <c r="B1730" s="168"/>
      <c r="D1730" s="155" t="s">
        <v>164</v>
      </c>
      <c r="E1730" s="169" t="s">
        <v>1</v>
      </c>
      <c r="F1730" s="170" t="s">
        <v>183</v>
      </c>
      <c r="H1730" s="171">
        <v>2070.2249999999999</v>
      </c>
      <c r="I1730" s="172"/>
      <c r="L1730" s="168"/>
      <c r="M1730" s="173"/>
      <c r="T1730" s="174"/>
      <c r="AT1730" s="169" t="s">
        <v>164</v>
      </c>
      <c r="AU1730" s="169" t="s">
        <v>84</v>
      </c>
      <c r="AV1730" s="14" t="s">
        <v>90</v>
      </c>
      <c r="AW1730" s="14" t="s">
        <v>32</v>
      </c>
      <c r="AX1730" s="14" t="s">
        <v>80</v>
      </c>
      <c r="AY1730" s="169" t="s">
        <v>154</v>
      </c>
    </row>
    <row r="1731" spans="2:65" s="1" customFormat="1" ht="44.25" customHeight="1">
      <c r="B1731" s="139"/>
      <c r="C1731" s="140" t="s">
        <v>2224</v>
      </c>
      <c r="D1731" s="140" t="s">
        <v>156</v>
      </c>
      <c r="E1731" s="141" t="s">
        <v>2225</v>
      </c>
      <c r="F1731" s="142" t="s">
        <v>2226</v>
      </c>
      <c r="G1731" s="143" t="s">
        <v>159</v>
      </c>
      <c r="H1731" s="144">
        <v>414.47300000000001</v>
      </c>
      <c r="I1731" s="145"/>
      <c r="J1731" s="146">
        <f>ROUND(I1731*H1731,2)</f>
        <v>0</v>
      </c>
      <c r="K1731" s="147"/>
      <c r="L1731" s="32"/>
      <c r="M1731" s="148" t="s">
        <v>1</v>
      </c>
      <c r="N1731" s="149" t="s">
        <v>42</v>
      </c>
      <c r="P1731" s="150">
        <f>O1731*H1731</f>
        <v>0</v>
      </c>
      <c r="Q1731" s="150">
        <v>4.0999999999999999E-4</v>
      </c>
      <c r="R1731" s="150">
        <f>Q1731*H1731</f>
        <v>0.16993393000000001</v>
      </c>
      <c r="S1731" s="150">
        <v>0</v>
      </c>
      <c r="T1731" s="151">
        <f>S1731*H1731</f>
        <v>0</v>
      </c>
      <c r="AR1731" s="152" t="s">
        <v>244</v>
      </c>
      <c r="AT1731" s="152" t="s">
        <v>156</v>
      </c>
      <c r="AU1731" s="152" t="s">
        <v>84</v>
      </c>
      <c r="AY1731" s="17" t="s">
        <v>154</v>
      </c>
      <c r="BE1731" s="153">
        <f>IF(N1731="základná",J1731,0)</f>
        <v>0</v>
      </c>
      <c r="BF1731" s="153">
        <f>IF(N1731="znížená",J1731,0)</f>
        <v>0</v>
      </c>
      <c r="BG1731" s="153">
        <f>IF(N1731="zákl. prenesená",J1731,0)</f>
        <v>0</v>
      </c>
      <c r="BH1731" s="153">
        <f>IF(N1731="zníž. prenesená",J1731,0)</f>
        <v>0</v>
      </c>
      <c r="BI1731" s="153">
        <f>IF(N1731="nulová",J1731,0)</f>
        <v>0</v>
      </c>
      <c r="BJ1731" s="17" t="s">
        <v>84</v>
      </c>
      <c r="BK1731" s="153">
        <f>ROUND(I1731*H1731,2)</f>
        <v>0</v>
      </c>
      <c r="BL1731" s="17" t="s">
        <v>244</v>
      </c>
      <c r="BM1731" s="152" t="s">
        <v>2227</v>
      </c>
    </row>
    <row r="1732" spans="2:65" s="12" customFormat="1">
      <c r="B1732" s="154"/>
      <c r="D1732" s="155" t="s">
        <v>164</v>
      </c>
      <c r="E1732" s="156" t="s">
        <v>1</v>
      </c>
      <c r="F1732" s="157" t="s">
        <v>585</v>
      </c>
      <c r="H1732" s="156" t="s">
        <v>1</v>
      </c>
      <c r="I1732" s="158"/>
      <c r="L1732" s="154"/>
      <c r="M1732" s="159"/>
      <c r="T1732" s="160"/>
      <c r="AT1732" s="156" t="s">
        <v>164</v>
      </c>
      <c r="AU1732" s="156" t="s">
        <v>84</v>
      </c>
      <c r="AV1732" s="12" t="s">
        <v>80</v>
      </c>
      <c r="AW1732" s="12" t="s">
        <v>32</v>
      </c>
      <c r="AX1732" s="12" t="s">
        <v>7</v>
      </c>
      <c r="AY1732" s="156" t="s">
        <v>154</v>
      </c>
    </row>
    <row r="1733" spans="2:65" s="12" customFormat="1">
      <c r="B1733" s="154"/>
      <c r="D1733" s="155" t="s">
        <v>164</v>
      </c>
      <c r="E1733" s="156" t="s">
        <v>1</v>
      </c>
      <c r="F1733" s="157" t="s">
        <v>319</v>
      </c>
      <c r="H1733" s="156" t="s">
        <v>1</v>
      </c>
      <c r="I1733" s="158"/>
      <c r="L1733" s="154"/>
      <c r="M1733" s="159"/>
      <c r="T1733" s="160"/>
      <c r="AT1733" s="156" t="s">
        <v>164</v>
      </c>
      <c r="AU1733" s="156" t="s">
        <v>84</v>
      </c>
      <c r="AV1733" s="12" t="s">
        <v>80</v>
      </c>
      <c r="AW1733" s="12" t="s">
        <v>32</v>
      </c>
      <c r="AX1733" s="12" t="s">
        <v>7</v>
      </c>
      <c r="AY1733" s="156" t="s">
        <v>154</v>
      </c>
    </row>
    <row r="1734" spans="2:65" s="13" customFormat="1">
      <c r="B1734" s="161"/>
      <c r="D1734" s="155" t="s">
        <v>164</v>
      </c>
      <c r="E1734" s="162" t="s">
        <v>1</v>
      </c>
      <c r="F1734" s="163" t="s">
        <v>586</v>
      </c>
      <c r="H1734" s="164">
        <v>12.28</v>
      </c>
      <c r="I1734" s="165"/>
      <c r="L1734" s="161"/>
      <c r="M1734" s="166"/>
      <c r="T1734" s="167"/>
      <c r="AT1734" s="162" t="s">
        <v>164</v>
      </c>
      <c r="AU1734" s="162" t="s">
        <v>84</v>
      </c>
      <c r="AV1734" s="13" t="s">
        <v>84</v>
      </c>
      <c r="AW1734" s="13" t="s">
        <v>32</v>
      </c>
      <c r="AX1734" s="13" t="s">
        <v>7</v>
      </c>
      <c r="AY1734" s="162" t="s">
        <v>154</v>
      </c>
    </row>
    <row r="1735" spans="2:65" s="12" customFormat="1">
      <c r="B1735" s="154"/>
      <c r="D1735" s="155" t="s">
        <v>164</v>
      </c>
      <c r="E1735" s="156" t="s">
        <v>1</v>
      </c>
      <c r="F1735" s="157" t="s">
        <v>381</v>
      </c>
      <c r="H1735" s="156" t="s">
        <v>1</v>
      </c>
      <c r="I1735" s="158"/>
      <c r="L1735" s="154"/>
      <c r="M1735" s="159"/>
      <c r="T1735" s="160"/>
      <c r="AT1735" s="156" t="s">
        <v>164</v>
      </c>
      <c r="AU1735" s="156" t="s">
        <v>84</v>
      </c>
      <c r="AV1735" s="12" t="s">
        <v>80</v>
      </c>
      <c r="AW1735" s="12" t="s">
        <v>32</v>
      </c>
      <c r="AX1735" s="12" t="s">
        <v>7</v>
      </c>
      <c r="AY1735" s="156" t="s">
        <v>154</v>
      </c>
    </row>
    <row r="1736" spans="2:65" s="13" customFormat="1">
      <c r="B1736" s="161"/>
      <c r="D1736" s="155" t="s">
        <v>164</v>
      </c>
      <c r="E1736" s="162" t="s">
        <v>1</v>
      </c>
      <c r="F1736" s="163" t="s">
        <v>587</v>
      </c>
      <c r="H1736" s="164">
        <v>13.507999999999999</v>
      </c>
      <c r="I1736" s="165"/>
      <c r="L1736" s="161"/>
      <c r="M1736" s="166"/>
      <c r="T1736" s="167"/>
      <c r="AT1736" s="162" t="s">
        <v>164</v>
      </c>
      <c r="AU1736" s="162" t="s">
        <v>84</v>
      </c>
      <c r="AV1736" s="13" t="s">
        <v>84</v>
      </c>
      <c r="AW1736" s="13" t="s">
        <v>32</v>
      </c>
      <c r="AX1736" s="13" t="s">
        <v>7</v>
      </c>
      <c r="AY1736" s="162" t="s">
        <v>154</v>
      </c>
    </row>
    <row r="1737" spans="2:65" s="13" customFormat="1">
      <c r="B1737" s="161"/>
      <c r="D1737" s="155" t="s">
        <v>164</v>
      </c>
      <c r="E1737" s="162" t="s">
        <v>1</v>
      </c>
      <c r="F1737" s="163" t="s">
        <v>588</v>
      </c>
      <c r="H1737" s="164">
        <v>1.282</v>
      </c>
      <c r="I1737" s="165"/>
      <c r="L1737" s="161"/>
      <c r="M1737" s="166"/>
      <c r="T1737" s="167"/>
      <c r="AT1737" s="162" t="s">
        <v>164</v>
      </c>
      <c r="AU1737" s="162" t="s">
        <v>84</v>
      </c>
      <c r="AV1737" s="13" t="s">
        <v>84</v>
      </c>
      <c r="AW1737" s="13" t="s">
        <v>32</v>
      </c>
      <c r="AX1737" s="13" t="s">
        <v>7</v>
      </c>
      <c r="AY1737" s="162" t="s">
        <v>154</v>
      </c>
    </row>
    <row r="1738" spans="2:65" s="12" customFormat="1">
      <c r="B1738" s="154"/>
      <c r="D1738" s="155" t="s">
        <v>164</v>
      </c>
      <c r="E1738" s="156" t="s">
        <v>1</v>
      </c>
      <c r="F1738" s="157" t="s">
        <v>382</v>
      </c>
      <c r="H1738" s="156" t="s">
        <v>1</v>
      </c>
      <c r="I1738" s="158"/>
      <c r="L1738" s="154"/>
      <c r="M1738" s="159"/>
      <c r="T1738" s="160"/>
      <c r="AT1738" s="156" t="s">
        <v>164</v>
      </c>
      <c r="AU1738" s="156" t="s">
        <v>84</v>
      </c>
      <c r="AV1738" s="12" t="s">
        <v>80</v>
      </c>
      <c r="AW1738" s="12" t="s">
        <v>32</v>
      </c>
      <c r="AX1738" s="12" t="s">
        <v>7</v>
      </c>
      <c r="AY1738" s="156" t="s">
        <v>154</v>
      </c>
    </row>
    <row r="1739" spans="2:65" s="13" customFormat="1">
      <c r="B1739" s="161"/>
      <c r="D1739" s="155" t="s">
        <v>164</v>
      </c>
      <c r="E1739" s="162" t="s">
        <v>1</v>
      </c>
      <c r="F1739" s="163" t="s">
        <v>587</v>
      </c>
      <c r="H1739" s="164">
        <v>13.507999999999999</v>
      </c>
      <c r="I1739" s="165"/>
      <c r="L1739" s="161"/>
      <c r="M1739" s="166"/>
      <c r="T1739" s="167"/>
      <c r="AT1739" s="162" t="s">
        <v>164</v>
      </c>
      <c r="AU1739" s="162" t="s">
        <v>84</v>
      </c>
      <c r="AV1739" s="13" t="s">
        <v>84</v>
      </c>
      <c r="AW1739" s="13" t="s">
        <v>32</v>
      </c>
      <c r="AX1739" s="13" t="s">
        <v>7</v>
      </c>
      <c r="AY1739" s="162" t="s">
        <v>154</v>
      </c>
    </row>
    <row r="1740" spans="2:65" s="13" customFormat="1">
      <c r="B1740" s="161"/>
      <c r="D1740" s="155" t="s">
        <v>164</v>
      </c>
      <c r="E1740" s="162" t="s">
        <v>1</v>
      </c>
      <c r="F1740" s="163" t="s">
        <v>588</v>
      </c>
      <c r="H1740" s="164">
        <v>1.282</v>
      </c>
      <c r="I1740" s="165"/>
      <c r="L1740" s="161"/>
      <c r="M1740" s="166"/>
      <c r="T1740" s="167"/>
      <c r="AT1740" s="162" t="s">
        <v>164</v>
      </c>
      <c r="AU1740" s="162" t="s">
        <v>84</v>
      </c>
      <c r="AV1740" s="13" t="s">
        <v>84</v>
      </c>
      <c r="AW1740" s="13" t="s">
        <v>32</v>
      </c>
      <c r="AX1740" s="13" t="s">
        <v>7</v>
      </c>
      <c r="AY1740" s="162" t="s">
        <v>154</v>
      </c>
    </row>
    <row r="1741" spans="2:65" s="12" customFormat="1">
      <c r="B1741" s="154"/>
      <c r="D1741" s="155" t="s">
        <v>164</v>
      </c>
      <c r="E1741" s="156" t="s">
        <v>1</v>
      </c>
      <c r="F1741" s="157" t="s">
        <v>383</v>
      </c>
      <c r="H1741" s="156" t="s">
        <v>1</v>
      </c>
      <c r="I1741" s="158"/>
      <c r="L1741" s="154"/>
      <c r="M1741" s="159"/>
      <c r="T1741" s="160"/>
      <c r="AT1741" s="156" t="s">
        <v>164</v>
      </c>
      <c r="AU1741" s="156" t="s">
        <v>84</v>
      </c>
      <c r="AV1741" s="12" t="s">
        <v>80</v>
      </c>
      <c r="AW1741" s="12" t="s">
        <v>32</v>
      </c>
      <c r="AX1741" s="12" t="s">
        <v>7</v>
      </c>
      <c r="AY1741" s="156" t="s">
        <v>154</v>
      </c>
    </row>
    <row r="1742" spans="2:65" s="13" customFormat="1">
      <c r="B1742" s="161"/>
      <c r="D1742" s="155" t="s">
        <v>164</v>
      </c>
      <c r="E1742" s="162" t="s">
        <v>1</v>
      </c>
      <c r="F1742" s="163" t="s">
        <v>587</v>
      </c>
      <c r="H1742" s="164">
        <v>13.507999999999999</v>
      </c>
      <c r="I1742" s="165"/>
      <c r="L1742" s="161"/>
      <c r="M1742" s="166"/>
      <c r="T1742" s="167"/>
      <c r="AT1742" s="162" t="s">
        <v>164</v>
      </c>
      <c r="AU1742" s="162" t="s">
        <v>84</v>
      </c>
      <c r="AV1742" s="13" t="s">
        <v>84</v>
      </c>
      <c r="AW1742" s="13" t="s">
        <v>32</v>
      </c>
      <c r="AX1742" s="13" t="s">
        <v>7</v>
      </c>
      <c r="AY1742" s="162" t="s">
        <v>154</v>
      </c>
    </row>
    <row r="1743" spans="2:65" s="13" customFormat="1">
      <c r="B1743" s="161"/>
      <c r="D1743" s="155" t="s">
        <v>164</v>
      </c>
      <c r="E1743" s="162" t="s">
        <v>1</v>
      </c>
      <c r="F1743" s="163" t="s">
        <v>588</v>
      </c>
      <c r="H1743" s="164">
        <v>1.282</v>
      </c>
      <c r="I1743" s="165"/>
      <c r="L1743" s="161"/>
      <c r="M1743" s="166"/>
      <c r="T1743" s="167"/>
      <c r="AT1743" s="162" t="s">
        <v>164</v>
      </c>
      <c r="AU1743" s="162" t="s">
        <v>84</v>
      </c>
      <c r="AV1743" s="13" t="s">
        <v>84</v>
      </c>
      <c r="AW1743" s="13" t="s">
        <v>32</v>
      </c>
      <c r="AX1743" s="13" t="s">
        <v>7</v>
      </c>
      <c r="AY1743" s="162" t="s">
        <v>154</v>
      </c>
    </row>
    <row r="1744" spans="2:65" s="12" customFormat="1">
      <c r="B1744" s="154"/>
      <c r="D1744" s="155" t="s">
        <v>164</v>
      </c>
      <c r="E1744" s="156" t="s">
        <v>1</v>
      </c>
      <c r="F1744" s="157" t="s">
        <v>575</v>
      </c>
      <c r="H1744" s="156" t="s">
        <v>1</v>
      </c>
      <c r="I1744" s="158"/>
      <c r="L1744" s="154"/>
      <c r="M1744" s="159"/>
      <c r="T1744" s="160"/>
      <c r="AT1744" s="156" t="s">
        <v>164</v>
      </c>
      <c r="AU1744" s="156" t="s">
        <v>84</v>
      </c>
      <c r="AV1744" s="12" t="s">
        <v>80</v>
      </c>
      <c r="AW1744" s="12" t="s">
        <v>32</v>
      </c>
      <c r="AX1744" s="12" t="s">
        <v>7</v>
      </c>
      <c r="AY1744" s="156" t="s">
        <v>154</v>
      </c>
    </row>
    <row r="1745" spans="2:51" s="13" customFormat="1">
      <c r="B1745" s="161"/>
      <c r="D1745" s="155" t="s">
        <v>164</v>
      </c>
      <c r="E1745" s="162" t="s">
        <v>1</v>
      </c>
      <c r="F1745" s="163" t="s">
        <v>2228</v>
      </c>
      <c r="H1745" s="164">
        <v>15</v>
      </c>
      <c r="I1745" s="165"/>
      <c r="L1745" s="161"/>
      <c r="M1745" s="166"/>
      <c r="T1745" s="167"/>
      <c r="AT1745" s="162" t="s">
        <v>164</v>
      </c>
      <c r="AU1745" s="162" t="s">
        <v>84</v>
      </c>
      <c r="AV1745" s="13" t="s">
        <v>84</v>
      </c>
      <c r="AW1745" s="13" t="s">
        <v>32</v>
      </c>
      <c r="AX1745" s="13" t="s">
        <v>7</v>
      </c>
      <c r="AY1745" s="162" t="s">
        <v>154</v>
      </c>
    </row>
    <row r="1746" spans="2:51" s="13" customFormat="1">
      <c r="B1746" s="161"/>
      <c r="D1746" s="155" t="s">
        <v>164</v>
      </c>
      <c r="E1746" s="162" t="s">
        <v>1</v>
      </c>
      <c r="F1746" s="163" t="s">
        <v>2229</v>
      </c>
      <c r="H1746" s="164">
        <v>15</v>
      </c>
      <c r="I1746" s="165"/>
      <c r="L1746" s="161"/>
      <c r="M1746" s="166"/>
      <c r="T1746" s="167"/>
      <c r="AT1746" s="162" t="s">
        <v>164</v>
      </c>
      <c r="AU1746" s="162" t="s">
        <v>84</v>
      </c>
      <c r="AV1746" s="13" t="s">
        <v>84</v>
      </c>
      <c r="AW1746" s="13" t="s">
        <v>32</v>
      </c>
      <c r="AX1746" s="13" t="s">
        <v>7</v>
      </c>
      <c r="AY1746" s="162" t="s">
        <v>154</v>
      </c>
    </row>
    <row r="1747" spans="2:51" s="13" customFormat="1">
      <c r="B1747" s="161"/>
      <c r="D1747" s="155" t="s">
        <v>164</v>
      </c>
      <c r="E1747" s="162" t="s">
        <v>1</v>
      </c>
      <c r="F1747" s="163" t="s">
        <v>2230</v>
      </c>
      <c r="H1747" s="164">
        <v>15</v>
      </c>
      <c r="I1747" s="165"/>
      <c r="L1747" s="161"/>
      <c r="M1747" s="166"/>
      <c r="T1747" s="167"/>
      <c r="AT1747" s="162" t="s">
        <v>164</v>
      </c>
      <c r="AU1747" s="162" t="s">
        <v>84</v>
      </c>
      <c r="AV1747" s="13" t="s">
        <v>84</v>
      </c>
      <c r="AW1747" s="13" t="s">
        <v>32</v>
      </c>
      <c r="AX1747" s="13" t="s">
        <v>7</v>
      </c>
      <c r="AY1747" s="162" t="s">
        <v>154</v>
      </c>
    </row>
    <row r="1748" spans="2:51" s="13" customFormat="1">
      <c r="B1748" s="161"/>
      <c r="D1748" s="155" t="s">
        <v>164</v>
      </c>
      <c r="E1748" s="162" t="s">
        <v>1</v>
      </c>
      <c r="F1748" s="163" t="s">
        <v>2231</v>
      </c>
      <c r="H1748" s="164">
        <v>15</v>
      </c>
      <c r="I1748" s="165"/>
      <c r="L1748" s="161"/>
      <c r="M1748" s="166"/>
      <c r="T1748" s="167"/>
      <c r="AT1748" s="162" t="s">
        <v>164</v>
      </c>
      <c r="AU1748" s="162" t="s">
        <v>84</v>
      </c>
      <c r="AV1748" s="13" t="s">
        <v>84</v>
      </c>
      <c r="AW1748" s="13" t="s">
        <v>32</v>
      </c>
      <c r="AX1748" s="13" t="s">
        <v>7</v>
      </c>
      <c r="AY1748" s="162" t="s">
        <v>154</v>
      </c>
    </row>
    <row r="1749" spans="2:51" s="12" customFormat="1">
      <c r="B1749" s="154"/>
      <c r="D1749" s="155" t="s">
        <v>164</v>
      </c>
      <c r="E1749" s="156" t="s">
        <v>1</v>
      </c>
      <c r="F1749" s="157" t="s">
        <v>580</v>
      </c>
      <c r="H1749" s="156" t="s">
        <v>1</v>
      </c>
      <c r="I1749" s="158"/>
      <c r="L1749" s="154"/>
      <c r="M1749" s="159"/>
      <c r="T1749" s="160"/>
      <c r="AT1749" s="156" t="s">
        <v>164</v>
      </c>
      <c r="AU1749" s="156" t="s">
        <v>84</v>
      </c>
      <c r="AV1749" s="12" t="s">
        <v>80</v>
      </c>
      <c r="AW1749" s="12" t="s">
        <v>32</v>
      </c>
      <c r="AX1749" s="12" t="s">
        <v>7</v>
      </c>
      <c r="AY1749" s="156" t="s">
        <v>154</v>
      </c>
    </row>
    <row r="1750" spans="2:51" s="13" customFormat="1">
      <c r="B1750" s="161"/>
      <c r="D1750" s="155" t="s">
        <v>164</v>
      </c>
      <c r="E1750" s="162" t="s">
        <v>1</v>
      </c>
      <c r="F1750" s="163" t="s">
        <v>2232</v>
      </c>
      <c r="H1750" s="164">
        <v>20</v>
      </c>
      <c r="I1750" s="165"/>
      <c r="L1750" s="161"/>
      <c r="M1750" s="166"/>
      <c r="T1750" s="167"/>
      <c r="AT1750" s="162" t="s">
        <v>164</v>
      </c>
      <c r="AU1750" s="162" t="s">
        <v>84</v>
      </c>
      <c r="AV1750" s="13" t="s">
        <v>84</v>
      </c>
      <c r="AW1750" s="13" t="s">
        <v>32</v>
      </c>
      <c r="AX1750" s="13" t="s">
        <v>7</v>
      </c>
      <c r="AY1750" s="162" t="s">
        <v>154</v>
      </c>
    </row>
    <row r="1751" spans="2:51" s="12" customFormat="1">
      <c r="B1751" s="154"/>
      <c r="D1751" s="155" t="s">
        <v>164</v>
      </c>
      <c r="E1751" s="156" t="s">
        <v>1</v>
      </c>
      <c r="F1751" s="157" t="s">
        <v>609</v>
      </c>
      <c r="H1751" s="156" t="s">
        <v>1</v>
      </c>
      <c r="I1751" s="158"/>
      <c r="L1751" s="154"/>
      <c r="M1751" s="159"/>
      <c r="T1751" s="160"/>
      <c r="AT1751" s="156" t="s">
        <v>164</v>
      </c>
      <c r="AU1751" s="156" t="s">
        <v>84</v>
      </c>
      <c r="AV1751" s="12" t="s">
        <v>80</v>
      </c>
      <c r="AW1751" s="12" t="s">
        <v>32</v>
      </c>
      <c r="AX1751" s="12" t="s">
        <v>7</v>
      </c>
      <c r="AY1751" s="156" t="s">
        <v>154</v>
      </c>
    </row>
    <row r="1752" spans="2:51" s="13" customFormat="1">
      <c r="B1752" s="161"/>
      <c r="D1752" s="155" t="s">
        <v>164</v>
      </c>
      <c r="E1752" s="162" t="s">
        <v>1</v>
      </c>
      <c r="F1752" s="163" t="s">
        <v>438</v>
      </c>
      <c r="H1752" s="164">
        <v>1.9219999999999999</v>
      </c>
      <c r="I1752" s="165"/>
      <c r="L1752" s="161"/>
      <c r="M1752" s="166"/>
      <c r="T1752" s="167"/>
      <c r="AT1752" s="162" t="s">
        <v>164</v>
      </c>
      <c r="AU1752" s="162" t="s">
        <v>84</v>
      </c>
      <c r="AV1752" s="13" t="s">
        <v>84</v>
      </c>
      <c r="AW1752" s="13" t="s">
        <v>32</v>
      </c>
      <c r="AX1752" s="13" t="s">
        <v>7</v>
      </c>
      <c r="AY1752" s="162" t="s">
        <v>154</v>
      </c>
    </row>
    <row r="1753" spans="2:51" s="13" customFormat="1">
      <c r="B1753" s="161"/>
      <c r="D1753" s="155" t="s">
        <v>164</v>
      </c>
      <c r="E1753" s="162" t="s">
        <v>1</v>
      </c>
      <c r="F1753" s="163" t="s">
        <v>439</v>
      </c>
      <c r="H1753" s="164">
        <v>10.85</v>
      </c>
      <c r="I1753" s="165"/>
      <c r="L1753" s="161"/>
      <c r="M1753" s="166"/>
      <c r="T1753" s="167"/>
      <c r="AT1753" s="162" t="s">
        <v>164</v>
      </c>
      <c r="AU1753" s="162" t="s">
        <v>84</v>
      </c>
      <c r="AV1753" s="13" t="s">
        <v>84</v>
      </c>
      <c r="AW1753" s="13" t="s">
        <v>32</v>
      </c>
      <c r="AX1753" s="13" t="s">
        <v>7</v>
      </c>
      <c r="AY1753" s="162" t="s">
        <v>154</v>
      </c>
    </row>
    <row r="1754" spans="2:51" s="12" customFormat="1">
      <c r="B1754" s="154"/>
      <c r="D1754" s="155" t="s">
        <v>164</v>
      </c>
      <c r="E1754" s="156" t="s">
        <v>1</v>
      </c>
      <c r="F1754" s="157" t="s">
        <v>627</v>
      </c>
      <c r="H1754" s="156" t="s">
        <v>1</v>
      </c>
      <c r="I1754" s="158"/>
      <c r="L1754" s="154"/>
      <c r="M1754" s="159"/>
      <c r="T1754" s="160"/>
      <c r="AT1754" s="156" t="s">
        <v>164</v>
      </c>
      <c r="AU1754" s="156" t="s">
        <v>84</v>
      </c>
      <c r="AV1754" s="12" t="s">
        <v>80</v>
      </c>
      <c r="AW1754" s="12" t="s">
        <v>32</v>
      </c>
      <c r="AX1754" s="12" t="s">
        <v>7</v>
      </c>
      <c r="AY1754" s="156" t="s">
        <v>154</v>
      </c>
    </row>
    <row r="1755" spans="2:51" s="13" customFormat="1">
      <c r="B1755" s="161"/>
      <c r="D1755" s="155" t="s">
        <v>164</v>
      </c>
      <c r="E1755" s="162" t="s">
        <v>1</v>
      </c>
      <c r="F1755" s="163" t="s">
        <v>428</v>
      </c>
      <c r="H1755" s="164">
        <v>33.124000000000002</v>
      </c>
      <c r="I1755" s="165"/>
      <c r="L1755" s="161"/>
      <c r="M1755" s="166"/>
      <c r="T1755" s="167"/>
      <c r="AT1755" s="162" t="s">
        <v>164</v>
      </c>
      <c r="AU1755" s="162" t="s">
        <v>84</v>
      </c>
      <c r="AV1755" s="13" t="s">
        <v>84</v>
      </c>
      <c r="AW1755" s="13" t="s">
        <v>32</v>
      </c>
      <c r="AX1755" s="13" t="s">
        <v>7</v>
      </c>
      <c r="AY1755" s="162" t="s">
        <v>154</v>
      </c>
    </row>
    <row r="1756" spans="2:51" s="13" customFormat="1">
      <c r="B1756" s="161"/>
      <c r="D1756" s="155" t="s">
        <v>164</v>
      </c>
      <c r="E1756" s="162" t="s">
        <v>1</v>
      </c>
      <c r="F1756" s="163" t="s">
        <v>429</v>
      </c>
      <c r="H1756" s="164">
        <v>5.8620000000000001</v>
      </c>
      <c r="I1756" s="165"/>
      <c r="L1756" s="161"/>
      <c r="M1756" s="166"/>
      <c r="T1756" s="167"/>
      <c r="AT1756" s="162" t="s">
        <v>164</v>
      </c>
      <c r="AU1756" s="162" t="s">
        <v>84</v>
      </c>
      <c r="AV1756" s="13" t="s">
        <v>84</v>
      </c>
      <c r="AW1756" s="13" t="s">
        <v>32</v>
      </c>
      <c r="AX1756" s="13" t="s">
        <v>7</v>
      </c>
      <c r="AY1756" s="162" t="s">
        <v>154</v>
      </c>
    </row>
    <row r="1757" spans="2:51" s="12" customFormat="1">
      <c r="B1757" s="154"/>
      <c r="D1757" s="155" t="s">
        <v>164</v>
      </c>
      <c r="E1757" s="156" t="s">
        <v>1</v>
      </c>
      <c r="F1757" s="157" t="s">
        <v>381</v>
      </c>
      <c r="H1757" s="156" t="s">
        <v>1</v>
      </c>
      <c r="I1757" s="158"/>
      <c r="L1757" s="154"/>
      <c r="M1757" s="159"/>
      <c r="T1757" s="160"/>
      <c r="AT1757" s="156" t="s">
        <v>164</v>
      </c>
      <c r="AU1757" s="156" t="s">
        <v>84</v>
      </c>
      <c r="AV1757" s="12" t="s">
        <v>80</v>
      </c>
      <c r="AW1757" s="12" t="s">
        <v>32</v>
      </c>
      <c r="AX1757" s="12" t="s">
        <v>7</v>
      </c>
      <c r="AY1757" s="156" t="s">
        <v>154</v>
      </c>
    </row>
    <row r="1758" spans="2:51" s="13" customFormat="1">
      <c r="B1758" s="161"/>
      <c r="D1758" s="155" t="s">
        <v>164</v>
      </c>
      <c r="E1758" s="162" t="s">
        <v>1</v>
      </c>
      <c r="F1758" s="163" t="s">
        <v>430</v>
      </c>
      <c r="H1758" s="164">
        <v>39.406999999999996</v>
      </c>
      <c r="I1758" s="165"/>
      <c r="L1758" s="161"/>
      <c r="M1758" s="166"/>
      <c r="T1758" s="167"/>
      <c r="AT1758" s="162" t="s">
        <v>164</v>
      </c>
      <c r="AU1758" s="162" t="s">
        <v>84</v>
      </c>
      <c r="AV1758" s="13" t="s">
        <v>84</v>
      </c>
      <c r="AW1758" s="13" t="s">
        <v>32</v>
      </c>
      <c r="AX1758" s="13" t="s">
        <v>7</v>
      </c>
      <c r="AY1758" s="162" t="s">
        <v>154</v>
      </c>
    </row>
    <row r="1759" spans="2:51" s="13" customFormat="1">
      <c r="B1759" s="161"/>
      <c r="D1759" s="155" t="s">
        <v>164</v>
      </c>
      <c r="E1759" s="162" t="s">
        <v>1</v>
      </c>
      <c r="F1759" s="163" t="s">
        <v>429</v>
      </c>
      <c r="H1759" s="164">
        <v>5.8620000000000001</v>
      </c>
      <c r="I1759" s="165"/>
      <c r="L1759" s="161"/>
      <c r="M1759" s="166"/>
      <c r="T1759" s="167"/>
      <c r="AT1759" s="162" t="s">
        <v>164</v>
      </c>
      <c r="AU1759" s="162" t="s">
        <v>84</v>
      </c>
      <c r="AV1759" s="13" t="s">
        <v>84</v>
      </c>
      <c r="AW1759" s="13" t="s">
        <v>32</v>
      </c>
      <c r="AX1759" s="13" t="s">
        <v>7</v>
      </c>
      <c r="AY1759" s="162" t="s">
        <v>154</v>
      </c>
    </row>
    <row r="1760" spans="2:51" s="12" customFormat="1">
      <c r="B1760" s="154"/>
      <c r="D1760" s="155" t="s">
        <v>164</v>
      </c>
      <c r="E1760" s="156" t="s">
        <v>1</v>
      </c>
      <c r="F1760" s="157" t="s">
        <v>382</v>
      </c>
      <c r="H1760" s="156" t="s">
        <v>1</v>
      </c>
      <c r="I1760" s="158"/>
      <c r="L1760" s="154"/>
      <c r="M1760" s="159"/>
      <c r="T1760" s="160"/>
      <c r="AT1760" s="156" t="s">
        <v>164</v>
      </c>
      <c r="AU1760" s="156" t="s">
        <v>84</v>
      </c>
      <c r="AV1760" s="12" t="s">
        <v>80</v>
      </c>
      <c r="AW1760" s="12" t="s">
        <v>32</v>
      </c>
      <c r="AX1760" s="12" t="s">
        <v>7</v>
      </c>
      <c r="AY1760" s="156" t="s">
        <v>154</v>
      </c>
    </row>
    <row r="1761" spans="2:65" s="13" customFormat="1">
      <c r="B1761" s="161"/>
      <c r="D1761" s="155" t="s">
        <v>164</v>
      </c>
      <c r="E1761" s="162" t="s">
        <v>1</v>
      </c>
      <c r="F1761" s="163" t="s">
        <v>431</v>
      </c>
      <c r="H1761" s="164">
        <v>36.497</v>
      </c>
      <c r="I1761" s="165"/>
      <c r="L1761" s="161"/>
      <c r="M1761" s="166"/>
      <c r="T1761" s="167"/>
      <c r="AT1761" s="162" t="s">
        <v>164</v>
      </c>
      <c r="AU1761" s="162" t="s">
        <v>84</v>
      </c>
      <c r="AV1761" s="13" t="s">
        <v>84</v>
      </c>
      <c r="AW1761" s="13" t="s">
        <v>32</v>
      </c>
      <c r="AX1761" s="13" t="s">
        <v>7</v>
      </c>
      <c r="AY1761" s="162" t="s">
        <v>154</v>
      </c>
    </row>
    <row r="1762" spans="2:65" s="12" customFormat="1">
      <c r="B1762" s="154"/>
      <c r="D1762" s="155" t="s">
        <v>164</v>
      </c>
      <c r="E1762" s="156" t="s">
        <v>1</v>
      </c>
      <c r="F1762" s="157" t="s">
        <v>383</v>
      </c>
      <c r="H1762" s="156" t="s">
        <v>1</v>
      </c>
      <c r="I1762" s="158"/>
      <c r="L1762" s="154"/>
      <c r="M1762" s="159"/>
      <c r="T1762" s="160"/>
      <c r="AT1762" s="156" t="s">
        <v>164</v>
      </c>
      <c r="AU1762" s="156" t="s">
        <v>84</v>
      </c>
      <c r="AV1762" s="12" t="s">
        <v>80</v>
      </c>
      <c r="AW1762" s="12" t="s">
        <v>32</v>
      </c>
      <c r="AX1762" s="12" t="s">
        <v>7</v>
      </c>
      <c r="AY1762" s="156" t="s">
        <v>154</v>
      </c>
    </row>
    <row r="1763" spans="2:65" s="13" customFormat="1">
      <c r="B1763" s="161"/>
      <c r="D1763" s="155" t="s">
        <v>164</v>
      </c>
      <c r="E1763" s="162" t="s">
        <v>1</v>
      </c>
      <c r="F1763" s="163" t="s">
        <v>432</v>
      </c>
      <c r="H1763" s="164">
        <v>38.436999999999998</v>
      </c>
      <c r="I1763" s="165"/>
      <c r="L1763" s="161"/>
      <c r="M1763" s="166"/>
      <c r="T1763" s="167"/>
      <c r="AT1763" s="162" t="s">
        <v>164</v>
      </c>
      <c r="AU1763" s="162" t="s">
        <v>84</v>
      </c>
      <c r="AV1763" s="13" t="s">
        <v>84</v>
      </c>
      <c r="AW1763" s="13" t="s">
        <v>32</v>
      </c>
      <c r="AX1763" s="13" t="s">
        <v>7</v>
      </c>
      <c r="AY1763" s="162" t="s">
        <v>154</v>
      </c>
    </row>
    <row r="1764" spans="2:65" s="13" customFormat="1">
      <c r="B1764" s="161"/>
      <c r="D1764" s="155" t="s">
        <v>164</v>
      </c>
      <c r="E1764" s="162" t="s">
        <v>1</v>
      </c>
      <c r="F1764" s="163" t="s">
        <v>429</v>
      </c>
      <c r="H1764" s="164">
        <v>5.8620000000000001</v>
      </c>
      <c r="I1764" s="165"/>
      <c r="L1764" s="161"/>
      <c r="M1764" s="166"/>
      <c r="T1764" s="167"/>
      <c r="AT1764" s="162" t="s">
        <v>164</v>
      </c>
      <c r="AU1764" s="162" t="s">
        <v>84</v>
      </c>
      <c r="AV1764" s="13" t="s">
        <v>84</v>
      </c>
      <c r="AW1764" s="13" t="s">
        <v>32</v>
      </c>
      <c r="AX1764" s="13" t="s">
        <v>7</v>
      </c>
      <c r="AY1764" s="162" t="s">
        <v>154</v>
      </c>
    </row>
    <row r="1765" spans="2:65" s="12" customFormat="1">
      <c r="B1765" s="154"/>
      <c r="D1765" s="155" t="s">
        <v>164</v>
      </c>
      <c r="E1765" s="156" t="s">
        <v>1</v>
      </c>
      <c r="F1765" s="157" t="s">
        <v>628</v>
      </c>
      <c r="H1765" s="156" t="s">
        <v>1</v>
      </c>
      <c r="I1765" s="158"/>
      <c r="L1765" s="154"/>
      <c r="M1765" s="159"/>
      <c r="T1765" s="160"/>
      <c r="AT1765" s="156" t="s">
        <v>164</v>
      </c>
      <c r="AU1765" s="156" t="s">
        <v>84</v>
      </c>
      <c r="AV1765" s="12" t="s">
        <v>80</v>
      </c>
      <c r="AW1765" s="12" t="s">
        <v>32</v>
      </c>
      <c r="AX1765" s="12" t="s">
        <v>7</v>
      </c>
      <c r="AY1765" s="156" t="s">
        <v>154</v>
      </c>
    </row>
    <row r="1766" spans="2:65" s="13" customFormat="1">
      <c r="B1766" s="161"/>
      <c r="D1766" s="155" t="s">
        <v>164</v>
      </c>
      <c r="E1766" s="162" t="s">
        <v>1</v>
      </c>
      <c r="F1766" s="163" t="s">
        <v>629</v>
      </c>
      <c r="H1766" s="164">
        <v>100</v>
      </c>
      <c r="I1766" s="165"/>
      <c r="L1766" s="161"/>
      <c r="M1766" s="166"/>
      <c r="T1766" s="167"/>
      <c r="AT1766" s="162" t="s">
        <v>164</v>
      </c>
      <c r="AU1766" s="162" t="s">
        <v>84</v>
      </c>
      <c r="AV1766" s="13" t="s">
        <v>84</v>
      </c>
      <c r="AW1766" s="13" t="s">
        <v>32</v>
      </c>
      <c r="AX1766" s="13" t="s">
        <v>7</v>
      </c>
      <c r="AY1766" s="162" t="s">
        <v>154</v>
      </c>
    </row>
    <row r="1767" spans="2:65" s="14" customFormat="1">
      <c r="B1767" s="168"/>
      <c r="D1767" s="155" t="s">
        <v>164</v>
      </c>
      <c r="E1767" s="169" t="s">
        <v>1</v>
      </c>
      <c r="F1767" s="170" t="s">
        <v>183</v>
      </c>
      <c r="H1767" s="171">
        <v>414.47299999999996</v>
      </c>
      <c r="I1767" s="172"/>
      <c r="L1767" s="168"/>
      <c r="M1767" s="173"/>
      <c r="T1767" s="174"/>
      <c r="AT1767" s="169" t="s">
        <v>164</v>
      </c>
      <c r="AU1767" s="169" t="s">
        <v>84</v>
      </c>
      <c r="AV1767" s="14" t="s">
        <v>90</v>
      </c>
      <c r="AW1767" s="14" t="s">
        <v>32</v>
      </c>
      <c r="AX1767" s="14" t="s">
        <v>80</v>
      </c>
      <c r="AY1767" s="169" t="s">
        <v>154</v>
      </c>
    </row>
    <row r="1768" spans="2:65" s="11" customFormat="1" ht="25.9" customHeight="1">
      <c r="B1768" s="127"/>
      <c r="D1768" s="128" t="s">
        <v>75</v>
      </c>
      <c r="E1768" s="129" t="s">
        <v>359</v>
      </c>
      <c r="F1768" s="129" t="s">
        <v>2233</v>
      </c>
      <c r="I1768" s="130"/>
      <c r="J1768" s="131">
        <f>BK1768</f>
        <v>0</v>
      </c>
      <c r="L1768" s="127"/>
      <c r="M1768" s="132"/>
      <c r="P1768" s="133">
        <f>P1769</f>
        <v>0</v>
      </c>
      <c r="R1768" s="133">
        <f>R1769</f>
        <v>0</v>
      </c>
      <c r="T1768" s="134">
        <f>T1769</f>
        <v>0</v>
      </c>
      <c r="AR1768" s="128" t="s">
        <v>87</v>
      </c>
      <c r="AT1768" s="135" t="s">
        <v>75</v>
      </c>
      <c r="AU1768" s="135" t="s">
        <v>7</v>
      </c>
      <c r="AY1768" s="128" t="s">
        <v>154</v>
      </c>
      <c r="BK1768" s="136">
        <f>BK1769</f>
        <v>0</v>
      </c>
    </row>
    <row r="1769" spans="2:65" s="11" customFormat="1" ht="22.9" customHeight="1">
      <c r="B1769" s="127"/>
      <c r="D1769" s="128" t="s">
        <v>75</v>
      </c>
      <c r="E1769" s="137" t="s">
        <v>2234</v>
      </c>
      <c r="F1769" s="137" t="s">
        <v>2235</v>
      </c>
      <c r="I1769" s="130"/>
      <c r="J1769" s="138">
        <f>BK1769</f>
        <v>0</v>
      </c>
      <c r="L1769" s="127"/>
      <c r="M1769" s="132"/>
      <c r="P1769" s="133">
        <f>SUM(P1770:P1771)</f>
        <v>0</v>
      </c>
      <c r="R1769" s="133">
        <f>SUM(R1770:R1771)</f>
        <v>0</v>
      </c>
      <c r="T1769" s="134">
        <f>SUM(T1770:T1771)</f>
        <v>0</v>
      </c>
      <c r="AR1769" s="128" t="s">
        <v>87</v>
      </c>
      <c r="AT1769" s="135" t="s">
        <v>75</v>
      </c>
      <c r="AU1769" s="135" t="s">
        <v>80</v>
      </c>
      <c r="AY1769" s="128" t="s">
        <v>154</v>
      </c>
      <c r="BK1769" s="136">
        <f>SUM(BK1770:BK1771)</f>
        <v>0</v>
      </c>
    </row>
    <row r="1770" spans="2:65" s="1" customFormat="1" ht="16.5" customHeight="1">
      <c r="B1770" s="139"/>
      <c r="C1770" s="140" t="s">
        <v>2236</v>
      </c>
      <c r="D1770" s="140" t="s">
        <v>156</v>
      </c>
      <c r="E1770" s="141" t="s">
        <v>2237</v>
      </c>
      <c r="F1770" s="142" t="s">
        <v>2238</v>
      </c>
      <c r="G1770" s="143" t="s">
        <v>355</v>
      </c>
      <c r="H1770" s="144">
        <v>1</v>
      </c>
      <c r="I1770" s="145"/>
      <c r="J1770" s="146">
        <f>ROUND(I1770*H1770,2)</f>
        <v>0</v>
      </c>
      <c r="K1770" s="147"/>
      <c r="L1770" s="32"/>
      <c r="M1770" s="148" t="s">
        <v>1</v>
      </c>
      <c r="N1770" s="149" t="s">
        <v>42</v>
      </c>
      <c r="P1770" s="150">
        <f>O1770*H1770</f>
        <v>0</v>
      </c>
      <c r="Q1770" s="150">
        <v>0</v>
      </c>
      <c r="R1770" s="150">
        <f>Q1770*H1770</f>
        <v>0</v>
      </c>
      <c r="S1770" s="150">
        <v>0</v>
      </c>
      <c r="T1770" s="151">
        <f>S1770*H1770</f>
        <v>0</v>
      </c>
      <c r="AR1770" s="152" t="s">
        <v>543</v>
      </c>
      <c r="AT1770" s="152" t="s">
        <v>156</v>
      </c>
      <c r="AU1770" s="152" t="s">
        <v>84</v>
      </c>
      <c r="AY1770" s="17" t="s">
        <v>154</v>
      </c>
      <c r="BE1770" s="153">
        <f>IF(N1770="základná",J1770,0)</f>
        <v>0</v>
      </c>
      <c r="BF1770" s="153">
        <f>IF(N1770="znížená",J1770,0)</f>
        <v>0</v>
      </c>
      <c r="BG1770" s="153">
        <f>IF(N1770="zákl. prenesená",J1770,0)</f>
        <v>0</v>
      </c>
      <c r="BH1770" s="153">
        <f>IF(N1770="zníž. prenesená",J1770,0)</f>
        <v>0</v>
      </c>
      <c r="BI1770" s="153">
        <f>IF(N1770="nulová",J1770,0)</f>
        <v>0</v>
      </c>
      <c r="BJ1770" s="17" t="s">
        <v>84</v>
      </c>
      <c r="BK1770" s="153">
        <f>ROUND(I1770*H1770,2)</f>
        <v>0</v>
      </c>
      <c r="BL1770" s="17" t="s">
        <v>543</v>
      </c>
      <c r="BM1770" s="152" t="s">
        <v>2239</v>
      </c>
    </row>
    <row r="1771" spans="2:65" s="1" customFormat="1" ht="24.2" customHeight="1">
      <c r="B1771" s="139"/>
      <c r="C1771" s="140" t="s">
        <v>2240</v>
      </c>
      <c r="D1771" s="140" t="s">
        <v>156</v>
      </c>
      <c r="E1771" s="141" t="s">
        <v>2241</v>
      </c>
      <c r="F1771" s="142" t="s">
        <v>2242</v>
      </c>
      <c r="G1771" s="143" t="s">
        <v>355</v>
      </c>
      <c r="H1771" s="144">
        <v>1</v>
      </c>
      <c r="I1771" s="145"/>
      <c r="J1771" s="146">
        <f>ROUND(I1771*H1771,2)</f>
        <v>0</v>
      </c>
      <c r="K1771" s="147"/>
      <c r="L1771" s="32"/>
      <c r="M1771" s="148" t="s">
        <v>1</v>
      </c>
      <c r="N1771" s="149" t="s">
        <v>42</v>
      </c>
      <c r="P1771" s="150">
        <f>O1771*H1771</f>
        <v>0</v>
      </c>
      <c r="Q1771" s="150">
        <v>0</v>
      </c>
      <c r="R1771" s="150">
        <f>Q1771*H1771</f>
        <v>0</v>
      </c>
      <c r="S1771" s="150">
        <v>0</v>
      </c>
      <c r="T1771" s="151">
        <f>S1771*H1771</f>
        <v>0</v>
      </c>
      <c r="AR1771" s="152" t="s">
        <v>543</v>
      </c>
      <c r="AT1771" s="152" t="s">
        <v>156</v>
      </c>
      <c r="AU1771" s="152" t="s">
        <v>84</v>
      </c>
      <c r="AY1771" s="17" t="s">
        <v>154</v>
      </c>
      <c r="BE1771" s="153">
        <f>IF(N1771="základná",J1771,0)</f>
        <v>0</v>
      </c>
      <c r="BF1771" s="153">
        <f>IF(N1771="znížená",J1771,0)</f>
        <v>0</v>
      </c>
      <c r="BG1771" s="153">
        <f>IF(N1771="zákl. prenesená",J1771,0)</f>
        <v>0</v>
      </c>
      <c r="BH1771" s="153">
        <f>IF(N1771="zníž. prenesená",J1771,0)</f>
        <v>0</v>
      </c>
      <c r="BI1771" s="153">
        <f>IF(N1771="nulová",J1771,0)</f>
        <v>0</v>
      </c>
      <c r="BJ1771" s="17" t="s">
        <v>84</v>
      </c>
      <c r="BK1771" s="153">
        <f>ROUND(I1771*H1771,2)</f>
        <v>0</v>
      </c>
      <c r="BL1771" s="17" t="s">
        <v>543</v>
      </c>
      <c r="BM1771" s="152" t="s">
        <v>2243</v>
      </c>
    </row>
    <row r="1772" spans="2:65" s="11" customFormat="1" ht="25.9" customHeight="1">
      <c r="B1772" s="127"/>
      <c r="D1772" s="128" t="s">
        <v>75</v>
      </c>
      <c r="E1772" s="129" t="s">
        <v>2244</v>
      </c>
      <c r="F1772" s="129" t="s">
        <v>2245</v>
      </c>
      <c r="I1772" s="130"/>
      <c r="J1772" s="131">
        <f>BK1772</f>
        <v>0</v>
      </c>
      <c r="L1772" s="127"/>
      <c r="M1772" s="132"/>
      <c r="P1772" s="133">
        <f>P1773</f>
        <v>0</v>
      </c>
      <c r="R1772" s="133">
        <f>R1773</f>
        <v>0</v>
      </c>
      <c r="T1772" s="134">
        <f>T1773</f>
        <v>0</v>
      </c>
      <c r="AR1772" s="128" t="s">
        <v>90</v>
      </c>
      <c r="AT1772" s="135" t="s">
        <v>75</v>
      </c>
      <c r="AU1772" s="135" t="s">
        <v>7</v>
      </c>
      <c r="AY1772" s="128" t="s">
        <v>154</v>
      </c>
      <c r="BK1772" s="136">
        <f>BK1773</f>
        <v>0</v>
      </c>
    </row>
    <row r="1773" spans="2:65" s="1" customFormat="1" ht="33" customHeight="1">
      <c r="B1773" s="139"/>
      <c r="C1773" s="140" t="s">
        <v>2246</v>
      </c>
      <c r="D1773" s="140" t="s">
        <v>156</v>
      </c>
      <c r="E1773" s="141" t="s">
        <v>2247</v>
      </c>
      <c r="F1773" s="142" t="s">
        <v>2248</v>
      </c>
      <c r="G1773" s="143" t="s">
        <v>2249</v>
      </c>
      <c r="H1773" s="144">
        <v>100</v>
      </c>
      <c r="I1773" s="145"/>
      <c r="J1773" s="146">
        <f>ROUND(I1773*H1773,2)</f>
        <v>0</v>
      </c>
      <c r="K1773" s="147"/>
      <c r="L1773" s="32"/>
      <c r="M1773" s="148" t="s">
        <v>1</v>
      </c>
      <c r="N1773" s="149" t="s">
        <v>42</v>
      </c>
      <c r="P1773" s="150">
        <f>O1773*H1773</f>
        <v>0</v>
      </c>
      <c r="Q1773" s="150">
        <v>0</v>
      </c>
      <c r="R1773" s="150">
        <f>Q1773*H1773</f>
        <v>0</v>
      </c>
      <c r="S1773" s="150">
        <v>0</v>
      </c>
      <c r="T1773" s="151">
        <f>S1773*H1773</f>
        <v>0</v>
      </c>
      <c r="AR1773" s="152" t="s">
        <v>2250</v>
      </c>
      <c r="AT1773" s="152" t="s">
        <v>156</v>
      </c>
      <c r="AU1773" s="152" t="s">
        <v>80</v>
      </c>
      <c r="AY1773" s="17" t="s">
        <v>154</v>
      </c>
      <c r="BE1773" s="153">
        <f>IF(N1773="základná",J1773,0)</f>
        <v>0</v>
      </c>
      <c r="BF1773" s="153">
        <f>IF(N1773="znížená",J1773,0)</f>
        <v>0</v>
      </c>
      <c r="BG1773" s="153">
        <f>IF(N1773="zákl. prenesená",J1773,0)</f>
        <v>0</v>
      </c>
      <c r="BH1773" s="153">
        <f>IF(N1773="zníž. prenesená",J1773,0)</f>
        <v>0</v>
      </c>
      <c r="BI1773" s="153">
        <f>IF(N1773="nulová",J1773,0)</f>
        <v>0</v>
      </c>
      <c r="BJ1773" s="17" t="s">
        <v>84</v>
      </c>
      <c r="BK1773" s="153">
        <f>ROUND(I1773*H1773,2)</f>
        <v>0</v>
      </c>
      <c r="BL1773" s="17" t="s">
        <v>2250</v>
      </c>
      <c r="BM1773" s="152" t="s">
        <v>2251</v>
      </c>
    </row>
    <row r="1774" spans="2:65" s="11" customFormat="1" ht="25.9" customHeight="1">
      <c r="B1774" s="127"/>
      <c r="D1774" s="128" t="s">
        <v>75</v>
      </c>
      <c r="E1774" s="129" t="s">
        <v>2252</v>
      </c>
      <c r="F1774" s="129" t="s">
        <v>2253</v>
      </c>
      <c r="I1774" s="130"/>
      <c r="J1774" s="131">
        <f>BK1774</f>
        <v>0</v>
      </c>
      <c r="L1774" s="127"/>
      <c r="M1774" s="132"/>
      <c r="P1774" s="133">
        <f>P1775</f>
        <v>0</v>
      </c>
      <c r="R1774" s="133">
        <f>R1775</f>
        <v>0</v>
      </c>
      <c r="T1774" s="134">
        <f>T1775</f>
        <v>0</v>
      </c>
      <c r="AR1774" s="128" t="s">
        <v>93</v>
      </c>
      <c r="AT1774" s="135" t="s">
        <v>75</v>
      </c>
      <c r="AU1774" s="135" t="s">
        <v>7</v>
      </c>
      <c r="AY1774" s="128" t="s">
        <v>154</v>
      </c>
      <c r="BK1774" s="136">
        <f>BK1775</f>
        <v>0</v>
      </c>
    </row>
    <row r="1775" spans="2:65" s="1" customFormat="1" ht="16.5" customHeight="1">
      <c r="B1775" s="139"/>
      <c r="C1775" s="140" t="s">
        <v>2254</v>
      </c>
      <c r="D1775" s="140" t="s">
        <v>156</v>
      </c>
      <c r="E1775" s="141" t="s">
        <v>2255</v>
      </c>
      <c r="F1775" s="142" t="s">
        <v>2256</v>
      </c>
      <c r="G1775" s="143" t="s">
        <v>2257</v>
      </c>
      <c r="H1775" s="144">
        <v>1</v>
      </c>
      <c r="I1775" s="145"/>
      <c r="J1775" s="146">
        <f>ROUND(I1775*H1775,2)</f>
        <v>0</v>
      </c>
      <c r="K1775" s="147"/>
      <c r="L1775" s="32"/>
      <c r="M1775" s="194" t="s">
        <v>1</v>
      </c>
      <c r="N1775" s="195" t="s">
        <v>42</v>
      </c>
      <c r="O1775" s="196"/>
      <c r="P1775" s="197">
        <f>O1775*H1775</f>
        <v>0</v>
      </c>
      <c r="Q1775" s="197">
        <v>0</v>
      </c>
      <c r="R1775" s="197">
        <f>Q1775*H1775</f>
        <v>0</v>
      </c>
      <c r="S1775" s="197">
        <v>0</v>
      </c>
      <c r="T1775" s="198">
        <f>S1775*H1775</f>
        <v>0</v>
      </c>
      <c r="AR1775" s="152" t="s">
        <v>2258</v>
      </c>
      <c r="AT1775" s="152" t="s">
        <v>156</v>
      </c>
      <c r="AU1775" s="152" t="s">
        <v>80</v>
      </c>
      <c r="AY1775" s="17" t="s">
        <v>154</v>
      </c>
      <c r="BE1775" s="153">
        <f>IF(N1775="základná",J1775,0)</f>
        <v>0</v>
      </c>
      <c r="BF1775" s="153">
        <f>IF(N1775="znížená",J1775,0)</f>
        <v>0</v>
      </c>
      <c r="BG1775" s="153">
        <f>IF(N1775="zákl. prenesená",J1775,0)</f>
        <v>0</v>
      </c>
      <c r="BH1775" s="153">
        <f>IF(N1775="zníž. prenesená",J1775,0)</f>
        <v>0</v>
      </c>
      <c r="BI1775" s="153">
        <f>IF(N1775="nulová",J1775,0)</f>
        <v>0</v>
      </c>
      <c r="BJ1775" s="17" t="s">
        <v>84</v>
      </c>
      <c r="BK1775" s="153">
        <f>ROUND(I1775*H1775,2)</f>
        <v>0</v>
      </c>
      <c r="BL1775" s="17" t="s">
        <v>2258</v>
      </c>
      <c r="BM1775" s="152" t="s">
        <v>2259</v>
      </c>
    </row>
    <row r="1776" spans="2:65" s="1" customFormat="1" ht="6.95" customHeight="1">
      <c r="B1776" s="47"/>
      <c r="C1776" s="48"/>
      <c r="D1776" s="48"/>
      <c r="E1776" s="48"/>
      <c r="F1776" s="48"/>
      <c r="G1776" s="48"/>
      <c r="H1776" s="48"/>
      <c r="I1776" s="48"/>
      <c r="J1776" s="48"/>
      <c r="K1776" s="48"/>
      <c r="L1776" s="32"/>
    </row>
  </sheetData>
  <autoFilter ref="C148:K1775" xr:uid="{00000000-0009-0000-0000-000001000000}"/>
  <mergeCells count="9">
    <mergeCell ref="E87:H87"/>
    <mergeCell ref="E139:H139"/>
    <mergeCell ref="E141:H14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0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86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5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'Rekapitulácia stavby'!K6</f>
        <v>Prístavba objektu Strednej zdravotníckej školy</v>
      </c>
      <c r="F7" s="242"/>
      <c r="G7" s="242"/>
      <c r="H7" s="242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00" t="s">
        <v>2260</v>
      </c>
      <c r="F9" s="243"/>
      <c r="G9" s="243"/>
      <c r="H9" s="24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4" t="str">
        <f>'Rekapitulácia stavby'!E14</f>
        <v>Vyplň údaj</v>
      </c>
      <c r="F18" s="222"/>
      <c r="G18" s="222"/>
      <c r="H18" s="222"/>
      <c r="I18" s="27" t="s">
        <v>27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6" t="s">
        <v>1</v>
      </c>
      <c r="F27" s="226"/>
      <c r="G27" s="226"/>
      <c r="H27" s="226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ROUND(J123,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>
      <c r="B33" s="32"/>
      <c r="D33" s="58" t="s">
        <v>40</v>
      </c>
      <c r="E33" s="37" t="s">
        <v>41</v>
      </c>
      <c r="F33" s="94">
        <f>ROUND((SUM(BE123:BE239)),  2)</f>
        <v>0</v>
      </c>
      <c r="G33" s="95"/>
      <c r="H33" s="95"/>
      <c r="I33" s="96">
        <v>0</v>
      </c>
      <c r="J33" s="94">
        <f>ROUND(((SUM(BE123:BE239))*I33),  2)</f>
        <v>0</v>
      </c>
      <c r="L33" s="32"/>
    </row>
    <row r="34" spans="2:12" s="1" customFormat="1" ht="14.45" customHeight="1">
      <c r="B34" s="32"/>
      <c r="E34" s="37" t="s">
        <v>42</v>
      </c>
      <c r="F34" s="94">
        <f>ROUND((SUM(BF123:BF239)),  2)</f>
        <v>0</v>
      </c>
      <c r="G34" s="95"/>
      <c r="H34" s="95"/>
      <c r="I34" s="96">
        <v>0.23</v>
      </c>
      <c r="J34" s="94">
        <f>ROUND(((SUM(BF123:BF239))*I34),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7">
        <f>ROUND((SUM(BG123:BG239)),  2)</f>
        <v>0</v>
      </c>
      <c r="I35" s="98">
        <v>0</v>
      </c>
      <c r="J35" s="97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7">
        <f>ROUND((SUM(BH123:BH239)),  2)</f>
        <v>0</v>
      </c>
      <c r="I36" s="98">
        <v>0.23</v>
      </c>
      <c r="J36" s="97">
        <f>0</f>
        <v>0</v>
      </c>
      <c r="L36" s="32"/>
    </row>
    <row r="37" spans="2:12" s="1" customFormat="1" ht="14.45" hidden="1" customHeight="1">
      <c r="B37" s="32"/>
      <c r="E37" s="37" t="s">
        <v>45</v>
      </c>
      <c r="F37" s="94">
        <f>ROUND((SUM(BI123:BI239)),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102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Prístavba objektu Strednej zdravotníckej školy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00" t="str">
        <f>E9</f>
        <v>2 - Zdravotechnika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9" t="s">
        <v>105</v>
      </c>
      <c r="J96" s="69">
        <f>J123</f>
        <v>0</v>
      </c>
      <c r="L96" s="32"/>
      <c r="AU96" s="17" t="s">
        <v>106</v>
      </c>
    </row>
    <row r="97" spans="2:12" s="8" customFormat="1" ht="24.95" customHeight="1">
      <c r="B97" s="110"/>
      <c r="D97" s="111" t="s">
        <v>2261</v>
      </c>
      <c r="E97" s="112"/>
      <c r="F97" s="112"/>
      <c r="G97" s="112"/>
      <c r="H97" s="112"/>
      <c r="I97" s="112"/>
      <c r="J97" s="113">
        <f>J124</f>
        <v>0</v>
      </c>
      <c r="L97" s="110"/>
    </row>
    <row r="98" spans="2:12" s="8" customFormat="1" ht="24.95" customHeight="1">
      <c r="B98" s="110"/>
      <c r="D98" s="111" t="s">
        <v>2262</v>
      </c>
      <c r="E98" s="112"/>
      <c r="F98" s="112"/>
      <c r="G98" s="112"/>
      <c r="H98" s="112"/>
      <c r="I98" s="112"/>
      <c r="J98" s="113">
        <f>J143</f>
        <v>0</v>
      </c>
      <c r="L98" s="110"/>
    </row>
    <row r="99" spans="2:12" s="8" customFormat="1" ht="24.95" customHeight="1">
      <c r="B99" s="110"/>
      <c r="D99" s="111" t="s">
        <v>2263</v>
      </c>
      <c r="E99" s="112"/>
      <c r="F99" s="112"/>
      <c r="G99" s="112"/>
      <c r="H99" s="112"/>
      <c r="I99" s="112"/>
      <c r="J99" s="113">
        <f>J155</f>
        <v>0</v>
      </c>
      <c r="L99" s="110"/>
    </row>
    <row r="100" spans="2:12" s="8" customFormat="1" ht="24.95" customHeight="1">
      <c r="B100" s="110"/>
      <c r="D100" s="111" t="s">
        <v>2264</v>
      </c>
      <c r="E100" s="112"/>
      <c r="F100" s="112"/>
      <c r="G100" s="112"/>
      <c r="H100" s="112"/>
      <c r="I100" s="112"/>
      <c r="J100" s="113">
        <f>J187</f>
        <v>0</v>
      </c>
      <c r="L100" s="110"/>
    </row>
    <row r="101" spans="2:12" s="8" customFormat="1" ht="24.95" customHeight="1">
      <c r="B101" s="110"/>
      <c r="D101" s="111" t="s">
        <v>2265</v>
      </c>
      <c r="E101" s="112"/>
      <c r="F101" s="112"/>
      <c r="G101" s="112"/>
      <c r="H101" s="112"/>
      <c r="I101" s="112"/>
      <c r="J101" s="113">
        <f>J209</f>
        <v>0</v>
      </c>
      <c r="L101" s="110"/>
    </row>
    <row r="102" spans="2:12" s="8" customFormat="1" ht="24.95" customHeight="1">
      <c r="B102" s="110"/>
      <c r="D102" s="111" t="s">
        <v>2266</v>
      </c>
      <c r="E102" s="112"/>
      <c r="F102" s="112"/>
      <c r="G102" s="112"/>
      <c r="H102" s="112"/>
      <c r="I102" s="112"/>
      <c r="J102" s="113">
        <f>J236</f>
        <v>0</v>
      </c>
      <c r="L102" s="110"/>
    </row>
    <row r="103" spans="2:12" s="8" customFormat="1" ht="24.95" customHeight="1">
      <c r="B103" s="110"/>
      <c r="D103" s="111" t="s">
        <v>2267</v>
      </c>
      <c r="E103" s="112"/>
      <c r="F103" s="112"/>
      <c r="G103" s="112"/>
      <c r="H103" s="112"/>
      <c r="I103" s="112"/>
      <c r="J103" s="113">
        <f>J238</f>
        <v>0</v>
      </c>
      <c r="L103" s="110"/>
    </row>
    <row r="104" spans="2:12" s="1" customFormat="1" ht="21.75" customHeight="1">
      <c r="B104" s="32"/>
      <c r="L104" s="32"/>
    </row>
    <row r="105" spans="2:12" s="1" customFormat="1" ht="6.95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2"/>
    </row>
    <row r="109" spans="2:12" s="1" customFormat="1" ht="6.95" customHeight="1"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32"/>
    </row>
    <row r="110" spans="2:12" s="1" customFormat="1" ht="24.95" customHeight="1">
      <c r="B110" s="32"/>
      <c r="C110" s="21" t="s">
        <v>140</v>
      </c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41" t="str">
        <f>E7</f>
        <v>Prístavba objektu Strednej zdravotníckej školy</v>
      </c>
      <c r="F113" s="242"/>
      <c r="G113" s="242"/>
      <c r="H113" s="242"/>
      <c r="L113" s="32"/>
    </row>
    <row r="114" spans="2:65" s="1" customFormat="1" ht="12" customHeight="1">
      <c r="B114" s="32"/>
      <c r="C114" s="27" t="s">
        <v>100</v>
      </c>
      <c r="L114" s="32"/>
    </row>
    <row r="115" spans="2:65" s="1" customFormat="1" ht="16.5" customHeight="1">
      <c r="B115" s="32"/>
      <c r="E115" s="200" t="str">
        <f>E9</f>
        <v>2 - Zdravotechnika</v>
      </c>
      <c r="F115" s="243"/>
      <c r="G115" s="243"/>
      <c r="H115" s="243"/>
      <c r="L115" s="32"/>
    </row>
    <row r="116" spans="2:65" s="1" customFormat="1" ht="6.95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F12</f>
        <v>parc.č.2514/1 Banská Bystrica</v>
      </c>
      <c r="I117" s="27" t="s">
        <v>22</v>
      </c>
      <c r="J117" s="55" t="str">
        <f>IF(J12="","",J12)</f>
        <v>10. 1. 2025</v>
      </c>
      <c r="L117" s="32"/>
    </row>
    <row r="118" spans="2:65" s="1" customFormat="1" ht="6.95" customHeight="1">
      <c r="B118" s="32"/>
      <c r="L118" s="32"/>
    </row>
    <row r="119" spans="2:65" s="1" customFormat="1" ht="15.2" customHeight="1">
      <c r="B119" s="32"/>
      <c r="C119" s="27" t="s">
        <v>24</v>
      </c>
      <c r="F119" s="25" t="str">
        <f>E15</f>
        <v>Banskobystrický samosprávny kraj</v>
      </c>
      <c r="I119" s="27" t="s">
        <v>30</v>
      </c>
      <c r="J119" s="30" t="str">
        <f>E21</f>
        <v>Ing.Marek Mečír</v>
      </c>
      <c r="L119" s="32"/>
    </row>
    <row r="120" spans="2:65" s="1" customFormat="1" ht="15.2" customHeight="1">
      <c r="B120" s="32"/>
      <c r="C120" s="27" t="s">
        <v>28</v>
      </c>
      <c r="F120" s="25" t="str">
        <f>IF(E18="","",E18)</f>
        <v>Vyplň údaj</v>
      </c>
      <c r="I120" s="27" t="s">
        <v>33</v>
      </c>
      <c r="J120" s="30" t="str">
        <f>E24</f>
        <v>Stanislav Hlubina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8"/>
      <c r="C122" s="119" t="s">
        <v>141</v>
      </c>
      <c r="D122" s="120" t="s">
        <v>61</v>
      </c>
      <c r="E122" s="120" t="s">
        <v>57</v>
      </c>
      <c r="F122" s="120" t="s">
        <v>58</v>
      </c>
      <c r="G122" s="120" t="s">
        <v>142</v>
      </c>
      <c r="H122" s="120" t="s">
        <v>143</v>
      </c>
      <c r="I122" s="120" t="s">
        <v>144</v>
      </c>
      <c r="J122" s="121" t="s">
        <v>104</v>
      </c>
      <c r="K122" s="122" t="s">
        <v>145</v>
      </c>
      <c r="L122" s="118"/>
      <c r="M122" s="62" t="s">
        <v>1</v>
      </c>
      <c r="N122" s="63" t="s">
        <v>40</v>
      </c>
      <c r="O122" s="63" t="s">
        <v>146</v>
      </c>
      <c r="P122" s="63" t="s">
        <v>147</v>
      </c>
      <c r="Q122" s="63" t="s">
        <v>148</v>
      </c>
      <c r="R122" s="63" t="s">
        <v>149</v>
      </c>
      <c r="S122" s="63" t="s">
        <v>150</v>
      </c>
      <c r="T122" s="64" t="s">
        <v>151</v>
      </c>
    </row>
    <row r="123" spans="2:65" s="1" customFormat="1" ht="22.9" customHeight="1">
      <c r="B123" s="32"/>
      <c r="C123" s="67" t="s">
        <v>105</v>
      </c>
      <c r="J123" s="123">
        <f>BK123</f>
        <v>0</v>
      </c>
      <c r="L123" s="32"/>
      <c r="M123" s="65"/>
      <c r="N123" s="56"/>
      <c r="O123" s="56"/>
      <c r="P123" s="124">
        <f>P124+P143+P155+P187+P209+P236+P238</f>
        <v>0</v>
      </c>
      <c r="Q123" s="56"/>
      <c r="R123" s="124">
        <f>R124+R143+R155+R187+R209+R236+R238</f>
        <v>0</v>
      </c>
      <c r="S123" s="56"/>
      <c r="T123" s="125">
        <f>T124+T143+T155+T187+T209+T236+T238</f>
        <v>0</v>
      </c>
      <c r="AT123" s="17" t="s">
        <v>75</v>
      </c>
      <c r="AU123" s="17" t="s">
        <v>106</v>
      </c>
      <c r="BK123" s="126">
        <f>BK124+BK143+BK155+BK187+BK209+BK236+BK238</f>
        <v>0</v>
      </c>
    </row>
    <row r="124" spans="2:65" s="11" customFormat="1" ht="25.9" customHeight="1">
      <c r="B124" s="127"/>
      <c r="D124" s="128" t="s">
        <v>75</v>
      </c>
      <c r="E124" s="129" t="s">
        <v>263</v>
      </c>
      <c r="F124" s="129" t="s">
        <v>811</v>
      </c>
      <c r="I124" s="130"/>
      <c r="J124" s="131">
        <f>BK124</f>
        <v>0</v>
      </c>
      <c r="L124" s="127"/>
      <c r="M124" s="132"/>
      <c r="P124" s="133">
        <f>SUM(P125:P142)</f>
        <v>0</v>
      </c>
      <c r="R124" s="133">
        <f>SUM(R125:R142)</f>
        <v>0</v>
      </c>
      <c r="T124" s="134">
        <f>SUM(T125:T142)</f>
        <v>0</v>
      </c>
      <c r="AR124" s="128" t="s">
        <v>80</v>
      </c>
      <c r="AT124" s="135" t="s">
        <v>75</v>
      </c>
      <c r="AU124" s="135" t="s">
        <v>7</v>
      </c>
      <c r="AY124" s="128" t="s">
        <v>154</v>
      </c>
      <c r="BK124" s="136">
        <f>SUM(BK125:BK142)</f>
        <v>0</v>
      </c>
    </row>
    <row r="125" spans="2:65" s="1" customFormat="1" ht="16.5" customHeight="1">
      <c r="B125" s="139"/>
      <c r="C125" s="140" t="s">
        <v>80</v>
      </c>
      <c r="D125" s="140" t="s">
        <v>156</v>
      </c>
      <c r="E125" s="141" t="s">
        <v>2268</v>
      </c>
      <c r="F125" s="142" t="s">
        <v>2269</v>
      </c>
      <c r="G125" s="143" t="s">
        <v>159</v>
      </c>
      <c r="H125" s="144">
        <v>2.512</v>
      </c>
      <c r="I125" s="145"/>
      <c r="J125" s="146">
        <f>ROUND(I125*H125,2)</f>
        <v>0</v>
      </c>
      <c r="K125" s="147"/>
      <c r="L125" s="32"/>
      <c r="M125" s="148" t="s">
        <v>1</v>
      </c>
      <c r="N125" s="149" t="s">
        <v>42</v>
      </c>
      <c r="P125" s="150">
        <f>O125*H125</f>
        <v>0</v>
      </c>
      <c r="Q125" s="150">
        <v>0</v>
      </c>
      <c r="R125" s="150">
        <f>Q125*H125</f>
        <v>0</v>
      </c>
      <c r="S125" s="150">
        <v>0</v>
      </c>
      <c r="T125" s="151">
        <f>S125*H125</f>
        <v>0</v>
      </c>
      <c r="AR125" s="152" t="s">
        <v>90</v>
      </c>
      <c r="AT125" s="152" t="s">
        <v>156</v>
      </c>
      <c r="AU125" s="152" t="s">
        <v>80</v>
      </c>
      <c r="AY125" s="17" t="s">
        <v>154</v>
      </c>
      <c r="BE125" s="153">
        <f>IF(N125="základná",J125,0)</f>
        <v>0</v>
      </c>
      <c r="BF125" s="153">
        <f>IF(N125="znížená",J125,0)</f>
        <v>0</v>
      </c>
      <c r="BG125" s="153">
        <f>IF(N125="zákl. prenesená",J125,0)</f>
        <v>0</v>
      </c>
      <c r="BH125" s="153">
        <f>IF(N125="zníž. prenesená",J125,0)</f>
        <v>0</v>
      </c>
      <c r="BI125" s="153">
        <f>IF(N125="nulová",J125,0)</f>
        <v>0</v>
      </c>
      <c r="BJ125" s="17" t="s">
        <v>84</v>
      </c>
      <c r="BK125" s="153">
        <f>ROUND(I125*H125,2)</f>
        <v>0</v>
      </c>
      <c r="BL125" s="17" t="s">
        <v>90</v>
      </c>
      <c r="BM125" s="152" t="s">
        <v>2270</v>
      </c>
    </row>
    <row r="126" spans="2:65" s="1" customFormat="1" ht="24.2" customHeight="1">
      <c r="B126" s="139"/>
      <c r="C126" s="140" t="s">
        <v>84</v>
      </c>
      <c r="D126" s="140" t="s">
        <v>156</v>
      </c>
      <c r="E126" s="141" t="s">
        <v>2271</v>
      </c>
      <c r="F126" s="142" t="s">
        <v>2272</v>
      </c>
      <c r="G126" s="143" t="s">
        <v>159</v>
      </c>
      <c r="H126" s="144">
        <v>1</v>
      </c>
      <c r="I126" s="145"/>
      <c r="J126" s="146">
        <f>ROUND(I126*H126,2)</f>
        <v>0</v>
      </c>
      <c r="K126" s="147"/>
      <c r="L126" s="32"/>
      <c r="M126" s="148" t="s">
        <v>1</v>
      </c>
      <c r="N126" s="149" t="s">
        <v>42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AR126" s="152" t="s">
        <v>90</v>
      </c>
      <c r="AT126" s="152" t="s">
        <v>156</v>
      </c>
      <c r="AU126" s="152" t="s">
        <v>80</v>
      </c>
      <c r="AY126" s="17" t="s">
        <v>154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84</v>
      </c>
      <c r="BK126" s="153">
        <f>ROUND(I126*H126,2)</f>
        <v>0</v>
      </c>
      <c r="BL126" s="17" t="s">
        <v>90</v>
      </c>
      <c r="BM126" s="152" t="s">
        <v>2273</v>
      </c>
    </row>
    <row r="127" spans="2:65" s="1" customFormat="1" ht="24.2" customHeight="1">
      <c r="B127" s="139"/>
      <c r="C127" s="140" t="s">
        <v>87</v>
      </c>
      <c r="D127" s="140" t="s">
        <v>156</v>
      </c>
      <c r="E127" s="141" t="s">
        <v>2274</v>
      </c>
      <c r="F127" s="142" t="s">
        <v>2275</v>
      </c>
      <c r="G127" s="143" t="s">
        <v>159</v>
      </c>
      <c r="H127" s="144">
        <v>1.52</v>
      </c>
      <c r="I127" s="145"/>
      <c r="J127" s="146">
        <f>ROUND(I127*H127,2)</f>
        <v>0</v>
      </c>
      <c r="K127" s="147"/>
      <c r="L127" s="32"/>
      <c r="M127" s="148" t="s">
        <v>1</v>
      </c>
      <c r="N127" s="149" t="s">
        <v>42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AR127" s="152" t="s">
        <v>90</v>
      </c>
      <c r="AT127" s="152" t="s">
        <v>156</v>
      </c>
      <c r="AU127" s="152" t="s">
        <v>80</v>
      </c>
      <c r="AY127" s="17" t="s">
        <v>154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7" t="s">
        <v>84</v>
      </c>
      <c r="BK127" s="153">
        <f>ROUND(I127*H127,2)</f>
        <v>0</v>
      </c>
      <c r="BL127" s="17" t="s">
        <v>90</v>
      </c>
      <c r="BM127" s="152" t="s">
        <v>2276</v>
      </c>
    </row>
    <row r="128" spans="2:65" s="1" customFormat="1" ht="21.75" customHeight="1">
      <c r="B128" s="139"/>
      <c r="C128" s="140" t="s">
        <v>90</v>
      </c>
      <c r="D128" s="140" t="s">
        <v>156</v>
      </c>
      <c r="E128" s="141" t="s">
        <v>2277</v>
      </c>
      <c r="F128" s="142" t="s">
        <v>2278</v>
      </c>
      <c r="G128" s="143" t="s">
        <v>177</v>
      </c>
      <c r="H128" s="144">
        <v>60.164999999999999</v>
      </c>
      <c r="I128" s="145"/>
      <c r="J128" s="146">
        <f>ROUND(I128*H128,2)</f>
        <v>0</v>
      </c>
      <c r="K128" s="147"/>
      <c r="L128" s="32"/>
      <c r="M128" s="148" t="s">
        <v>1</v>
      </c>
      <c r="N128" s="149" t="s">
        <v>42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AR128" s="152" t="s">
        <v>90</v>
      </c>
      <c r="AT128" s="152" t="s">
        <v>156</v>
      </c>
      <c r="AU128" s="152" t="s">
        <v>80</v>
      </c>
      <c r="AY128" s="17" t="s">
        <v>154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7" t="s">
        <v>84</v>
      </c>
      <c r="BK128" s="153">
        <f>ROUND(I128*H128,2)</f>
        <v>0</v>
      </c>
      <c r="BL128" s="17" t="s">
        <v>90</v>
      </c>
      <c r="BM128" s="152" t="s">
        <v>2279</v>
      </c>
    </row>
    <row r="129" spans="2:65" s="1" customFormat="1" ht="16.5" customHeight="1">
      <c r="B129" s="139"/>
      <c r="C129" s="140" t="s">
        <v>93</v>
      </c>
      <c r="D129" s="140" t="s">
        <v>156</v>
      </c>
      <c r="E129" s="141" t="s">
        <v>2280</v>
      </c>
      <c r="F129" s="142" t="s">
        <v>2281</v>
      </c>
      <c r="G129" s="143" t="s">
        <v>159</v>
      </c>
      <c r="H129" s="144">
        <v>8</v>
      </c>
      <c r="I129" s="145"/>
      <c r="J129" s="146">
        <f>ROUND(I129*H129,2)</f>
        <v>0</v>
      </c>
      <c r="K129" s="147"/>
      <c r="L129" s="32"/>
      <c r="M129" s="148" t="s">
        <v>1</v>
      </c>
      <c r="N129" s="149" t="s">
        <v>42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52" t="s">
        <v>90</v>
      </c>
      <c r="AT129" s="152" t="s">
        <v>156</v>
      </c>
      <c r="AU129" s="152" t="s">
        <v>80</v>
      </c>
      <c r="AY129" s="17" t="s">
        <v>154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7" t="s">
        <v>84</v>
      </c>
      <c r="BK129" s="153">
        <f>ROUND(I129*H129,2)</f>
        <v>0</v>
      </c>
      <c r="BL129" s="17" t="s">
        <v>90</v>
      </c>
      <c r="BM129" s="152" t="s">
        <v>2282</v>
      </c>
    </row>
    <row r="130" spans="2:65" s="1" customFormat="1" ht="16.5" customHeight="1">
      <c r="B130" s="139"/>
      <c r="C130" s="140" t="s">
        <v>96</v>
      </c>
      <c r="D130" s="140" t="s">
        <v>156</v>
      </c>
      <c r="E130" s="141" t="s">
        <v>2283</v>
      </c>
      <c r="F130" s="142" t="s">
        <v>2284</v>
      </c>
      <c r="G130" s="143" t="s">
        <v>633</v>
      </c>
      <c r="H130" s="144">
        <v>11</v>
      </c>
      <c r="I130" s="145"/>
      <c r="J130" s="146">
        <f>ROUND(I130*H130,2)</f>
        <v>0</v>
      </c>
      <c r="K130" s="147"/>
      <c r="L130" s="32"/>
      <c r="M130" s="148" t="s">
        <v>1</v>
      </c>
      <c r="N130" s="149" t="s">
        <v>42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90</v>
      </c>
      <c r="AT130" s="152" t="s">
        <v>156</v>
      </c>
      <c r="AU130" s="152" t="s">
        <v>80</v>
      </c>
      <c r="AY130" s="17" t="s">
        <v>154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84</v>
      </c>
      <c r="BK130" s="153">
        <f>ROUND(I130*H130,2)</f>
        <v>0</v>
      </c>
      <c r="BL130" s="17" t="s">
        <v>90</v>
      </c>
      <c r="BM130" s="152" t="s">
        <v>2285</v>
      </c>
    </row>
    <row r="131" spans="2:65" s="1" customFormat="1" ht="33" customHeight="1">
      <c r="B131" s="139"/>
      <c r="C131" s="140" t="s">
        <v>194</v>
      </c>
      <c r="D131" s="140" t="s">
        <v>156</v>
      </c>
      <c r="E131" s="141" t="s">
        <v>2286</v>
      </c>
      <c r="F131" s="142" t="s">
        <v>2287</v>
      </c>
      <c r="G131" s="143" t="s">
        <v>177</v>
      </c>
      <c r="H131" s="144">
        <v>1.5529999999999999</v>
      </c>
      <c r="I131" s="145"/>
      <c r="J131" s="146">
        <f>ROUND(I131*H131,2)</f>
        <v>0</v>
      </c>
      <c r="K131" s="147"/>
      <c r="L131" s="32"/>
      <c r="M131" s="148" t="s">
        <v>1</v>
      </c>
      <c r="N131" s="149" t="s">
        <v>42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90</v>
      </c>
      <c r="AT131" s="152" t="s">
        <v>156</v>
      </c>
      <c r="AU131" s="152" t="s">
        <v>80</v>
      </c>
      <c r="AY131" s="17" t="s">
        <v>154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7" t="s">
        <v>84</v>
      </c>
      <c r="BK131" s="153">
        <f>ROUND(I131*H131,2)</f>
        <v>0</v>
      </c>
      <c r="BL131" s="17" t="s">
        <v>90</v>
      </c>
      <c r="BM131" s="152" t="s">
        <v>2288</v>
      </c>
    </row>
    <row r="132" spans="2:65" s="1" customFormat="1" ht="49.15" customHeight="1">
      <c r="B132" s="139"/>
      <c r="C132" s="140" t="s">
        <v>199</v>
      </c>
      <c r="D132" s="140" t="s">
        <v>156</v>
      </c>
      <c r="E132" s="141" t="s">
        <v>2289</v>
      </c>
      <c r="F132" s="142" t="s">
        <v>2290</v>
      </c>
      <c r="G132" s="143" t="s">
        <v>2291</v>
      </c>
      <c r="H132" s="144">
        <v>1</v>
      </c>
      <c r="I132" s="145"/>
      <c r="J132" s="146">
        <f>ROUND(I132*H132,2)</f>
        <v>0</v>
      </c>
      <c r="K132" s="147"/>
      <c r="L132" s="32"/>
      <c r="M132" s="148" t="s">
        <v>1</v>
      </c>
      <c r="N132" s="149" t="s">
        <v>42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90</v>
      </c>
      <c r="AT132" s="152" t="s">
        <v>156</v>
      </c>
      <c r="AU132" s="152" t="s">
        <v>80</v>
      </c>
      <c r="AY132" s="17" t="s">
        <v>154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7" t="s">
        <v>84</v>
      </c>
      <c r="BK132" s="153">
        <f>ROUND(I132*H132,2)</f>
        <v>0</v>
      </c>
      <c r="BL132" s="17" t="s">
        <v>90</v>
      </c>
      <c r="BM132" s="152" t="s">
        <v>2292</v>
      </c>
    </row>
    <row r="133" spans="2:65" s="1" customFormat="1" ht="21.75" customHeight="1">
      <c r="B133" s="139"/>
      <c r="C133" s="140" t="s">
        <v>203</v>
      </c>
      <c r="D133" s="140" t="s">
        <v>156</v>
      </c>
      <c r="E133" s="141" t="s">
        <v>2293</v>
      </c>
      <c r="F133" s="142" t="s">
        <v>2294</v>
      </c>
      <c r="G133" s="143" t="s">
        <v>355</v>
      </c>
      <c r="H133" s="144">
        <v>7</v>
      </c>
      <c r="I133" s="145"/>
      <c r="J133" s="146">
        <f>ROUND(I133*H133,2)</f>
        <v>0</v>
      </c>
      <c r="K133" s="147"/>
      <c r="L133" s="32"/>
      <c r="M133" s="148" t="s">
        <v>1</v>
      </c>
      <c r="N133" s="149" t="s">
        <v>42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90</v>
      </c>
      <c r="AT133" s="152" t="s">
        <v>156</v>
      </c>
      <c r="AU133" s="152" t="s">
        <v>80</v>
      </c>
      <c r="AY133" s="17" t="s">
        <v>154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7" t="s">
        <v>84</v>
      </c>
      <c r="BK133" s="153">
        <f>ROUND(I133*H133,2)</f>
        <v>0</v>
      </c>
      <c r="BL133" s="17" t="s">
        <v>90</v>
      </c>
      <c r="BM133" s="152" t="s">
        <v>2295</v>
      </c>
    </row>
    <row r="134" spans="2:65" s="1" customFormat="1" ht="24.2" customHeight="1">
      <c r="B134" s="139"/>
      <c r="C134" s="175" t="s">
        <v>208</v>
      </c>
      <c r="D134" s="175" t="s">
        <v>359</v>
      </c>
      <c r="E134" s="176" t="s">
        <v>2296</v>
      </c>
      <c r="F134" s="177" t="s">
        <v>2297</v>
      </c>
      <c r="G134" s="178" t="s">
        <v>2298</v>
      </c>
      <c r="H134" s="179">
        <v>7</v>
      </c>
      <c r="I134" s="180"/>
      <c r="J134" s="181">
        <f>ROUND(I134*H134,2)</f>
        <v>0</v>
      </c>
      <c r="K134" s="182"/>
      <c r="L134" s="183"/>
      <c r="M134" s="184" t="s">
        <v>1</v>
      </c>
      <c r="N134" s="185" t="s">
        <v>42</v>
      </c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AR134" s="152" t="s">
        <v>199</v>
      </c>
      <c r="AT134" s="152" t="s">
        <v>359</v>
      </c>
      <c r="AU134" s="152" t="s">
        <v>80</v>
      </c>
      <c r="AY134" s="17" t="s">
        <v>154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7" t="s">
        <v>84</v>
      </c>
      <c r="BK134" s="153">
        <f>ROUND(I134*H134,2)</f>
        <v>0</v>
      </c>
      <c r="BL134" s="17" t="s">
        <v>90</v>
      </c>
      <c r="BM134" s="152" t="s">
        <v>2299</v>
      </c>
    </row>
    <row r="135" spans="2:65" s="1" customFormat="1" ht="21.75" customHeight="1">
      <c r="B135" s="139"/>
      <c r="C135" s="140" t="s">
        <v>213</v>
      </c>
      <c r="D135" s="140" t="s">
        <v>156</v>
      </c>
      <c r="E135" s="141" t="s">
        <v>2300</v>
      </c>
      <c r="F135" s="142" t="s">
        <v>2301</v>
      </c>
      <c r="G135" s="143" t="s">
        <v>177</v>
      </c>
      <c r="H135" s="144">
        <v>60.164999999999999</v>
      </c>
      <c r="I135" s="145"/>
      <c r="J135" s="146">
        <f>ROUND(I135*H135,2)</f>
        <v>0</v>
      </c>
      <c r="K135" s="147"/>
      <c r="L135" s="32"/>
      <c r="M135" s="148" t="s">
        <v>1</v>
      </c>
      <c r="N135" s="149" t="s">
        <v>42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90</v>
      </c>
      <c r="AT135" s="152" t="s">
        <v>156</v>
      </c>
      <c r="AU135" s="152" t="s">
        <v>80</v>
      </c>
      <c r="AY135" s="17" t="s">
        <v>154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7" t="s">
        <v>84</v>
      </c>
      <c r="BK135" s="153">
        <f>ROUND(I135*H135,2)</f>
        <v>0</v>
      </c>
      <c r="BL135" s="17" t="s">
        <v>90</v>
      </c>
      <c r="BM135" s="152" t="s">
        <v>2302</v>
      </c>
    </row>
    <row r="136" spans="2:65" s="1" customFormat="1" ht="24.2" customHeight="1">
      <c r="B136" s="139"/>
      <c r="C136" s="140" t="s">
        <v>217</v>
      </c>
      <c r="D136" s="140" t="s">
        <v>156</v>
      </c>
      <c r="E136" s="141" t="s">
        <v>2303</v>
      </c>
      <c r="F136" s="142" t="s">
        <v>2304</v>
      </c>
      <c r="G136" s="143" t="s">
        <v>177</v>
      </c>
      <c r="H136" s="144">
        <v>1.0349999999999999</v>
      </c>
      <c r="I136" s="145"/>
      <c r="J136" s="146">
        <f>ROUND(I136*H136,2)</f>
        <v>0</v>
      </c>
      <c r="K136" s="147"/>
      <c r="L136" s="32"/>
      <c r="M136" s="148" t="s">
        <v>1</v>
      </c>
      <c r="N136" s="149" t="s">
        <v>42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90</v>
      </c>
      <c r="AT136" s="152" t="s">
        <v>156</v>
      </c>
      <c r="AU136" s="152" t="s">
        <v>80</v>
      </c>
      <c r="AY136" s="17" t="s">
        <v>154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84</v>
      </c>
      <c r="BK136" s="153">
        <f>ROUND(I136*H136,2)</f>
        <v>0</v>
      </c>
      <c r="BL136" s="17" t="s">
        <v>90</v>
      </c>
      <c r="BM136" s="152" t="s">
        <v>2305</v>
      </c>
    </row>
    <row r="137" spans="2:65" s="1" customFormat="1" ht="21.75" customHeight="1">
      <c r="B137" s="139"/>
      <c r="C137" s="140" t="s">
        <v>221</v>
      </c>
      <c r="D137" s="140" t="s">
        <v>156</v>
      </c>
      <c r="E137" s="141" t="s">
        <v>2306</v>
      </c>
      <c r="F137" s="142" t="s">
        <v>2307</v>
      </c>
      <c r="G137" s="143" t="s">
        <v>177</v>
      </c>
      <c r="H137" s="144">
        <v>16.483000000000001</v>
      </c>
      <c r="I137" s="145"/>
      <c r="J137" s="146">
        <f>ROUND(I137*H137,2)</f>
        <v>0</v>
      </c>
      <c r="K137" s="147"/>
      <c r="L137" s="32"/>
      <c r="M137" s="148" t="s">
        <v>1</v>
      </c>
      <c r="N137" s="149" t="s">
        <v>42</v>
      </c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AR137" s="152" t="s">
        <v>90</v>
      </c>
      <c r="AT137" s="152" t="s">
        <v>156</v>
      </c>
      <c r="AU137" s="152" t="s">
        <v>80</v>
      </c>
      <c r="AY137" s="17" t="s">
        <v>154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84</v>
      </c>
      <c r="BK137" s="153">
        <f>ROUND(I137*H137,2)</f>
        <v>0</v>
      </c>
      <c r="BL137" s="17" t="s">
        <v>90</v>
      </c>
      <c r="BM137" s="152" t="s">
        <v>2308</v>
      </c>
    </row>
    <row r="138" spans="2:65" s="1" customFormat="1" ht="16.5" customHeight="1">
      <c r="B138" s="139"/>
      <c r="C138" s="140" t="s">
        <v>234</v>
      </c>
      <c r="D138" s="140" t="s">
        <v>156</v>
      </c>
      <c r="E138" s="141" t="s">
        <v>2309</v>
      </c>
      <c r="F138" s="142" t="s">
        <v>236</v>
      </c>
      <c r="G138" s="143" t="s">
        <v>177</v>
      </c>
      <c r="H138" s="144">
        <v>16.483000000000001</v>
      </c>
      <c r="I138" s="145"/>
      <c r="J138" s="146">
        <f>ROUND(I138*H138,2)</f>
        <v>0</v>
      </c>
      <c r="K138" s="147"/>
      <c r="L138" s="32"/>
      <c r="M138" s="148" t="s">
        <v>1</v>
      </c>
      <c r="N138" s="149" t="s">
        <v>42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AR138" s="152" t="s">
        <v>90</v>
      </c>
      <c r="AT138" s="152" t="s">
        <v>156</v>
      </c>
      <c r="AU138" s="152" t="s">
        <v>80</v>
      </c>
      <c r="AY138" s="17" t="s">
        <v>154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84</v>
      </c>
      <c r="BK138" s="153">
        <f>ROUND(I138*H138,2)</f>
        <v>0</v>
      </c>
      <c r="BL138" s="17" t="s">
        <v>90</v>
      </c>
      <c r="BM138" s="152" t="s">
        <v>2310</v>
      </c>
    </row>
    <row r="139" spans="2:65" s="1" customFormat="1" ht="16.5" customHeight="1">
      <c r="B139" s="139"/>
      <c r="C139" s="175" t="s">
        <v>238</v>
      </c>
      <c r="D139" s="175" t="s">
        <v>359</v>
      </c>
      <c r="E139" s="176" t="s">
        <v>2311</v>
      </c>
      <c r="F139" s="177" t="s">
        <v>2312</v>
      </c>
      <c r="G139" s="178" t="s">
        <v>241</v>
      </c>
      <c r="H139" s="179">
        <v>28.02</v>
      </c>
      <c r="I139" s="180"/>
      <c r="J139" s="181">
        <f>ROUND(I139*H139,2)</f>
        <v>0</v>
      </c>
      <c r="K139" s="182"/>
      <c r="L139" s="183"/>
      <c r="M139" s="184" t="s">
        <v>1</v>
      </c>
      <c r="N139" s="185" t="s">
        <v>42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52" t="s">
        <v>199</v>
      </c>
      <c r="AT139" s="152" t="s">
        <v>359</v>
      </c>
      <c r="AU139" s="152" t="s">
        <v>80</v>
      </c>
      <c r="AY139" s="17" t="s">
        <v>154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7" t="s">
        <v>84</v>
      </c>
      <c r="BK139" s="153">
        <f>ROUND(I139*H139,2)</f>
        <v>0</v>
      </c>
      <c r="BL139" s="17" t="s">
        <v>90</v>
      </c>
      <c r="BM139" s="152" t="s">
        <v>2313</v>
      </c>
    </row>
    <row r="140" spans="2:65" s="1" customFormat="1" ht="24.2" customHeight="1">
      <c r="B140" s="139"/>
      <c r="C140" s="140" t="s">
        <v>244</v>
      </c>
      <c r="D140" s="140" t="s">
        <v>156</v>
      </c>
      <c r="E140" s="141" t="s">
        <v>2314</v>
      </c>
      <c r="F140" s="142" t="s">
        <v>223</v>
      </c>
      <c r="G140" s="143" t="s">
        <v>177</v>
      </c>
      <c r="H140" s="144">
        <v>44.716999999999999</v>
      </c>
      <c r="I140" s="145"/>
      <c r="J140" s="146">
        <f>ROUND(I140*H140,2)</f>
        <v>0</v>
      </c>
      <c r="K140" s="147"/>
      <c r="L140" s="32"/>
      <c r="M140" s="148" t="s">
        <v>1</v>
      </c>
      <c r="N140" s="149" t="s">
        <v>42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90</v>
      </c>
      <c r="AT140" s="152" t="s">
        <v>156</v>
      </c>
      <c r="AU140" s="152" t="s">
        <v>80</v>
      </c>
      <c r="AY140" s="17" t="s">
        <v>154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84</v>
      </c>
      <c r="BK140" s="153">
        <f>ROUND(I140*H140,2)</f>
        <v>0</v>
      </c>
      <c r="BL140" s="17" t="s">
        <v>90</v>
      </c>
      <c r="BM140" s="152" t="s">
        <v>2315</v>
      </c>
    </row>
    <row r="141" spans="2:65" s="1" customFormat="1" ht="24.2" customHeight="1">
      <c r="B141" s="139"/>
      <c r="C141" s="140" t="s">
        <v>253</v>
      </c>
      <c r="D141" s="140" t="s">
        <v>156</v>
      </c>
      <c r="E141" s="141" t="s">
        <v>2316</v>
      </c>
      <c r="F141" s="142" t="s">
        <v>2317</v>
      </c>
      <c r="G141" s="143" t="s">
        <v>177</v>
      </c>
      <c r="H141" s="144">
        <v>4.43</v>
      </c>
      <c r="I141" s="145"/>
      <c r="J141" s="146">
        <f>ROUND(I141*H141,2)</f>
        <v>0</v>
      </c>
      <c r="K141" s="147"/>
      <c r="L141" s="32"/>
      <c r="M141" s="148" t="s">
        <v>1</v>
      </c>
      <c r="N141" s="149" t="s">
        <v>42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90</v>
      </c>
      <c r="AT141" s="152" t="s">
        <v>156</v>
      </c>
      <c r="AU141" s="152" t="s">
        <v>80</v>
      </c>
      <c r="AY141" s="17" t="s">
        <v>154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7" t="s">
        <v>84</v>
      </c>
      <c r="BK141" s="153">
        <f>ROUND(I141*H141,2)</f>
        <v>0</v>
      </c>
      <c r="BL141" s="17" t="s">
        <v>90</v>
      </c>
      <c r="BM141" s="152" t="s">
        <v>2318</v>
      </c>
    </row>
    <row r="142" spans="2:65" s="1" customFormat="1" ht="16.5" customHeight="1">
      <c r="B142" s="139"/>
      <c r="C142" s="175" t="s">
        <v>259</v>
      </c>
      <c r="D142" s="175" t="s">
        <v>359</v>
      </c>
      <c r="E142" s="176" t="s">
        <v>2319</v>
      </c>
      <c r="F142" s="177" t="s">
        <v>2320</v>
      </c>
      <c r="G142" s="178" t="s">
        <v>241</v>
      </c>
      <c r="H142" s="179">
        <v>7.5129999999999999</v>
      </c>
      <c r="I142" s="180"/>
      <c r="J142" s="181">
        <f>ROUND(I142*H142,2)</f>
        <v>0</v>
      </c>
      <c r="K142" s="182"/>
      <c r="L142" s="183"/>
      <c r="M142" s="184" t="s">
        <v>1</v>
      </c>
      <c r="N142" s="185" t="s">
        <v>42</v>
      </c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AR142" s="152" t="s">
        <v>199</v>
      </c>
      <c r="AT142" s="152" t="s">
        <v>359</v>
      </c>
      <c r="AU142" s="152" t="s">
        <v>80</v>
      </c>
      <c r="AY142" s="17" t="s">
        <v>154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84</v>
      </c>
      <c r="BK142" s="153">
        <f>ROUND(I142*H142,2)</f>
        <v>0</v>
      </c>
      <c r="BL142" s="17" t="s">
        <v>90</v>
      </c>
      <c r="BM142" s="152" t="s">
        <v>2321</v>
      </c>
    </row>
    <row r="143" spans="2:65" s="11" customFormat="1" ht="25.9" customHeight="1">
      <c r="B143" s="127"/>
      <c r="D143" s="128" t="s">
        <v>75</v>
      </c>
      <c r="E143" s="129" t="s">
        <v>2322</v>
      </c>
      <c r="F143" s="129" t="s">
        <v>1220</v>
      </c>
      <c r="I143" s="130"/>
      <c r="J143" s="131">
        <f>BK143</f>
        <v>0</v>
      </c>
      <c r="L143" s="127"/>
      <c r="M143" s="132"/>
      <c r="P143" s="133">
        <f>SUM(P144:P154)</f>
        <v>0</v>
      </c>
      <c r="R143" s="133">
        <f>SUM(R144:R154)</f>
        <v>0</v>
      </c>
      <c r="T143" s="134">
        <f>SUM(T144:T154)</f>
        <v>0</v>
      </c>
      <c r="AR143" s="128" t="s">
        <v>80</v>
      </c>
      <c r="AT143" s="135" t="s">
        <v>75</v>
      </c>
      <c r="AU143" s="135" t="s">
        <v>7</v>
      </c>
      <c r="AY143" s="128" t="s">
        <v>154</v>
      </c>
      <c r="BK143" s="136">
        <f>SUM(BK144:BK154)</f>
        <v>0</v>
      </c>
    </row>
    <row r="144" spans="2:65" s="1" customFormat="1" ht="16.5" customHeight="1">
      <c r="B144" s="139"/>
      <c r="C144" s="140" t="s">
        <v>270</v>
      </c>
      <c r="D144" s="140" t="s">
        <v>156</v>
      </c>
      <c r="E144" s="141" t="s">
        <v>2323</v>
      </c>
      <c r="F144" s="142" t="s">
        <v>2324</v>
      </c>
      <c r="G144" s="143" t="s">
        <v>633</v>
      </c>
      <c r="H144" s="144">
        <v>391.5</v>
      </c>
      <c r="I144" s="145"/>
      <c r="J144" s="146">
        <f>ROUND(I144*H144,2)</f>
        <v>0</v>
      </c>
      <c r="K144" s="147"/>
      <c r="L144" s="32"/>
      <c r="M144" s="148" t="s">
        <v>1</v>
      </c>
      <c r="N144" s="149" t="s">
        <v>42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90</v>
      </c>
      <c r="AT144" s="152" t="s">
        <v>156</v>
      </c>
      <c r="AU144" s="152" t="s">
        <v>80</v>
      </c>
      <c r="AY144" s="17" t="s">
        <v>154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7" t="s">
        <v>84</v>
      </c>
      <c r="BK144" s="153">
        <f>ROUND(I144*H144,2)</f>
        <v>0</v>
      </c>
      <c r="BL144" s="17" t="s">
        <v>90</v>
      </c>
      <c r="BM144" s="152" t="s">
        <v>2325</v>
      </c>
    </row>
    <row r="145" spans="2:65" s="1" customFormat="1" ht="16.5" customHeight="1">
      <c r="B145" s="139"/>
      <c r="C145" s="175" t="s">
        <v>277</v>
      </c>
      <c r="D145" s="175" t="s">
        <v>359</v>
      </c>
      <c r="E145" s="176" t="s">
        <v>2326</v>
      </c>
      <c r="F145" s="177" t="s">
        <v>2327</v>
      </c>
      <c r="G145" s="178" t="s">
        <v>633</v>
      </c>
      <c r="H145" s="179">
        <v>41.5</v>
      </c>
      <c r="I145" s="180"/>
      <c r="J145" s="181">
        <f>ROUND(I145*H145,2)</f>
        <v>0</v>
      </c>
      <c r="K145" s="182"/>
      <c r="L145" s="183"/>
      <c r="M145" s="184" t="s">
        <v>1</v>
      </c>
      <c r="N145" s="185" t="s">
        <v>42</v>
      </c>
      <c r="P145" s="150">
        <f>O145*H145</f>
        <v>0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AR145" s="152" t="s">
        <v>199</v>
      </c>
      <c r="AT145" s="152" t="s">
        <v>359</v>
      </c>
      <c r="AU145" s="152" t="s">
        <v>80</v>
      </c>
      <c r="AY145" s="17" t="s">
        <v>154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7" t="s">
        <v>84</v>
      </c>
      <c r="BK145" s="153">
        <f>ROUND(I145*H145,2)</f>
        <v>0</v>
      </c>
      <c r="BL145" s="17" t="s">
        <v>90</v>
      </c>
      <c r="BM145" s="152" t="s">
        <v>2328</v>
      </c>
    </row>
    <row r="146" spans="2:65" s="1" customFormat="1" ht="16.5" customHeight="1">
      <c r="B146" s="139"/>
      <c r="C146" s="175" t="s">
        <v>281</v>
      </c>
      <c r="D146" s="175" t="s">
        <v>359</v>
      </c>
      <c r="E146" s="176" t="s">
        <v>2329</v>
      </c>
      <c r="F146" s="177" t="s">
        <v>2330</v>
      </c>
      <c r="G146" s="178" t="s">
        <v>633</v>
      </c>
      <c r="H146" s="179">
        <v>57</v>
      </c>
      <c r="I146" s="180"/>
      <c r="J146" s="181">
        <f>ROUND(I146*H146,2)</f>
        <v>0</v>
      </c>
      <c r="K146" s="182"/>
      <c r="L146" s="183"/>
      <c r="M146" s="184" t="s">
        <v>1</v>
      </c>
      <c r="N146" s="185" t="s">
        <v>42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199</v>
      </c>
      <c r="AT146" s="152" t="s">
        <v>359</v>
      </c>
      <c r="AU146" s="152" t="s">
        <v>80</v>
      </c>
      <c r="AY146" s="17" t="s">
        <v>154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84</v>
      </c>
      <c r="BK146" s="153">
        <f>ROUND(I146*H146,2)</f>
        <v>0</v>
      </c>
      <c r="BL146" s="17" t="s">
        <v>90</v>
      </c>
      <c r="BM146" s="152" t="s">
        <v>2331</v>
      </c>
    </row>
    <row r="147" spans="2:65" s="1" customFormat="1" ht="16.5" customHeight="1">
      <c r="B147" s="139"/>
      <c r="C147" s="175" t="s">
        <v>287</v>
      </c>
      <c r="D147" s="175" t="s">
        <v>359</v>
      </c>
      <c r="E147" s="176" t="s">
        <v>2332</v>
      </c>
      <c r="F147" s="177" t="s">
        <v>2333</v>
      </c>
      <c r="G147" s="178" t="s">
        <v>633</v>
      </c>
      <c r="H147" s="179">
        <v>24.5</v>
      </c>
      <c r="I147" s="180"/>
      <c r="J147" s="181">
        <f>ROUND(I147*H147,2)</f>
        <v>0</v>
      </c>
      <c r="K147" s="182"/>
      <c r="L147" s="183"/>
      <c r="M147" s="184" t="s">
        <v>1</v>
      </c>
      <c r="N147" s="185" t="s">
        <v>42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199</v>
      </c>
      <c r="AT147" s="152" t="s">
        <v>359</v>
      </c>
      <c r="AU147" s="152" t="s">
        <v>80</v>
      </c>
      <c r="AY147" s="17" t="s">
        <v>154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84</v>
      </c>
      <c r="BK147" s="153">
        <f>ROUND(I147*H147,2)</f>
        <v>0</v>
      </c>
      <c r="BL147" s="17" t="s">
        <v>90</v>
      </c>
      <c r="BM147" s="152" t="s">
        <v>2334</v>
      </c>
    </row>
    <row r="148" spans="2:65" s="1" customFormat="1" ht="16.5" customHeight="1">
      <c r="B148" s="139"/>
      <c r="C148" s="175" t="s">
        <v>8</v>
      </c>
      <c r="D148" s="175" t="s">
        <v>359</v>
      </c>
      <c r="E148" s="176" t="s">
        <v>2335</v>
      </c>
      <c r="F148" s="177" t="s">
        <v>2336</v>
      </c>
      <c r="G148" s="178" t="s">
        <v>633</v>
      </c>
      <c r="H148" s="179">
        <v>5.5</v>
      </c>
      <c r="I148" s="180"/>
      <c r="J148" s="181">
        <f>ROUND(I148*H148,2)</f>
        <v>0</v>
      </c>
      <c r="K148" s="182"/>
      <c r="L148" s="183"/>
      <c r="M148" s="184" t="s">
        <v>1</v>
      </c>
      <c r="N148" s="185" t="s">
        <v>42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AR148" s="152" t="s">
        <v>199</v>
      </c>
      <c r="AT148" s="152" t="s">
        <v>359</v>
      </c>
      <c r="AU148" s="152" t="s">
        <v>80</v>
      </c>
      <c r="AY148" s="17" t="s">
        <v>154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84</v>
      </c>
      <c r="BK148" s="153">
        <f>ROUND(I148*H148,2)</f>
        <v>0</v>
      </c>
      <c r="BL148" s="17" t="s">
        <v>90</v>
      </c>
      <c r="BM148" s="152" t="s">
        <v>2337</v>
      </c>
    </row>
    <row r="149" spans="2:65" s="1" customFormat="1" ht="16.5" customHeight="1">
      <c r="B149" s="139"/>
      <c r="C149" s="175" t="s">
        <v>302</v>
      </c>
      <c r="D149" s="175" t="s">
        <v>359</v>
      </c>
      <c r="E149" s="176" t="s">
        <v>2338</v>
      </c>
      <c r="F149" s="177" t="s">
        <v>2339</v>
      </c>
      <c r="G149" s="178" t="s">
        <v>633</v>
      </c>
      <c r="H149" s="179">
        <v>48.5</v>
      </c>
      <c r="I149" s="180"/>
      <c r="J149" s="181">
        <f>ROUND(I149*H149,2)</f>
        <v>0</v>
      </c>
      <c r="K149" s="182"/>
      <c r="L149" s="183"/>
      <c r="M149" s="184" t="s">
        <v>1</v>
      </c>
      <c r="N149" s="185" t="s">
        <v>42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AR149" s="152" t="s">
        <v>199</v>
      </c>
      <c r="AT149" s="152" t="s">
        <v>359</v>
      </c>
      <c r="AU149" s="152" t="s">
        <v>80</v>
      </c>
      <c r="AY149" s="17" t="s">
        <v>154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84</v>
      </c>
      <c r="BK149" s="153">
        <f>ROUND(I149*H149,2)</f>
        <v>0</v>
      </c>
      <c r="BL149" s="17" t="s">
        <v>90</v>
      </c>
      <c r="BM149" s="152" t="s">
        <v>2340</v>
      </c>
    </row>
    <row r="150" spans="2:65" s="1" customFormat="1" ht="16.5" customHeight="1">
      <c r="B150" s="139"/>
      <c r="C150" s="175" t="s">
        <v>306</v>
      </c>
      <c r="D150" s="175" t="s">
        <v>359</v>
      </c>
      <c r="E150" s="176" t="s">
        <v>2341</v>
      </c>
      <c r="F150" s="177" t="s">
        <v>2342</v>
      </c>
      <c r="G150" s="178" t="s">
        <v>633</v>
      </c>
      <c r="H150" s="179">
        <v>84.5</v>
      </c>
      <c r="I150" s="180"/>
      <c r="J150" s="181">
        <f>ROUND(I150*H150,2)</f>
        <v>0</v>
      </c>
      <c r="K150" s="182"/>
      <c r="L150" s="183"/>
      <c r="M150" s="184" t="s">
        <v>1</v>
      </c>
      <c r="N150" s="185" t="s">
        <v>42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AR150" s="152" t="s">
        <v>199</v>
      </c>
      <c r="AT150" s="152" t="s">
        <v>359</v>
      </c>
      <c r="AU150" s="152" t="s">
        <v>80</v>
      </c>
      <c r="AY150" s="17" t="s">
        <v>154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84</v>
      </c>
      <c r="BK150" s="153">
        <f>ROUND(I150*H150,2)</f>
        <v>0</v>
      </c>
      <c r="BL150" s="17" t="s">
        <v>90</v>
      </c>
      <c r="BM150" s="152" t="s">
        <v>2343</v>
      </c>
    </row>
    <row r="151" spans="2:65" s="1" customFormat="1" ht="16.5" customHeight="1">
      <c r="B151" s="139"/>
      <c r="C151" s="175" t="s">
        <v>315</v>
      </c>
      <c r="D151" s="175" t="s">
        <v>359</v>
      </c>
      <c r="E151" s="176" t="s">
        <v>2344</v>
      </c>
      <c r="F151" s="177" t="s">
        <v>2345</v>
      </c>
      <c r="G151" s="178" t="s">
        <v>633</v>
      </c>
      <c r="H151" s="179">
        <v>52</v>
      </c>
      <c r="I151" s="180"/>
      <c r="J151" s="181">
        <f>ROUND(I151*H151,2)</f>
        <v>0</v>
      </c>
      <c r="K151" s="182"/>
      <c r="L151" s="183"/>
      <c r="M151" s="184" t="s">
        <v>1</v>
      </c>
      <c r="N151" s="185" t="s">
        <v>42</v>
      </c>
      <c r="P151" s="150">
        <f>O151*H151</f>
        <v>0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AR151" s="152" t="s">
        <v>199</v>
      </c>
      <c r="AT151" s="152" t="s">
        <v>359</v>
      </c>
      <c r="AU151" s="152" t="s">
        <v>80</v>
      </c>
      <c r="AY151" s="17" t="s">
        <v>154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7" t="s">
        <v>84</v>
      </c>
      <c r="BK151" s="153">
        <f>ROUND(I151*H151,2)</f>
        <v>0</v>
      </c>
      <c r="BL151" s="17" t="s">
        <v>90</v>
      </c>
      <c r="BM151" s="152" t="s">
        <v>2346</v>
      </c>
    </row>
    <row r="152" spans="2:65" s="1" customFormat="1" ht="16.5" customHeight="1">
      <c r="B152" s="139"/>
      <c r="C152" s="175" t="s">
        <v>326</v>
      </c>
      <c r="D152" s="175" t="s">
        <v>359</v>
      </c>
      <c r="E152" s="176" t="s">
        <v>2347</v>
      </c>
      <c r="F152" s="177" t="s">
        <v>2348</v>
      </c>
      <c r="G152" s="178" t="s">
        <v>633</v>
      </c>
      <c r="H152" s="179">
        <v>24</v>
      </c>
      <c r="I152" s="180"/>
      <c r="J152" s="181">
        <f>ROUND(I152*H152,2)</f>
        <v>0</v>
      </c>
      <c r="K152" s="182"/>
      <c r="L152" s="183"/>
      <c r="M152" s="184" t="s">
        <v>1</v>
      </c>
      <c r="N152" s="185" t="s">
        <v>42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AR152" s="152" t="s">
        <v>199</v>
      </c>
      <c r="AT152" s="152" t="s">
        <v>359</v>
      </c>
      <c r="AU152" s="152" t="s">
        <v>80</v>
      </c>
      <c r="AY152" s="17" t="s">
        <v>154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84</v>
      </c>
      <c r="BK152" s="153">
        <f>ROUND(I152*H152,2)</f>
        <v>0</v>
      </c>
      <c r="BL152" s="17" t="s">
        <v>90</v>
      </c>
      <c r="BM152" s="152" t="s">
        <v>2349</v>
      </c>
    </row>
    <row r="153" spans="2:65" s="1" customFormat="1" ht="16.5" customHeight="1">
      <c r="B153" s="139"/>
      <c r="C153" s="175" t="s">
        <v>332</v>
      </c>
      <c r="D153" s="175" t="s">
        <v>359</v>
      </c>
      <c r="E153" s="176" t="s">
        <v>2350</v>
      </c>
      <c r="F153" s="177" t="s">
        <v>2351</v>
      </c>
      <c r="G153" s="178" t="s">
        <v>633</v>
      </c>
      <c r="H153" s="179">
        <v>5.5</v>
      </c>
      <c r="I153" s="180"/>
      <c r="J153" s="181">
        <f>ROUND(I153*H153,2)</f>
        <v>0</v>
      </c>
      <c r="K153" s="182"/>
      <c r="L153" s="183"/>
      <c r="M153" s="184" t="s">
        <v>1</v>
      </c>
      <c r="N153" s="185" t="s">
        <v>42</v>
      </c>
      <c r="P153" s="150">
        <f>O153*H153</f>
        <v>0</v>
      </c>
      <c r="Q153" s="150">
        <v>0</v>
      </c>
      <c r="R153" s="150">
        <f>Q153*H153</f>
        <v>0</v>
      </c>
      <c r="S153" s="150">
        <v>0</v>
      </c>
      <c r="T153" s="151">
        <f>S153*H153</f>
        <v>0</v>
      </c>
      <c r="AR153" s="152" t="s">
        <v>199</v>
      </c>
      <c r="AT153" s="152" t="s">
        <v>359</v>
      </c>
      <c r="AU153" s="152" t="s">
        <v>80</v>
      </c>
      <c r="AY153" s="17" t="s">
        <v>154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7" t="s">
        <v>84</v>
      </c>
      <c r="BK153" s="153">
        <f>ROUND(I153*H153,2)</f>
        <v>0</v>
      </c>
      <c r="BL153" s="17" t="s">
        <v>90</v>
      </c>
      <c r="BM153" s="152" t="s">
        <v>2352</v>
      </c>
    </row>
    <row r="154" spans="2:65" s="1" customFormat="1" ht="16.5" customHeight="1">
      <c r="B154" s="139"/>
      <c r="C154" s="175" t="s">
        <v>338</v>
      </c>
      <c r="D154" s="175" t="s">
        <v>359</v>
      </c>
      <c r="E154" s="176" t="s">
        <v>2353</v>
      </c>
      <c r="F154" s="177" t="s">
        <v>2354</v>
      </c>
      <c r="G154" s="178" t="s">
        <v>633</v>
      </c>
      <c r="H154" s="179">
        <v>48.5</v>
      </c>
      <c r="I154" s="180"/>
      <c r="J154" s="181">
        <f>ROUND(I154*H154,2)</f>
        <v>0</v>
      </c>
      <c r="K154" s="182"/>
      <c r="L154" s="183"/>
      <c r="M154" s="184" t="s">
        <v>1</v>
      </c>
      <c r="N154" s="185" t="s">
        <v>42</v>
      </c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AR154" s="152" t="s">
        <v>199</v>
      </c>
      <c r="AT154" s="152" t="s">
        <v>359</v>
      </c>
      <c r="AU154" s="152" t="s">
        <v>80</v>
      </c>
      <c r="AY154" s="17" t="s">
        <v>154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84</v>
      </c>
      <c r="BK154" s="153">
        <f>ROUND(I154*H154,2)</f>
        <v>0</v>
      </c>
      <c r="BL154" s="17" t="s">
        <v>90</v>
      </c>
      <c r="BM154" s="152" t="s">
        <v>2355</v>
      </c>
    </row>
    <row r="155" spans="2:65" s="11" customFormat="1" ht="25.9" customHeight="1">
      <c r="B155" s="127"/>
      <c r="D155" s="128" t="s">
        <v>75</v>
      </c>
      <c r="E155" s="129" t="s">
        <v>2356</v>
      </c>
      <c r="F155" s="129" t="s">
        <v>2357</v>
      </c>
      <c r="I155" s="130"/>
      <c r="J155" s="131">
        <f>BK155</f>
        <v>0</v>
      </c>
      <c r="L155" s="127"/>
      <c r="M155" s="132"/>
      <c r="P155" s="133">
        <f>SUM(P156:P186)</f>
        <v>0</v>
      </c>
      <c r="R155" s="133">
        <f>SUM(R156:R186)</f>
        <v>0</v>
      </c>
      <c r="T155" s="134">
        <f>SUM(T156:T186)</f>
        <v>0</v>
      </c>
      <c r="AR155" s="128" t="s">
        <v>80</v>
      </c>
      <c r="AT155" s="135" t="s">
        <v>75</v>
      </c>
      <c r="AU155" s="135" t="s">
        <v>7</v>
      </c>
      <c r="AY155" s="128" t="s">
        <v>154</v>
      </c>
      <c r="BK155" s="136">
        <f>SUM(BK156:BK186)</f>
        <v>0</v>
      </c>
    </row>
    <row r="156" spans="2:65" s="1" customFormat="1" ht="16.5" customHeight="1">
      <c r="B156" s="139"/>
      <c r="C156" s="140" t="s">
        <v>344</v>
      </c>
      <c r="D156" s="140" t="s">
        <v>156</v>
      </c>
      <c r="E156" s="141" t="s">
        <v>2358</v>
      </c>
      <c r="F156" s="142" t="s">
        <v>2359</v>
      </c>
      <c r="G156" s="143" t="s">
        <v>633</v>
      </c>
      <c r="H156" s="144">
        <v>32</v>
      </c>
      <c r="I156" s="145"/>
      <c r="J156" s="146">
        <f>ROUND(I156*H156,2)</f>
        <v>0</v>
      </c>
      <c r="K156" s="147"/>
      <c r="L156" s="32"/>
      <c r="M156" s="148" t="s">
        <v>1</v>
      </c>
      <c r="N156" s="149" t="s">
        <v>42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90</v>
      </c>
      <c r="AT156" s="152" t="s">
        <v>156</v>
      </c>
      <c r="AU156" s="152" t="s">
        <v>80</v>
      </c>
      <c r="AY156" s="17" t="s">
        <v>154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84</v>
      </c>
      <c r="BK156" s="153">
        <f>ROUND(I156*H156,2)</f>
        <v>0</v>
      </c>
      <c r="BL156" s="17" t="s">
        <v>90</v>
      </c>
      <c r="BM156" s="152" t="s">
        <v>2360</v>
      </c>
    </row>
    <row r="157" spans="2:65" s="1" customFormat="1" ht="16.5" customHeight="1">
      <c r="B157" s="139"/>
      <c r="C157" s="140" t="s">
        <v>348</v>
      </c>
      <c r="D157" s="140" t="s">
        <v>156</v>
      </c>
      <c r="E157" s="141" t="s">
        <v>2361</v>
      </c>
      <c r="F157" s="142" t="s">
        <v>2362</v>
      </c>
      <c r="G157" s="143" t="s">
        <v>633</v>
      </c>
      <c r="H157" s="144">
        <v>29.5</v>
      </c>
      <c r="I157" s="145"/>
      <c r="J157" s="146">
        <f>ROUND(I157*H157,2)</f>
        <v>0</v>
      </c>
      <c r="K157" s="147"/>
      <c r="L157" s="32"/>
      <c r="M157" s="148" t="s">
        <v>1</v>
      </c>
      <c r="N157" s="149" t="s">
        <v>42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AR157" s="152" t="s">
        <v>90</v>
      </c>
      <c r="AT157" s="152" t="s">
        <v>156</v>
      </c>
      <c r="AU157" s="152" t="s">
        <v>80</v>
      </c>
      <c r="AY157" s="17" t="s">
        <v>154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84</v>
      </c>
      <c r="BK157" s="153">
        <f>ROUND(I157*H157,2)</f>
        <v>0</v>
      </c>
      <c r="BL157" s="17" t="s">
        <v>90</v>
      </c>
      <c r="BM157" s="152" t="s">
        <v>2363</v>
      </c>
    </row>
    <row r="158" spans="2:65" s="1" customFormat="1" ht="16.5" customHeight="1">
      <c r="B158" s="139"/>
      <c r="C158" s="140" t="s">
        <v>352</v>
      </c>
      <c r="D158" s="140" t="s">
        <v>156</v>
      </c>
      <c r="E158" s="141" t="s">
        <v>2364</v>
      </c>
      <c r="F158" s="142" t="s">
        <v>2365</v>
      </c>
      <c r="G158" s="143" t="s">
        <v>633</v>
      </c>
      <c r="H158" s="144">
        <v>10</v>
      </c>
      <c r="I158" s="145"/>
      <c r="J158" s="146">
        <f>ROUND(I158*H158,2)</f>
        <v>0</v>
      </c>
      <c r="K158" s="147"/>
      <c r="L158" s="32"/>
      <c r="M158" s="148" t="s">
        <v>1</v>
      </c>
      <c r="N158" s="149" t="s">
        <v>42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AR158" s="152" t="s">
        <v>90</v>
      </c>
      <c r="AT158" s="152" t="s">
        <v>156</v>
      </c>
      <c r="AU158" s="152" t="s">
        <v>80</v>
      </c>
      <c r="AY158" s="17" t="s">
        <v>154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84</v>
      </c>
      <c r="BK158" s="153">
        <f>ROUND(I158*H158,2)</f>
        <v>0</v>
      </c>
      <c r="BL158" s="17" t="s">
        <v>90</v>
      </c>
      <c r="BM158" s="152" t="s">
        <v>2366</v>
      </c>
    </row>
    <row r="159" spans="2:65" s="1" customFormat="1" ht="16.5" customHeight="1">
      <c r="B159" s="139"/>
      <c r="C159" s="140" t="s">
        <v>358</v>
      </c>
      <c r="D159" s="140" t="s">
        <v>156</v>
      </c>
      <c r="E159" s="141" t="s">
        <v>2367</v>
      </c>
      <c r="F159" s="142" t="s">
        <v>2368</v>
      </c>
      <c r="G159" s="143" t="s">
        <v>633</v>
      </c>
      <c r="H159" s="144">
        <v>1.5</v>
      </c>
      <c r="I159" s="145"/>
      <c r="J159" s="146">
        <f>ROUND(I159*H159,2)</f>
        <v>0</v>
      </c>
      <c r="K159" s="147"/>
      <c r="L159" s="32"/>
      <c r="M159" s="148" t="s">
        <v>1</v>
      </c>
      <c r="N159" s="149" t="s">
        <v>42</v>
      </c>
      <c r="P159" s="150">
        <f>O159*H159</f>
        <v>0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AR159" s="152" t="s">
        <v>90</v>
      </c>
      <c r="AT159" s="152" t="s">
        <v>156</v>
      </c>
      <c r="AU159" s="152" t="s">
        <v>80</v>
      </c>
      <c r="AY159" s="17" t="s">
        <v>154</v>
      </c>
      <c r="BE159" s="153">
        <f>IF(N159="základná",J159,0)</f>
        <v>0</v>
      </c>
      <c r="BF159" s="153">
        <f>IF(N159="znížená",J159,0)</f>
        <v>0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7" t="s">
        <v>84</v>
      </c>
      <c r="BK159" s="153">
        <f>ROUND(I159*H159,2)</f>
        <v>0</v>
      </c>
      <c r="BL159" s="17" t="s">
        <v>90</v>
      </c>
      <c r="BM159" s="152" t="s">
        <v>2369</v>
      </c>
    </row>
    <row r="160" spans="2:65" s="1" customFormat="1" ht="16.5" customHeight="1">
      <c r="B160" s="139"/>
      <c r="C160" s="140" t="s">
        <v>363</v>
      </c>
      <c r="D160" s="140" t="s">
        <v>156</v>
      </c>
      <c r="E160" s="141" t="s">
        <v>2370</v>
      </c>
      <c r="F160" s="142" t="s">
        <v>2371</v>
      </c>
      <c r="G160" s="143" t="s">
        <v>633</v>
      </c>
      <c r="H160" s="144">
        <v>13</v>
      </c>
      <c r="I160" s="145"/>
      <c r="J160" s="146">
        <f>ROUND(I160*H160,2)</f>
        <v>0</v>
      </c>
      <c r="K160" s="147"/>
      <c r="L160" s="32"/>
      <c r="M160" s="148" t="s">
        <v>1</v>
      </c>
      <c r="N160" s="149" t="s">
        <v>42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90</v>
      </c>
      <c r="AT160" s="152" t="s">
        <v>156</v>
      </c>
      <c r="AU160" s="152" t="s">
        <v>80</v>
      </c>
      <c r="AY160" s="17" t="s">
        <v>154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84</v>
      </c>
      <c r="BK160" s="153">
        <f>ROUND(I160*H160,2)</f>
        <v>0</v>
      </c>
      <c r="BL160" s="17" t="s">
        <v>90</v>
      </c>
      <c r="BM160" s="152" t="s">
        <v>2372</v>
      </c>
    </row>
    <row r="161" spans="2:65" s="1" customFormat="1" ht="16.5" customHeight="1">
      <c r="B161" s="139"/>
      <c r="C161" s="140" t="s">
        <v>367</v>
      </c>
      <c r="D161" s="140" t="s">
        <v>156</v>
      </c>
      <c r="E161" s="141" t="s">
        <v>2373</v>
      </c>
      <c r="F161" s="142" t="s">
        <v>2374</v>
      </c>
      <c r="G161" s="143" t="s">
        <v>633</v>
      </c>
      <c r="H161" s="144">
        <v>73</v>
      </c>
      <c r="I161" s="145"/>
      <c r="J161" s="146">
        <f>ROUND(I161*H161,2)</f>
        <v>0</v>
      </c>
      <c r="K161" s="147"/>
      <c r="L161" s="32"/>
      <c r="M161" s="148" t="s">
        <v>1</v>
      </c>
      <c r="N161" s="149" t="s">
        <v>42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90</v>
      </c>
      <c r="AT161" s="152" t="s">
        <v>156</v>
      </c>
      <c r="AU161" s="152" t="s">
        <v>80</v>
      </c>
      <c r="AY161" s="17" t="s">
        <v>154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7" t="s">
        <v>84</v>
      </c>
      <c r="BK161" s="153">
        <f>ROUND(I161*H161,2)</f>
        <v>0</v>
      </c>
      <c r="BL161" s="17" t="s">
        <v>90</v>
      </c>
      <c r="BM161" s="152" t="s">
        <v>2375</v>
      </c>
    </row>
    <row r="162" spans="2:65" s="1" customFormat="1" ht="16.5" customHeight="1">
      <c r="B162" s="139"/>
      <c r="C162" s="140" t="s">
        <v>372</v>
      </c>
      <c r="D162" s="140" t="s">
        <v>156</v>
      </c>
      <c r="E162" s="141" t="s">
        <v>2376</v>
      </c>
      <c r="F162" s="142" t="s">
        <v>2377</v>
      </c>
      <c r="G162" s="143" t="s">
        <v>633</v>
      </c>
      <c r="H162" s="144">
        <v>44</v>
      </c>
      <c r="I162" s="145"/>
      <c r="J162" s="146">
        <f>ROUND(I162*H162,2)</f>
        <v>0</v>
      </c>
      <c r="K162" s="147"/>
      <c r="L162" s="32"/>
      <c r="M162" s="148" t="s">
        <v>1</v>
      </c>
      <c r="N162" s="149" t="s">
        <v>42</v>
      </c>
      <c r="P162" s="150">
        <f>O162*H162</f>
        <v>0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AR162" s="152" t="s">
        <v>90</v>
      </c>
      <c r="AT162" s="152" t="s">
        <v>156</v>
      </c>
      <c r="AU162" s="152" t="s">
        <v>80</v>
      </c>
      <c r="AY162" s="17" t="s">
        <v>154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7" t="s">
        <v>84</v>
      </c>
      <c r="BK162" s="153">
        <f>ROUND(I162*H162,2)</f>
        <v>0</v>
      </c>
      <c r="BL162" s="17" t="s">
        <v>90</v>
      </c>
      <c r="BM162" s="152" t="s">
        <v>2378</v>
      </c>
    </row>
    <row r="163" spans="2:65" s="1" customFormat="1" ht="16.5" customHeight="1">
      <c r="B163" s="139"/>
      <c r="C163" s="140" t="s">
        <v>376</v>
      </c>
      <c r="D163" s="140" t="s">
        <v>156</v>
      </c>
      <c r="E163" s="141" t="s">
        <v>2379</v>
      </c>
      <c r="F163" s="142" t="s">
        <v>2380</v>
      </c>
      <c r="G163" s="143" t="s">
        <v>633</v>
      </c>
      <c r="H163" s="144">
        <v>29</v>
      </c>
      <c r="I163" s="145"/>
      <c r="J163" s="146">
        <f>ROUND(I163*H163,2)</f>
        <v>0</v>
      </c>
      <c r="K163" s="147"/>
      <c r="L163" s="32"/>
      <c r="M163" s="148" t="s">
        <v>1</v>
      </c>
      <c r="N163" s="149" t="s">
        <v>42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90</v>
      </c>
      <c r="AT163" s="152" t="s">
        <v>156</v>
      </c>
      <c r="AU163" s="152" t="s">
        <v>80</v>
      </c>
      <c r="AY163" s="17" t="s">
        <v>154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7" t="s">
        <v>84</v>
      </c>
      <c r="BK163" s="153">
        <f>ROUND(I163*H163,2)</f>
        <v>0</v>
      </c>
      <c r="BL163" s="17" t="s">
        <v>90</v>
      </c>
      <c r="BM163" s="152" t="s">
        <v>2381</v>
      </c>
    </row>
    <row r="164" spans="2:65" s="1" customFormat="1" ht="16.5" customHeight="1">
      <c r="B164" s="139"/>
      <c r="C164" s="140" t="s">
        <v>384</v>
      </c>
      <c r="D164" s="140" t="s">
        <v>156</v>
      </c>
      <c r="E164" s="141" t="s">
        <v>2382</v>
      </c>
      <c r="F164" s="142" t="s">
        <v>2383</v>
      </c>
      <c r="G164" s="143" t="s">
        <v>633</v>
      </c>
      <c r="H164" s="144">
        <v>29</v>
      </c>
      <c r="I164" s="145"/>
      <c r="J164" s="146">
        <f>ROUND(I164*H164,2)</f>
        <v>0</v>
      </c>
      <c r="K164" s="147"/>
      <c r="L164" s="32"/>
      <c r="M164" s="148" t="s">
        <v>1</v>
      </c>
      <c r="N164" s="149" t="s">
        <v>42</v>
      </c>
      <c r="P164" s="150">
        <f>O164*H164</f>
        <v>0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AR164" s="152" t="s">
        <v>90</v>
      </c>
      <c r="AT164" s="152" t="s">
        <v>156</v>
      </c>
      <c r="AU164" s="152" t="s">
        <v>80</v>
      </c>
      <c r="AY164" s="17" t="s">
        <v>154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84</v>
      </c>
      <c r="BK164" s="153">
        <f>ROUND(I164*H164,2)</f>
        <v>0</v>
      </c>
      <c r="BL164" s="17" t="s">
        <v>90</v>
      </c>
      <c r="BM164" s="152" t="s">
        <v>2384</v>
      </c>
    </row>
    <row r="165" spans="2:65" s="1" customFormat="1" ht="21.75" customHeight="1">
      <c r="B165" s="139"/>
      <c r="C165" s="140" t="s">
        <v>390</v>
      </c>
      <c r="D165" s="140" t="s">
        <v>156</v>
      </c>
      <c r="E165" s="141" t="s">
        <v>2385</v>
      </c>
      <c r="F165" s="142" t="s">
        <v>2386</v>
      </c>
      <c r="G165" s="143" t="s">
        <v>2298</v>
      </c>
      <c r="H165" s="144">
        <v>1</v>
      </c>
      <c r="I165" s="145"/>
      <c r="J165" s="146">
        <f>ROUND(I165*H165,2)</f>
        <v>0</v>
      </c>
      <c r="K165" s="147"/>
      <c r="L165" s="32"/>
      <c r="M165" s="148" t="s">
        <v>1</v>
      </c>
      <c r="N165" s="149" t="s">
        <v>42</v>
      </c>
      <c r="P165" s="150">
        <f>O165*H165</f>
        <v>0</v>
      </c>
      <c r="Q165" s="150">
        <v>0</v>
      </c>
      <c r="R165" s="150">
        <f>Q165*H165</f>
        <v>0</v>
      </c>
      <c r="S165" s="150">
        <v>0</v>
      </c>
      <c r="T165" s="151">
        <f>S165*H165</f>
        <v>0</v>
      </c>
      <c r="AR165" s="152" t="s">
        <v>90</v>
      </c>
      <c r="AT165" s="152" t="s">
        <v>156</v>
      </c>
      <c r="AU165" s="152" t="s">
        <v>80</v>
      </c>
      <c r="AY165" s="17" t="s">
        <v>154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7" t="s">
        <v>84</v>
      </c>
      <c r="BK165" s="153">
        <f>ROUND(I165*H165,2)</f>
        <v>0</v>
      </c>
      <c r="BL165" s="17" t="s">
        <v>90</v>
      </c>
      <c r="BM165" s="152" t="s">
        <v>2387</v>
      </c>
    </row>
    <row r="166" spans="2:65" s="1" customFormat="1" ht="21.75" customHeight="1">
      <c r="B166" s="139"/>
      <c r="C166" s="140" t="s">
        <v>395</v>
      </c>
      <c r="D166" s="140" t="s">
        <v>156</v>
      </c>
      <c r="E166" s="141" t="s">
        <v>2388</v>
      </c>
      <c r="F166" s="142" t="s">
        <v>2389</v>
      </c>
      <c r="G166" s="143" t="s">
        <v>633</v>
      </c>
      <c r="H166" s="144">
        <v>58</v>
      </c>
      <c r="I166" s="145"/>
      <c r="J166" s="146">
        <f>ROUND(I166*H166,2)</f>
        <v>0</v>
      </c>
      <c r="K166" s="147"/>
      <c r="L166" s="32"/>
      <c r="M166" s="148" t="s">
        <v>1</v>
      </c>
      <c r="N166" s="149" t="s">
        <v>42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90</v>
      </c>
      <c r="AT166" s="152" t="s">
        <v>156</v>
      </c>
      <c r="AU166" s="152" t="s">
        <v>80</v>
      </c>
      <c r="AY166" s="17" t="s">
        <v>154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84</v>
      </c>
      <c r="BK166" s="153">
        <f>ROUND(I166*H166,2)</f>
        <v>0</v>
      </c>
      <c r="BL166" s="17" t="s">
        <v>90</v>
      </c>
      <c r="BM166" s="152" t="s">
        <v>2390</v>
      </c>
    </row>
    <row r="167" spans="2:65" s="1" customFormat="1" ht="24.2" customHeight="1">
      <c r="B167" s="139"/>
      <c r="C167" s="140" t="s">
        <v>399</v>
      </c>
      <c r="D167" s="140" t="s">
        <v>156</v>
      </c>
      <c r="E167" s="141" t="s">
        <v>2391</v>
      </c>
      <c r="F167" s="142" t="s">
        <v>2392</v>
      </c>
      <c r="G167" s="143" t="s">
        <v>355</v>
      </c>
      <c r="H167" s="144">
        <v>24</v>
      </c>
      <c r="I167" s="145"/>
      <c r="J167" s="146">
        <f>ROUND(I167*H167,2)</f>
        <v>0</v>
      </c>
      <c r="K167" s="147"/>
      <c r="L167" s="32"/>
      <c r="M167" s="148" t="s">
        <v>1</v>
      </c>
      <c r="N167" s="149" t="s">
        <v>42</v>
      </c>
      <c r="P167" s="150">
        <f>O167*H167</f>
        <v>0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AR167" s="152" t="s">
        <v>90</v>
      </c>
      <c r="AT167" s="152" t="s">
        <v>156</v>
      </c>
      <c r="AU167" s="152" t="s">
        <v>80</v>
      </c>
      <c r="AY167" s="17" t="s">
        <v>154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7" t="s">
        <v>84</v>
      </c>
      <c r="BK167" s="153">
        <f>ROUND(I167*H167,2)</f>
        <v>0</v>
      </c>
      <c r="BL167" s="17" t="s">
        <v>90</v>
      </c>
      <c r="BM167" s="152" t="s">
        <v>2393</v>
      </c>
    </row>
    <row r="168" spans="2:65" s="1" customFormat="1" ht="24.2" customHeight="1">
      <c r="B168" s="139"/>
      <c r="C168" s="140" t="s">
        <v>404</v>
      </c>
      <c r="D168" s="140" t="s">
        <v>156</v>
      </c>
      <c r="E168" s="141" t="s">
        <v>2394</v>
      </c>
      <c r="F168" s="142" t="s">
        <v>2395</v>
      </c>
      <c r="G168" s="143" t="s">
        <v>355</v>
      </c>
      <c r="H168" s="144">
        <v>5</v>
      </c>
      <c r="I168" s="145"/>
      <c r="J168" s="146">
        <f>ROUND(I168*H168,2)</f>
        <v>0</v>
      </c>
      <c r="K168" s="147"/>
      <c r="L168" s="32"/>
      <c r="M168" s="148" t="s">
        <v>1</v>
      </c>
      <c r="N168" s="149" t="s">
        <v>42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90</v>
      </c>
      <c r="AT168" s="152" t="s">
        <v>156</v>
      </c>
      <c r="AU168" s="152" t="s">
        <v>80</v>
      </c>
      <c r="AY168" s="17" t="s">
        <v>154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7" t="s">
        <v>84</v>
      </c>
      <c r="BK168" s="153">
        <f>ROUND(I168*H168,2)</f>
        <v>0</v>
      </c>
      <c r="BL168" s="17" t="s">
        <v>90</v>
      </c>
      <c r="BM168" s="152" t="s">
        <v>2396</v>
      </c>
    </row>
    <row r="169" spans="2:65" s="1" customFormat="1" ht="24.2" customHeight="1">
      <c r="B169" s="139"/>
      <c r="C169" s="140" t="s">
        <v>409</v>
      </c>
      <c r="D169" s="140" t="s">
        <v>156</v>
      </c>
      <c r="E169" s="141" t="s">
        <v>2397</v>
      </c>
      <c r="F169" s="142" t="s">
        <v>2398</v>
      </c>
      <c r="G169" s="143" t="s">
        <v>355</v>
      </c>
      <c r="H169" s="144">
        <v>7</v>
      </c>
      <c r="I169" s="145"/>
      <c r="J169" s="146">
        <f>ROUND(I169*H169,2)</f>
        <v>0</v>
      </c>
      <c r="K169" s="147"/>
      <c r="L169" s="32"/>
      <c r="M169" s="148" t="s">
        <v>1</v>
      </c>
      <c r="N169" s="149" t="s">
        <v>42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84</v>
      </c>
      <c r="BK169" s="153">
        <f>ROUND(I169*H169,2)</f>
        <v>0</v>
      </c>
      <c r="BL169" s="17" t="s">
        <v>90</v>
      </c>
      <c r="BM169" s="152" t="s">
        <v>2399</v>
      </c>
    </row>
    <row r="170" spans="2:65" s="1" customFormat="1" ht="24.2" customHeight="1">
      <c r="B170" s="139"/>
      <c r="C170" s="140" t="s">
        <v>414</v>
      </c>
      <c r="D170" s="140" t="s">
        <v>156</v>
      </c>
      <c r="E170" s="141" t="s">
        <v>2400</v>
      </c>
      <c r="F170" s="142" t="s">
        <v>2401</v>
      </c>
      <c r="G170" s="143" t="s">
        <v>355</v>
      </c>
      <c r="H170" s="144">
        <v>24</v>
      </c>
      <c r="I170" s="145"/>
      <c r="J170" s="146">
        <f>ROUND(I170*H170,2)</f>
        <v>0</v>
      </c>
      <c r="K170" s="147"/>
      <c r="L170" s="32"/>
      <c r="M170" s="148" t="s">
        <v>1</v>
      </c>
      <c r="N170" s="149" t="s">
        <v>42</v>
      </c>
      <c r="P170" s="150">
        <f>O170*H170</f>
        <v>0</v>
      </c>
      <c r="Q170" s="150">
        <v>0</v>
      </c>
      <c r="R170" s="150">
        <f>Q170*H170</f>
        <v>0</v>
      </c>
      <c r="S170" s="150">
        <v>0</v>
      </c>
      <c r="T170" s="151">
        <f>S170*H170</f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7" t="s">
        <v>84</v>
      </c>
      <c r="BK170" s="153">
        <f>ROUND(I170*H170,2)</f>
        <v>0</v>
      </c>
      <c r="BL170" s="17" t="s">
        <v>90</v>
      </c>
      <c r="BM170" s="152" t="s">
        <v>2402</v>
      </c>
    </row>
    <row r="171" spans="2:65" s="1" customFormat="1" ht="21.75" customHeight="1">
      <c r="B171" s="139"/>
      <c r="C171" s="175" t="s">
        <v>418</v>
      </c>
      <c r="D171" s="175" t="s">
        <v>359</v>
      </c>
      <c r="E171" s="176" t="s">
        <v>2403</v>
      </c>
      <c r="F171" s="177" t="s">
        <v>2404</v>
      </c>
      <c r="G171" s="178" t="s">
        <v>355</v>
      </c>
      <c r="H171" s="179">
        <v>24</v>
      </c>
      <c r="I171" s="180"/>
      <c r="J171" s="181">
        <f>ROUND(I171*H171,2)</f>
        <v>0</v>
      </c>
      <c r="K171" s="182"/>
      <c r="L171" s="183"/>
      <c r="M171" s="184" t="s">
        <v>1</v>
      </c>
      <c r="N171" s="185" t="s">
        <v>42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AR171" s="152" t="s">
        <v>199</v>
      </c>
      <c r="AT171" s="152" t="s">
        <v>359</v>
      </c>
      <c r="AU171" s="152" t="s">
        <v>80</v>
      </c>
      <c r="AY171" s="17" t="s">
        <v>154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7" t="s">
        <v>84</v>
      </c>
      <c r="BK171" s="153">
        <f>ROUND(I171*H171,2)</f>
        <v>0</v>
      </c>
      <c r="BL171" s="17" t="s">
        <v>90</v>
      </c>
      <c r="BM171" s="152" t="s">
        <v>2405</v>
      </c>
    </row>
    <row r="172" spans="2:65" s="1" customFormat="1" ht="16.5" customHeight="1">
      <c r="B172" s="139"/>
      <c r="C172" s="140" t="s">
        <v>424</v>
      </c>
      <c r="D172" s="140" t="s">
        <v>156</v>
      </c>
      <c r="E172" s="141" t="s">
        <v>2406</v>
      </c>
      <c r="F172" s="142" t="s">
        <v>2407</v>
      </c>
      <c r="G172" s="143" t="s">
        <v>355</v>
      </c>
      <c r="H172" s="144">
        <v>3</v>
      </c>
      <c r="I172" s="145"/>
      <c r="J172" s="146">
        <f>ROUND(I172*H172,2)</f>
        <v>0</v>
      </c>
      <c r="K172" s="147"/>
      <c r="L172" s="32"/>
      <c r="M172" s="148" t="s">
        <v>1</v>
      </c>
      <c r="N172" s="149" t="s">
        <v>42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84</v>
      </c>
      <c r="BK172" s="153">
        <f>ROUND(I172*H172,2)</f>
        <v>0</v>
      </c>
      <c r="BL172" s="17" t="s">
        <v>90</v>
      </c>
      <c r="BM172" s="152" t="s">
        <v>2408</v>
      </c>
    </row>
    <row r="173" spans="2:65" s="1" customFormat="1" ht="16.5" customHeight="1">
      <c r="B173" s="139"/>
      <c r="C173" s="140" t="s">
        <v>433</v>
      </c>
      <c r="D173" s="140" t="s">
        <v>156</v>
      </c>
      <c r="E173" s="141" t="s">
        <v>2409</v>
      </c>
      <c r="F173" s="142" t="s">
        <v>2410</v>
      </c>
      <c r="G173" s="143" t="s">
        <v>355</v>
      </c>
      <c r="H173" s="144">
        <v>2</v>
      </c>
      <c r="I173" s="145"/>
      <c r="J173" s="146">
        <f>ROUND(I173*H173,2)</f>
        <v>0</v>
      </c>
      <c r="K173" s="147"/>
      <c r="L173" s="32"/>
      <c r="M173" s="148" t="s">
        <v>1</v>
      </c>
      <c r="N173" s="149" t="s">
        <v>42</v>
      </c>
      <c r="P173" s="150">
        <f>O173*H173</f>
        <v>0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AR173" s="152" t="s">
        <v>90</v>
      </c>
      <c r="AT173" s="152" t="s">
        <v>156</v>
      </c>
      <c r="AU173" s="152" t="s">
        <v>80</v>
      </c>
      <c r="AY173" s="17" t="s">
        <v>154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7" t="s">
        <v>84</v>
      </c>
      <c r="BK173" s="153">
        <f>ROUND(I173*H173,2)</f>
        <v>0</v>
      </c>
      <c r="BL173" s="17" t="s">
        <v>90</v>
      </c>
      <c r="BM173" s="152" t="s">
        <v>2411</v>
      </c>
    </row>
    <row r="174" spans="2:65" s="1" customFormat="1" ht="16.5" customHeight="1">
      <c r="B174" s="139"/>
      <c r="C174" s="140" t="s">
        <v>441</v>
      </c>
      <c r="D174" s="140" t="s">
        <v>156</v>
      </c>
      <c r="E174" s="141" t="s">
        <v>2412</v>
      </c>
      <c r="F174" s="142" t="s">
        <v>2413</v>
      </c>
      <c r="G174" s="143" t="s">
        <v>355</v>
      </c>
      <c r="H174" s="144">
        <v>1</v>
      </c>
      <c r="I174" s="145"/>
      <c r="J174" s="146">
        <f>ROUND(I174*H174,2)</f>
        <v>0</v>
      </c>
      <c r="K174" s="147"/>
      <c r="L174" s="32"/>
      <c r="M174" s="148" t="s">
        <v>1</v>
      </c>
      <c r="N174" s="149" t="s">
        <v>42</v>
      </c>
      <c r="P174" s="150">
        <f>O174*H174</f>
        <v>0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AR174" s="152" t="s">
        <v>90</v>
      </c>
      <c r="AT174" s="152" t="s">
        <v>156</v>
      </c>
      <c r="AU174" s="152" t="s">
        <v>80</v>
      </c>
      <c r="AY174" s="17" t="s">
        <v>154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7" t="s">
        <v>84</v>
      </c>
      <c r="BK174" s="153">
        <f>ROUND(I174*H174,2)</f>
        <v>0</v>
      </c>
      <c r="BL174" s="17" t="s">
        <v>90</v>
      </c>
      <c r="BM174" s="152" t="s">
        <v>2414</v>
      </c>
    </row>
    <row r="175" spans="2:65" s="1" customFormat="1" ht="16.5" customHeight="1">
      <c r="B175" s="139"/>
      <c r="C175" s="140" t="s">
        <v>451</v>
      </c>
      <c r="D175" s="140" t="s">
        <v>156</v>
      </c>
      <c r="E175" s="141" t="s">
        <v>2415</v>
      </c>
      <c r="F175" s="142" t="s">
        <v>2416</v>
      </c>
      <c r="G175" s="143" t="s">
        <v>355</v>
      </c>
      <c r="H175" s="144">
        <v>7</v>
      </c>
      <c r="I175" s="145"/>
      <c r="J175" s="146">
        <f>ROUND(I175*H175,2)</f>
        <v>0</v>
      </c>
      <c r="K175" s="147"/>
      <c r="L175" s="32"/>
      <c r="M175" s="148" t="s">
        <v>1</v>
      </c>
      <c r="N175" s="149" t="s">
        <v>42</v>
      </c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AR175" s="152" t="s">
        <v>90</v>
      </c>
      <c r="AT175" s="152" t="s">
        <v>156</v>
      </c>
      <c r="AU175" s="152" t="s">
        <v>80</v>
      </c>
      <c r="AY175" s="17" t="s">
        <v>154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7" t="s">
        <v>84</v>
      </c>
      <c r="BK175" s="153">
        <f>ROUND(I175*H175,2)</f>
        <v>0</v>
      </c>
      <c r="BL175" s="17" t="s">
        <v>90</v>
      </c>
      <c r="BM175" s="152" t="s">
        <v>2417</v>
      </c>
    </row>
    <row r="176" spans="2:65" s="1" customFormat="1" ht="16.5" customHeight="1">
      <c r="B176" s="139"/>
      <c r="C176" s="140" t="s">
        <v>461</v>
      </c>
      <c r="D176" s="140" t="s">
        <v>156</v>
      </c>
      <c r="E176" s="141" t="s">
        <v>2418</v>
      </c>
      <c r="F176" s="142" t="s">
        <v>2419</v>
      </c>
      <c r="G176" s="143" t="s">
        <v>355</v>
      </c>
      <c r="H176" s="144">
        <v>6</v>
      </c>
      <c r="I176" s="145"/>
      <c r="J176" s="146">
        <f>ROUND(I176*H176,2)</f>
        <v>0</v>
      </c>
      <c r="K176" s="147"/>
      <c r="L176" s="32"/>
      <c r="M176" s="148" t="s">
        <v>1</v>
      </c>
      <c r="N176" s="149" t="s">
        <v>42</v>
      </c>
      <c r="P176" s="150">
        <f>O176*H176</f>
        <v>0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AR176" s="152" t="s">
        <v>90</v>
      </c>
      <c r="AT176" s="152" t="s">
        <v>156</v>
      </c>
      <c r="AU176" s="152" t="s">
        <v>80</v>
      </c>
      <c r="AY176" s="17" t="s">
        <v>154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7" t="s">
        <v>84</v>
      </c>
      <c r="BK176" s="153">
        <f>ROUND(I176*H176,2)</f>
        <v>0</v>
      </c>
      <c r="BL176" s="17" t="s">
        <v>90</v>
      </c>
      <c r="BM176" s="152" t="s">
        <v>2420</v>
      </c>
    </row>
    <row r="177" spans="2:65" s="1" customFormat="1" ht="16.5" customHeight="1">
      <c r="B177" s="139"/>
      <c r="C177" s="140" t="s">
        <v>465</v>
      </c>
      <c r="D177" s="140" t="s">
        <v>156</v>
      </c>
      <c r="E177" s="141" t="s">
        <v>2421</v>
      </c>
      <c r="F177" s="142" t="s">
        <v>2422</v>
      </c>
      <c r="G177" s="143" t="s">
        <v>355</v>
      </c>
      <c r="H177" s="144">
        <v>2</v>
      </c>
      <c r="I177" s="145"/>
      <c r="J177" s="146">
        <f>ROUND(I177*H177,2)</f>
        <v>0</v>
      </c>
      <c r="K177" s="147"/>
      <c r="L177" s="32"/>
      <c r="M177" s="148" t="s">
        <v>1</v>
      </c>
      <c r="N177" s="149" t="s">
        <v>42</v>
      </c>
      <c r="P177" s="150">
        <f>O177*H177</f>
        <v>0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AR177" s="152" t="s">
        <v>90</v>
      </c>
      <c r="AT177" s="152" t="s">
        <v>156</v>
      </c>
      <c r="AU177" s="152" t="s">
        <v>80</v>
      </c>
      <c r="AY177" s="17" t="s">
        <v>154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7" t="s">
        <v>84</v>
      </c>
      <c r="BK177" s="153">
        <f>ROUND(I177*H177,2)</f>
        <v>0</v>
      </c>
      <c r="BL177" s="17" t="s">
        <v>90</v>
      </c>
      <c r="BM177" s="152" t="s">
        <v>2423</v>
      </c>
    </row>
    <row r="178" spans="2:65" s="1" customFormat="1" ht="16.5" customHeight="1">
      <c r="B178" s="139"/>
      <c r="C178" s="140" t="s">
        <v>473</v>
      </c>
      <c r="D178" s="140" t="s">
        <v>156</v>
      </c>
      <c r="E178" s="141" t="s">
        <v>2424</v>
      </c>
      <c r="F178" s="142" t="s">
        <v>2425</v>
      </c>
      <c r="G178" s="143" t="s">
        <v>355</v>
      </c>
      <c r="H178" s="144">
        <v>1</v>
      </c>
      <c r="I178" s="145"/>
      <c r="J178" s="146">
        <f>ROUND(I178*H178,2)</f>
        <v>0</v>
      </c>
      <c r="K178" s="147"/>
      <c r="L178" s="32"/>
      <c r="M178" s="148" t="s">
        <v>1</v>
      </c>
      <c r="N178" s="149" t="s">
        <v>42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90</v>
      </c>
      <c r="AT178" s="152" t="s">
        <v>156</v>
      </c>
      <c r="AU178" s="152" t="s">
        <v>80</v>
      </c>
      <c r="AY178" s="17" t="s">
        <v>154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84</v>
      </c>
      <c r="BK178" s="153">
        <f>ROUND(I178*H178,2)</f>
        <v>0</v>
      </c>
      <c r="BL178" s="17" t="s">
        <v>90</v>
      </c>
      <c r="BM178" s="152" t="s">
        <v>2426</v>
      </c>
    </row>
    <row r="179" spans="2:65" s="1" customFormat="1" ht="16.5" customHeight="1">
      <c r="B179" s="139"/>
      <c r="C179" s="140" t="s">
        <v>477</v>
      </c>
      <c r="D179" s="140" t="s">
        <v>156</v>
      </c>
      <c r="E179" s="141" t="s">
        <v>2427</v>
      </c>
      <c r="F179" s="142" t="s">
        <v>2428</v>
      </c>
      <c r="G179" s="143" t="s">
        <v>355</v>
      </c>
      <c r="H179" s="144">
        <v>4</v>
      </c>
      <c r="I179" s="145"/>
      <c r="J179" s="146">
        <f>ROUND(I179*H179,2)</f>
        <v>0</v>
      </c>
      <c r="K179" s="147"/>
      <c r="L179" s="32"/>
      <c r="M179" s="148" t="s">
        <v>1</v>
      </c>
      <c r="N179" s="149" t="s">
        <v>42</v>
      </c>
      <c r="P179" s="150">
        <f>O179*H179</f>
        <v>0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AR179" s="152" t="s">
        <v>90</v>
      </c>
      <c r="AT179" s="152" t="s">
        <v>156</v>
      </c>
      <c r="AU179" s="152" t="s">
        <v>80</v>
      </c>
      <c r="AY179" s="17" t="s">
        <v>154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84</v>
      </c>
      <c r="BK179" s="153">
        <f>ROUND(I179*H179,2)</f>
        <v>0</v>
      </c>
      <c r="BL179" s="17" t="s">
        <v>90</v>
      </c>
      <c r="BM179" s="152" t="s">
        <v>2429</v>
      </c>
    </row>
    <row r="180" spans="2:65" s="1" customFormat="1" ht="21.75" customHeight="1">
      <c r="B180" s="139"/>
      <c r="C180" s="140" t="s">
        <v>484</v>
      </c>
      <c r="D180" s="140" t="s">
        <v>156</v>
      </c>
      <c r="E180" s="141" t="s">
        <v>2430</v>
      </c>
      <c r="F180" s="142" t="s">
        <v>2431</v>
      </c>
      <c r="G180" s="143" t="s">
        <v>355</v>
      </c>
      <c r="H180" s="144">
        <v>6</v>
      </c>
      <c r="I180" s="145"/>
      <c r="J180" s="146">
        <f>ROUND(I180*H180,2)</f>
        <v>0</v>
      </c>
      <c r="K180" s="147"/>
      <c r="L180" s="32"/>
      <c r="M180" s="148" t="s">
        <v>1</v>
      </c>
      <c r="N180" s="149" t="s">
        <v>42</v>
      </c>
      <c r="P180" s="150">
        <f>O180*H180</f>
        <v>0</v>
      </c>
      <c r="Q180" s="150">
        <v>0</v>
      </c>
      <c r="R180" s="150">
        <f>Q180*H180</f>
        <v>0</v>
      </c>
      <c r="S180" s="150">
        <v>0</v>
      </c>
      <c r="T180" s="151">
        <f>S180*H180</f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7" t="s">
        <v>84</v>
      </c>
      <c r="BK180" s="153">
        <f>ROUND(I180*H180,2)</f>
        <v>0</v>
      </c>
      <c r="BL180" s="17" t="s">
        <v>90</v>
      </c>
      <c r="BM180" s="152" t="s">
        <v>2432</v>
      </c>
    </row>
    <row r="181" spans="2:65" s="1" customFormat="1" ht="21.75" customHeight="1">
      <c r="B181" s="139"/>
      <c r="C181" s="140" t="s">
        <v>488</v>
      </c>
      <c r="D181" s="140" t="s">
        <v>156</v>
      </c>
      <c r="E181" s="141" t="s">
        <v>2433</v>
      </c>
      <c r="F181" s="142" t="s">
        <v>2434</v>
      </c>
      <c r="G181" s="143" t="s">
        <v>355</v>
      </c>
      <c r="H181" s="144">
        <v>3</v>
      </c>
      <c r="I181" s="145"/>
      <c r="J181" s="146">
        <f>ROUND(I181*H181,2)</f>
        <v>0</v>
      </c>
      <c r="K181" s="147"/>
      <c r="L181" s="32"/>
      <c r="M181" s="148" t="s">
        <v>1</v>
      </c>
      <c r="N181" s="149" t="s">
        <v>42</v>
      </c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AR181" s="152" t="s">
        <v>90</v>
      </c>
      <c r="AT181" s="152" t="s">
        <v>156</v>
      </c>
      <c r="AU181" s="152" t="s">
        <v>80</v>
      </c>
      <c r="AY181" s="17" t="s">
        <v>154</v>
      </c>
      <c r="BE181" s="153">
        <f>IF(N181="základná",J181,0)</f>
        <v>0</v>
      </c>
      <c r="BF181" s="153">
        <f>IF(N181="znížená",J181,0)</f>
        <v>0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7" t="s">
        <v>84</v>
      </c>
      <c r="BK181" s="153">
        <f>ROUND(I181*H181,2)</f>
        <v>0</v>
      </c>
      <c r="BL181" s="17" t="s">
        <v>90</v>
      </c>
      <c r="BM181" s="152" t="s">
        <v>2435</v>
      </c>
    </row>
    <row r="182" spans="2:65" s="1" customFormat="1" ht="21.75" customHeight="1">
      <c r="B182" s="139"/>
      <c r="C182" s="140" t="s">
        <v>499</v>
      </c>
      <c r="D182" s="140" t="s">
        <v>156</v>
      </c>
      <c r="E182" s="141" t="s">
        <v>2436</v>
      </c>
      <c r="F182" s="142" t="s">
        <v>2437</v>
      </c>
      <c r="G182" s="143" t="s">
        <v>355</v>
      </c>
      <c r="H182" s="144">
        <v>2</v>
      </c>
      <c r="I182" s="145"/>
      <c r="J182" s="146">
        <f>ROUND(I182*H182,2)</f>
        <v>0</v>
      </c>
      <c r="K182" s="147"/>
      <c r="L182" s="32"/>
      <c r="M182" s="148" t="s">
        <v>1</v>
      </c>
      <c r="N182" s="149" t="s">
        <v>42</v>
      </c>
      <c r="P182" s="150">
        <f>O182*H182</f>
        <v>0</v>
      </c>
      <c r="Q182" s="150">
        <v>0</v>
      </c>
      <c r="R182" s="150">
        <f>Q182*H182</f>
        <v>0</v>
      </c>
      <c r="S182" s="150">
        <v>0</v>
      </c>
      <c r="T182" s="151">
        <f>S182*H182</f>
        <v>0</v>
      </c>
      <c r="AR182" s="152" t="s">
        <v>90</v>
      </c>
      <c r="AT182" s="152" t="s">
        <v>156</v>
      </c>
      <c r="AU182" s="152" t="s">
        <v>80</v>
      </c>
      <c r="AY182" s="17" t="s">
        <v>154</v>
      </c>
      <c r="BE182" s="153">
        <f>IF(N182="základná",J182,0)</f>
        <v>0</v>
      </c>
      <c r="BF182" s="153">
        <f>IF(N182="znížená",J182,0)</f>
        <v>0</v>
      </c>
      <c r="BG182" s="153">
        <f>IF(N182="zákl. prenesená",J182,0)</f>
        <v>0</v>
      </c>
      <c r="BH182" s="153">
        <f>IF(N182="zníž. prenesená",J182,0)</f>
        <v>0</v>
      </c>
      <c r="BI182" s="153">
        <f>IF(N182="nulová",J182,0)</f>
        <v>0</v>
      </c>
      <c r="BJ182" s="17" t="s">
        <v>84</v>
      </c>
      <c r="BK182" s="153">
        <f>ROUND(I182*H182,2)</f>
        <v>0</v>
      </c>
      <c r="BL182" s="17" t="s">
        <v>90</v>
      </c>
      <c r="BM182" s="152" t="s">
        <v>2438</v>
      </c>
    </row>
    <row r="183" spans="2:65" s="1" customFormat="1" ht="24.2" customHeight="1">
      <c r="B183" s="139"/>
      <c r="C183" s="140" t="s">
        <v>510</v>
      </c>
      <c r="D183" s="140" t="s">
        <v>156</v>
      </c>
      <c r="E183" s="141" t="s">
        <v>2439</v>
      </c>
      <c r="F183" s="142" t="s">
        <v>2440</v>
      </c>
      <c r="G183" s="143" t="s">
        <v>355</v>
      </c>
      <c r="H183" s="144">
        <v>2</v>
      </c>
      <c r="I183" s="145"/>
      <c r="J183" s="146">
        <f>ROUND(I183*H183,2)</f>
        <v>0</v>
      </c>
      <c r="K183" s="147"/>
      <c r="L183" s="32"/>
      <c r="M183" s="148" t="s">
        <v>1</v>
      </c>
      <c r="N183" s="149" t="s">
        <v>42</v>
      </c>
      <c r="P183" s="150">
        <f>O183*H183</f>
        <v>0</v>
      </c>
      <c r="Q183" s="150">
        <v>0</v>
      </c>
      <c r="R183" s="150">
        <f>Q183*H183</f>
        <v>0</v>
      </c>
      <c r="S183" s="150">
        <v>0</v>
      </c>
      <c r="T183" s="151">
        <f>S183*H183</f>
        <v>0</v>
      </c>
      <c r="AR183" s="152" t="s">
        <v>90</v>
      </c>
      <c r="AT183" s="152" t="s">
        <v>156</v>
      </c>
      <c r="AU183" s="152" t="s">
        <v>80</v>
      </c>
      <c r="AY183" s="17" t="s">
        <v>154</v>
      </c>
      <c r="BE183" s="153">
        <f>IF(N183="základná",J183,0)</f>
        <v>0</v>
      </c>
      <c r="BF183" s="153">
        <f>IF(N183="znížená",J183,0)</f>
        <v>0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7" t="s">
        <v>84</v>
      </c>
      <c r="BK183" s="153">
        <f>ROUND(I183*H183,2)</f>
        <v>0</v>
      </c>
      <c r="BL183" s="17" t="s">
        <v>90</v>
      </c>
      <c r="BM183" s="152" t="s">
        <v>2441</v>
      </c>
    </row>
    <row r="184" spans="2:65" s="1" customFormat="1" ht="24.2" customHeight="1">
      <c r="B184" s="139"/>
      <c r="C184" s="140" t="s">
        <v>516</v>
      </c>
      <c r="D184" s="140" t="s">
        <v>156</v>
      </c>
      <c r="E184" s="141" t="s">
        <v>2442</v>
      </c>
      <c r="F184" s="142" t="s">
        <v>2443</v>
      </c>
      <c r="G184" s="143" t="s">
        <v>633</v>
      </c>
      <c r="H184" s="144">
        <v>259.5</v>
      </c>
      <c r="I184" s="145"/>
      <c r="J184" s="146">
        <f>ROUND(I184*H184,2)</f>
        <v>0</v>
      </c>
      <c r="K184" s="147"/>
      <c r="L184" s="32"/>
      <c r="M184" s="148" t="s">
        <v>1</v>
      </c>
      <c r="N184" s="149" t="s">
        <v>42</v>
      </c>
      <c r="P184" s="150">
        <f>O184*H184</f>
        <v>0</v>
      </c>
      <c r="Q184" s="150">
        <v>0</v>
      </c>
      <c r="R184" s="150">
        <f>Q184*H184</f>
        <v>0</v>
      </c>
      <c r="S184" s="150">
        <v>0</v>
      </c>
      <c r="T184" s="151">
        <f>S184*H184</f>
        <v>0</v>
      </c>
      <c r="AR184" s="152" t="s">
        <v>90</v>
      </c>
      <c r="AT184" s="152" t="s">
        <v>156</v>
      </c>
      <c r="AU184" s="152" t="s">
        <v>80</v>
      </c>
      <c r="AY184" s="17" t="s">
        <v>154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7" t="s">
        <v>84</v>
      </c>
      <c r="BK184" s="153">
        <f>ROUND(I184*H184,2)</f>
        <v>0</v>
      </c>
      <c r="BL184" s="17" t="s">
        <v>90</v>
      </c>
      <c r="BM184" s="152" t="s">
        <v>2444</v>
      </c>
    </row>
    <row r="185" spans="2:65" s="1" customFormat="1" ht="24.2" customHeight="1">
      <c r="B185" s="139"/>
      <c r="C185" s="140" t="s">
        <v>521</v>
      </c>
      <c r="D185" s="140" t="s">
        <v>156</v>
      </c>
      <c r="E185" s="141" t="s">
        <v>2445</v>
      </c>
      <c r="F185" s="142" t="s">
        <v>2446</v>
      </c>
      <c r="G185" s="143" t="s">
        <v>633</v>
      </c>
      <c r="H185" s="144">
        <v>1.5</v>
      </c>
      <c r="I185" s="145"/>
      <c r="J185" s="146">
        <f>ROUND(I185*H185,2)</f>
        <v>0</v>
      </c>
      <c r="K185" s="147"/>
      <c r="L185" s="32"/>
      <c r="M185" s="148" t="s">
        <v>1</v>
      </c>
      <c r="N185" s="149" t="s">
        <v>42</v>
      </c>
      <c r="P185" s="150">
        <f>O185*H185</f>
        <v>0</v>
      </c>
      <c r="Q185" s="150">
        <v>0</v>
      </c>
      <c r="R185" s="150">
        <f>Q185*H185</f>
        <v>0</v>
      </c>
      <c r="S185" s="150">
        <v>0</v>
      </c>
      <c r="T185" s="151">
        <f>S185*H185</f>
        <v>0</v>
      </c>
      <c r="AR185" s="152" t="s">
        <v>90</v>
      </c>
      <c r="AT185" s="152" t="s">
        <v>156</v>
      </c>
      <c r="AU185" s="152" t="s">
        <v>80</v>
      </c>
      <c r="AY185" s="17" t="s">
        <v>154</v>
      </c>
      <c r="BE185" s="153">
        <f>IF(N185="základná",J185,0)</f>
        <v>0</v>
      </c>
      <c r="BF185" s="153">
        <f>IF(N185="znížená",J185,0)</f>
        <v>0</v>
      </c>
      <c r="BG185" s="153">
        <f>IF(N185="zákl. prenesená",J185,0)</f>
        <v>0</v>
      </c>
      <c r="BH185" s="153">
        <f>IF(N185="zníž. prenesená",J185,0)</f>
        <v>0</v>
      </c>
      <c r="BI185" s="153">
        <f>IF(N185="nulová",J185,0)</f>
        <v>0</v>
      </c>
      <c r="BJ185" s="17" t="s">
        <v>84</v>
      </c>
      <c r="BK185" s="153">
        <f>ROUND(I185*H185,2)</f>
        <v>0</v>
      </c>
      <c r="BL185" s="17" t="s">
        <v>90</v>
      </c>
      <c r="BM185" s="152" t="s">
        <v>2447</v>
      </c>
    </row>
    <row r="186" spans="2:65" s="1" customFormat="1" ht="24.2" customHeight="1">
      <c r="B186" s="139"/>
      <c r="C186" s="140" t="s">
        <v>525</v>
      </c>
      <c r="D186" s="140" t="s">
        <v>156</v>
      </c>
      <c r="E186" s="141" t="s">
        <v>2448</v>
      </c>
      <c r="F186" s="142" t="s">
        <v>2449</v>
      </c>
      <c r="G186" s="143" t="s">
        <v>2298</v>
      </c>
      <c r="H186" s="144">
        <v>1</v>
      </c>
      <c r="I186" s="145"/>
      <c r="J186" s="146">
        <f>ROUND(I186*H186,2)</f>
        <v>0</v>
      </c>
      <c r="K186" s="147"/>
      <c r="L186" s="32"/>
      <c r="M186" s="148" t="s">
        <v>1</v>
      </c>
      <c r="N186" s="149" t="s">
        <v>42</v>
      </c>
      <c r="P186" s="150">
        <f>O186*H186</f>
        <v>0</v>
      </c>
      <c r="Q186" s="150">
        <v>0</v>
      </c>
      <c r="R186" s="150">
        <f>Q186*H186</f>
        <v>0</v>
      </c>
      <c r="S186" s="150">
        <v>0</v>
      </c>
      <c r="T186" s="151">
        <f>S186*H186</f>
        <v>0</v>
      </c>
      <c r="AR186" s="152" t="s">
        <v>90</v>
      </c>
      <c r="AT186" s="152" t="s">
        <v>156</v>
      </c>
      <c r="AU186" s="152" t="s">
        <v>80</v>
      </c>
      <c r="AY186" s="17" t="s">
        <v>154</v>
      </c>
      <c r="BE186" s="153">
        <f>IF(N186="základná",J186,0)</f>
        <v>0</v>
      </c>
      <c r="BF186" s="153">
        <f>IF(N186="znížená",J186,0)</f>
        <v>0</v>
      </c>
      <c r="BG186" s="153">
        <f>IF(N186="zákl. prenesená",J186,0)</f>
        <v>0</v>
      </c>
      <c r="BH186" s="153">
        <f>IF(N186="zníž. prenesená",J186,0)</f>
        <v>0</v>
      </c>
      <c r="BI186" s="153">
        <f>IF(N186="nulová",J186,0)</f>
        <v>0</v>
      </c>
      <c r="BJ186" s="17" t="s">
        <v>84</v>
      </c>
      <c r="BK186" s="153">
        <f>ROUND(I186*H186,2)</f>
        <v>0</v>
      </c>
      <c r="BL186" s="17" t="s">
        <v>90</v>
      </c>
      <c r="BM186" s="152" t="s">
        <v>2450</v>
      </c>
    </row>
    <row r="187" spans="2:65" s="11" customFormat="1" ht="25.9" customHeight="1">
      <c r="B187" s="127"/>
      <c r="D187" s="128" t="s">
        <v>75</v>
      </c>
      <c r="E187" s="129" t="s">
        <v>2451</v>
      </c>
      <c r="F187" s="129" t="s">
        <v>1376</v>
      </c>
      <c r="I187" s="130"/>
      <c r="J187" s="131">
        <f>BK187</f>
        <v>0</v>
      </c>
      <c r="L187" s="127"/>
      <c r="M187" s="132"/>
      <c r="P187" s="133">
        <f>SUM(P188:P208)</f>
        <v>0</v>
      </c>
      <c r="R187" s="133">
        <f>SUM(R188:R208)</f>
        <v>0</v>
      </c>
      <c r="T187" s="134">
        <f>SUM(T188:T208)</f>
        <v>0</v>
      </c>
      <c r="AR187" s="128" t="s">
        <v>80</v>
      </c>
      <c r="AT187" s="135" t="s">
        <v>75</v>
      </c>
      <c r="AU187" s="135" t="s">
        <v>7</v>
      </c>
      <c r="AY187" s="128" t="s">
        <v>154</v>
      </c>
      <c r="BK187" s="136">
        <f>SUM(BK188:BK208)</f>
        <v>0</v>
      </c>
    </row>
    <row r="188" spans="2:65" s="1" customFormat="1" ht="24.2" customHeight="1">
      <c r="B188" s="139"/>
      <c r="C188" s="140" t="s">
        <v>531</v>
      </c>
      <c r="D188" s="140" t="s">
        <v>156</v>
      </c>
      <c r="E188" s="141" t="s">
        <v>2452</v>
      </c>
      <c r="F188" s="142" t="s">
        <v>2453</v>
      </c>
      <c r="G188" s="143" t="s">
        <v>2298</v>
      </c>
      <c r="H188" s="144">
        <v>1</v>
      </c>
      <c r="I188" s="145"/>
      <c r="J188" s="146">
        <f>ROUND(I188*H188,2)</f>
        <v>0</v>
      </c>
      <c r="K188" s="147"/>
      <c r="L188" s="32"/>
      <c r="M188" s="148" t="s">
        <v>1</v>
      </c>
      <c r="N188" s="149" t="s">
        <v>42</v>
      </c>
      <c r="P188" s="150">
        <f>O188*H188</f>
        <v>0</v>
      </c>
      <c r="Q188" s="150">
        <v>0</v>
      </c>
      <c r="R188" s="150">
        <f>Q188*H188</f>
        <v>0</v>
      </c>
      <c r="S188" s="150">
        <v>0</v>
      </c>
      <c r="T188" s="151">
        <f>S188*H188</f>
        <v>0</v>
      </c>
      <c r="AR188" s="152" t="s">
        <v>90</v>
      </c>
      <c r="AT188" s="152" t="s">
        <v>156</v>
      </c>
      <c r="AU188" s="152" t="s">
        <v>80</v>
      </c>
      <c r="AY188" s="17" t="s">
        <v>154</v>
      </c>
      <c r="BE188" s="153">
        <f>IF(N188="základná",J188,0)</f>
        <v>0</v>
      </c>
      <c r="BF188" s="153">
        <f>IF(N188="znížená",J188,0)</f>
        <v>0</v>
      </c>
      <c r="BG188" s="153">
        <f>IF(N188="zákl. prenesená",J188,0)</f>
        <v>0</v>
      </c>
      <c r="BH188" s="153">
        <f>IF(N188="zníž. prenesená",J188,0)</f>
        <v>0</v>
      </c>
      <c r="BI188" s="153">
        <f>IF(N188="nulová",J188,0)</f>
        <v>0</v>
      </c>
      <c r="BJ188" s="17" t="s">
        <v>84</v>
      </c>
      <c r="BK188" s="153">
        <f>ROUND(I188*H188,2)</f>
        <v>0</v>
      </c>
      <c r="BL188" s="17" t="s">
        <v>90</v>
      </c>
      <c r="BM188" s="152" t="s">
        <v>2454</v>
      </c>
    </row>
    <row r="189" spans="2:65" s="1" customFormat="1" ht="16.5" customHeight="1">
      <c r="B189" s="139"/>
      <c r="C189" s="140" t="s">
        <v>535</v>
      </c>
      <c r="D189" s="140" t="s">
        <v>156</v>
      </c>
      <c r="E189" s="141" t="s">
        <v>2455</v>
      </c>
      <c r="F189" s="142" t="s">
        <v>2456</v>
      </c>
      <c r="G189" s="143" t="s">
        <v>633</v>
      </c>
      <c r="H189" s="144">
        <v>126</v>
      </c>
      <c r="I189" s="145"/>
      <c r="J189" s="146">
        <f>ROUND(I189*H189,2)</f>
        <v>0</v>
      </c>
      <c r="K189" s="147"/>
      <c r="L189" s="32"/>
      <c r="M189" s="148" t="s">
        <v>1</v>
      </c>
      <c r="N189" s="149" t="s">
        <v>42</v>
      </c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AR189" s="152" t="s">
        <v>90</v>
      </c>
      <c r="AT189" s="152" t="s">
        <v>156</v>
      </c>
      <c r="AU189" s="152" t="s">
        <v>80</v>
      </c>
      <c r="AY189" s="17" t="s">
        <v>154</v>
      </c>
      <c r="BE189" s="153">
        <f>IF(N189="základná",J189,0)</f>
        <v>0</v>
      </c>
      <c r="BF189" s="153">
        <f>IF(N189="znížená",J189,0)</f>
        <v>0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7" t="s">
        <v>84</v>
      </c>
      <c r="BK189" s="153">
        <f>ROUND(I189*H189,2)</f>
        <v>0</v>
      </c>
      <c r="BL189" s="17" t="s">
        <v>90</v>
      </c>
      <c r="BM189" s="152" t="s">
        <v>2457</v>
      </c>
    </row>
    <row r="190" spans="2:65" s="1" customFormat="1" ht="16.5" customHeight="1">
      <c r="B190" s="139"/>
      <c r="C190" s="140" t="s">
        <v>539</v>
      </c>
      <c r="D190" s="140" t="s">
        <v>156</v>
      </c>
      <c r="E190" s="141" t="s">
        <v>2458</v>
      </c>
      <c r="F190" s="142" t="s">
        <v>2459</v>
      </c>
      <c r="G190" s="143" t="s">
        <v>633</v>
      </c>
      <c r="H190" s="144">
        <v>109</v>
      </c>
      <c r="I190" s="145"/>
      <c r="J190" s="146">
        <f>ROUND(I190*H190,2)</f>
        <v>0</v>
      </c>
      <c r="K190" s="147"/>
      <c r="L190" s="32"/>
      <c r="M190" s="148" t="s">
        <v>1</v>
      </c>
      <c r="N190" s="149" t="s">
        <v>42</v>
      </c>
      <c r="P190" s="150">
        <f>O190*H190</f>
        <v>0</v>
      </c>
      <c r="Q190" s="150">
        <v>0</v>
      </c>
      <c r="R190" s="150">
        <f>Q190*H190</f>
        <v>0</v>
      </c>
      <c r="S190" s="150">
        <v>0</v>
      </c>
      <c r="T190" s="151">
        <f>S190*H190</f>
        <v>0</v>
      </c>
      <c r="AR190" s="152" t="s">
        <v>90</v>
      </c>
      <c r="AT190" s="152" t="s">
        <v>156</v>
      </c>
      <c r="AU190" s="152" t="s">
        <v>80</v>
      </c>
      <c r="AY190" s="17" t="s">
        <v>154</v>
      </c>
      <c r="BE190" s="153">
        <f>IF(N190="základná",J190,0)</f>
        <v>0</v>
      </c>
      <c r="BF190" s="153">
        <f>IF(N190="znížená",J190,0)</f>
        <v>0</v>
      </c>
      <c r="BG190" s="153">
        <f>IF(N190="zákl. prenesená",J190,0)</f>
        <v>0</v>
      </c>
      <c r="BH190" s="153">
        <f>IF(N190="zníž. prenesená",J190,0)</f>
        <v>0</v>
      </c>
      <c r="BI190" s="153">
        <f>IF(N190="nulová",J190,0)</f>
        <v>0</v>
      </c>
      <c r="BJ190" s="17" t="s">
        <v>84</v>
      </c>
      <c r="BK190" s="153">
        <f>ROUND(I190*H190,2)</f>
        <v>0</v>
      </c>
      <c r="BL190" s="17" t="s">
        <v>90</v>
      </c>
      <c r="BM190" s="152" t="s">
        <v>2460</v>
      </c>
    </row>
    <row r="191" spans="2:65" s="1" customFormat="1" ht="16.5" customHeight="1">
      <c r="B191" s="139"/>
      <c r="C191" s="140" t="s">
        <v>543</v>
      </c>
      <c r="D191" s="140" t="s">
        <v>156</v>
      </c>
      <c r="E191" s="141" t="s">
        <v>2461</v>
      </c>
      <c r="F191" s="142" t="s">
        <v>2462</v>
      </c>
      <c r="G191" s="143" t="s">
        <v>633</v>
      </c>
      <c r="H191" s="144">
        <v>48.5</v>
      </c>
      <c r="I191" s="145"/>
      <c r="J191" s="146">
        <f>ROUND(I191*H191,2)</f>
        <v>0</v>
      </c>
      <c r="K191" s="147"/>
      <c r="L191" s="32"/>
      <c r="M191" s="148" t="s">
        <v>1</v>
      </c>
      <c r="N191" s="149" t="s">
        <v>42</v>
      </c>
      <c r="P191" s="150">
        <f>O191*H191</f>
        <v>0</v>
      </c>
      <c r="Q191" s="150">
        <v>0</v>
      </c>
      <c r="R191" s="150">
        <f>Q191*H191</f>
        <v>0</v>
      </c>
      <c r="S191" s="150">
        <v>0</v>
      </c>
      <c r="T191" s="151">
        <f>S191*H191</f>
        <v>0</v>
      </c>
      <c r="AR191" s="152" t="s">
        <v>90</v>
      </c>
      <c r="AT191" s="152" t="s">
        <v>156</v>
      </c>
      <c r="AU191" s="152" t="s">
        <v>80</v>
      </c>
      <c r="AY191" s="17" t="s">
        <v>154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7" t="s">
        <v>84</v>
      </c>
      <c r="BK191" s="153">
        <f>ROUND(I191*H191,2)</f>
        <v>0</v>
      </c>
      <c r="BL191" s="17" t="s">
        <v>90</v>
      </c>
      <c r="BM191" s="152" t="s">
        <v>2463</v>
      </c>
    </row>
    <row r="192" spans="2:65" s="1" customFormat="1" ht="16.5" customHeight="1">
      <c r="B192" s="139"/>
      <c r="C192" s="140" t="s">
        <v>547</v>
      </c>
      <c r="D192" s="140" t="s">
        <v>156</v>
      </c>
      <c r="E192" s="141" t="s">
        <v>2464</v>
      </c>
      <c r="F192" s="142" t="s">
        <v>2465</v>
      </c>
      <c r="G192" s="143" t="s">
        <v>633</v>
      </c>
      <c r="H192" s="144">
        <v>14</v>
      </c>
      <c r="I192" s="145"/>
      <c r="J192" s="146">
        <f>ROUND(I192*H192,2)</f>
        <v>0</v>
      </c>
      <c r="K192" s="147"/>
      <c r="L192" s="32"/>
      <c r="M192" s="148" t="s">
        <v>1</v>
      </c>
      <c r="N192" s="149" t="s">
        <v>42</v>
      </c>
      <c r="P192" s="150">
        <f>O192*H192</f>
        <v>0</v>
      </c>
      <c r="Q192" s="150">
        <v>0</v>
      </c>
      <c r="R192" s="150">
        <f>Q192*H192</f>
        <v>0</v>
      </c>
      <c r="S192" s="150">
        <v>0</v>
      </c>
      <c r="T192" s="151">
        <f>S192*H192</f>
        <v>0</v>
      </c>
      <c r="AR192" s="152" t="s">
        <v>90</v>
      </c>
      <c r="AT192" s="152" t="s">
        <v>156</v>
      </c>
      <c r="AU192" s="152" t="s">
        <v>80</v>
      </c>
      <c r="AY192" s="17" t="s">
        <v>154</v>
      </c>
      <c r="BE192" s="153">
        <f>IF(N192="základná",J192,0)</f>
        <v>0</v>
      </c>
      <c r="BF192" s="153">
        <f>IF(N192="znížená",J192,0)</f>
        <v>0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7" t="s">
        <v>84</v>
      </c>
      <c r="BK192" s="153">
        <f>ROUND(I192*H192,2)</f>
        <v>0</v>
      </c>
      <c r="BL192" s="17" t="s">
        <v>90</v>
      </c>
      <c r="BM192" s="152" t="s">
        <v>2466</v>
      </c>
    </row>
    <row r="193" spans="2:65" s="1" customFormat="1" ht="16.5" customHeight="1">
      <c r="B193" s="139"/>
      <c r="C193" s="140" t="s">
        <v>551</v>
      </c>
      <c r="D193" s="140" t="s">
        <v>156</v>
      </c>
      <c r="E193" s="141" t="s">
        <v>2467</v>
      </c>
      <c r="F193" s="142" t="s">
        <v>2468</v>
      </c>
      <c r="G193" s="143" t="s">
        <v>633</v>
      </c>
      <c r="H193" s="144">
        <v>97</v>
      </c>
      <c r="I193" s="145"/>
      <c r="J193" s="146">
        <f>ROUND(I193*H193,2)</f>
        <v>0</v>
      </c>
      <c r="K193" s="147"/>
      <c r="L193" s="32"/>
      <c r="M193" s="148" t="s">
        <v>1</v>
      </c>
      <c r="N193" s="149" t="s">
        <v>42</v>
      </c>
      <c r="P193" s="150">
        <f>O193*H193</f>
        <v>0</v>
      </c>
      <c r="Q193" s="150">
        <v>0</v>
      </c>
      <c r="R193" s="150">
        <f>Q193*H193</f>
        <v>0</v>
      </c>
      <c r="S193" s="150">
        <v>0</v>
      </c>
      <c r="T193" s="151">
        <f>S193*H193</f>
        <v>0</v>
      </c>
      <c r="AR193" s="152" t="s">
        <v>90</v>
      </c>
      <c r="AT193" s="152" t="s">
        <v>156</v>
      </c>
      <c r="AU193" s="152" t="s">
        <v>80</v>
      </c>
      <c r="AY193" s="17" t="s">
        <v>154</v>
      </c>
      <c r="BE193" s="153">
        <f>IF(N193="základná",J193,0)</f>
        <v>0</v>
      </c>
      <c r="BF193" s="153">
        <f>IF(N193="znížená",J193,0)</f>
        <v>0</v>
      </c>
      <c r="BG193" s="153">
        <f>IF(N193="zákl. prenesená",J193,0)</f>
        <v>0</v>
      </c>
      <c r="BH193" s="153">
        <f>IF(N193="zníž. prenesená",J193,0)</f>
        <v>0</v>
      </c>
      <c r="BI193" s="153">
        <f>IF(N193="nulová",J193,0)</f>
        <v>0</v>
      </c>
      <c r="BJ193" s="17" t="s">
        <v>84</v>
      </c>
      <c r="BK193" s="153">
        <f>ROUND(I193*H193,2)</f>
        <v>0</v>
      </c>
      <c r="BL193" s="17" t="s">
        <v>90</v>
      </c>
      <c r="BM193" s="152" t="s">
        <v>2469</v>
      </c>
    </row>
    <row r="194" spans="2:65" s="1" customFormat="1" ht="16.5" customHeight="1">
      <c r="B194" s="139"/>
      <c r="C194" s="140" t="s">
        <v>556</v>
      </c>
      <c r="D194" s="140" t="s">
        <v>156</v>
      </c>
      <c r="E194" s="141" t="s">
        <v>2470</v>
      </c>
      <c r="F194" s="142" t="s">
        <v>2471</v>
      </c>
      <c r="G194" s="143" t="s">
        <v>355</v>
      </c>
      <c r="H194" s="144">
        <v>63</v>
      </c>
      <c r="I194" s="145"/>
      <c r="J194" s="146">
        <f>ROUND(I194*H194,2)</f>
        <v>0</v>
      </c>
      <c r="K194" s="147"/>
      <c r="L194" s="32"/>
      <c r="M194" s="148" t="s">
        <v>1</v>
      </c>
      <c r="N194" s="149" t="s">
        <v>42</v>
      </c>
      <c r="P194" s="150">
        <f>O194*H194</f>
        <v>0</v>
      </c>
      <c r="Q194" s="150">
        <v>0</v>
      </c>
      <c r="R194" s="150">
        <f>Q194*H194</f>
        <v>0</v>
      </c>
      <c r="S194" s="150">
        <v>0</v>
      </c>
      <c r="T194" s="151">
        <f>S194*H194</f>
        <v>0</v>
      </c>
      <c r="AR194" s="152" t="s">
        <v>90</v>
      </c>
      <c r="AT194" s="152" t="s">
        <v>156</v>
      </c>
      <c r="AU194" s="152" t="s">
        <v>80</v>
      </c>
      <c r="AY194" s="17" t="s">
        <v>154</v>
      </c>
      <c r="BE194" s="153">
        <f>IF(N194="základná",J194,0)</f>
        <v>0</v>
      </c>
      <c r="BF194" s="153">
        <f>IF(N194="znížená",J194,0)</f>
        <v>0</v>
      </c>
      <c r="BG194" s="153">
        <f>IF(N194="zákl. prenesená",J194,0)</f>
        <v>0</v>
      </c>
      <c r="BH194" s="153">
        <f>IF(N194="zníž. prenesená",J194,0)</f>
        <v>0</v>
      </c>
      <c r="BI194" s="153">
        <f>IF(N194="nulová",J194,0)</f>
        <v>0</v>
      </c>
      <c r="BJ194" s="17" t="s">
        <v>84</v>
      </c>
      <c r="BK194" s="153">
        <f>ROUND(I194*H194,2)</f>
        <v>0</v>
      </c>
      <c r="BL194" s="17" t="s">
        <v>90</v>
      </c>
      <c r="BM194" s="152" t="s">
        <v>2472</v>
      </c>
    </row>
    <row r="195" spans="2:65" s="1" customFormat="1" ht="37.9" customHeight="1">
      <c r="B195" s="139"/>
      <c r="C195" s="140" t="s">
        <v>571</v>
      </c>
      <c r="D195" s="140" t="s">
        <v>156</v>
      </c>
      <c r="E195" s="141" t="s">
        <v>2473</v>
      </c>
      <c r="F195" s="142" t="s">
        <v>2474</v>
      </c>
      <c r="G195" s="143" t="s">
        <v>355</v>
      </c>
      <c r="H195" s="144">
        <v>11</v>
      </c>
      <c r="I195" s="145"/>
      <c r="J195" s="146">
        <f>ROUND(I195*H195,2)</f>
        <v>0</v>
      </c>
      <c r="K195" s="147"/>
      <c r="L195" s="32"/>
      <c r="M195" s="148" t="s">
        <v>1</v>
      </c>
      <c r="N195" s="149" t="s">
        <v>42</v>
      </c>
      <c r="P195" s="150">
        <f>O195*H195</f>
        <v>0</v>
      </c>
      <c r="Q195" s="150">
        <v>0</v>
      </c>
      <c r="R195" s="150">
        <f>Q195*H195</f>
        <v>0</v>
      </c>
      <c r="S195" s="150">
        <v>0</v>
      </c>
      <c r="T195" s="151">
        <f>S195*H195</f>
        <v>0</v>
      </c>
      <c r="AR195" s="152" t="s">
        <v>90</v>
      </c>
      <c r="AT195" s="152" t="s">
        <v>156</v>
      </c>
      <c r="AU195" s="152" t="s">
        <v>80</v>
      </c>
      <c r="AY195" s="17" t="s">
        <v>154</v>
      </c>
      <c r="BE195" s="153">
        <f>IF(N195="základná",J195,0)</f>
        <v>0</v>
      </c>
      <c r="BF195" s="153">
        <f>IF(N195="znížená",J195,0)</f>
        <v>0</v>
      </c>
      <c r="BG195" s="153">
        <f>IF(N195="zákl. prenesená",J195,0)</f>
        <v>0</v>
      </c>
      <c r="BH195" s="153">
        <f>IF(N195="zníž. prenesená",J195,0)</f>
        <v>0</v>
      </c>
      <c r="BI195" s="153">
        <f>IF(N195="nulová",J195,0)</f>
        <v>0</v>
      </c>
      <c r="BJ195" s="17" t="s">
        <v>84</v>
      </c>
      <c r="BK195" s="153">
        <f>ROUND(I195*H195,2)</f>
        <v>0</v>
      </c>
      <c r="BL195" s="17" t="s">
        <v>90</v>
      </c>
      <c r="BM195" s="152" t="s">
        <v>2475</v>
      </c>
    </row>
    <row r="196" spans="2:65" s="1" customFormat="1" ht="16.5" customHeight="1">
      <c r="B196" s="139"/>
      <c r="C196" s="140" t="s">
        <v>581</v>
      </c>
      <c r="D196" s="140" t="s">
        <v>156</v>
      </c>
      <c r="E196" s="141" t="s">
        <v>2476</v>
      </c>
      <c r="F196" s="142" t="s">
        <v>2477</v>
      </c>
      <c r="G196" s="143" t="s">
        <v>355</v>
      </c>
      <c r="H196" s="144">
        <v>1</v>
      </c>
      <c r="I196" s="145"/>
      <c r="J196" s="146">
        <f>ROUND(I196*H196,2)</f>
        <v>0</v>
      </c>
      <c r="K196" s="147"/>
      <c r="L196" s="32"/>
      <c r="M196" s="148" t="s">
        <v>1</v>
      </c>
      <c r="N196" s="149" t="s">
        <v>42</v>
      </c>
      <c r="P196" s="150">
        <f>O196*H196</f>
        <v>0</v>
      </c>
      <c r="Q196" s="150">
        <v>0</v>
      </c>
      <c r="R196" s="150">
        <f>Q196*H196</f>
        <v>0</v>
      </c>
      <c r="S196" s="150">
        <v>0</v>
      </c>
      <c r="T196" s="151">
        <f>S196*H196</f>
        <v>0</v>
      </c>
      <c r="AR196" s="152" t="s">
        <v>90</v>
      </c>
      <c r="AT196" s="152" t="s">
        <v>156</v>
      </c>
      <c r="AU196" s="152" t="s">
        <v>80</v>
      </c>
      <c r="AY196" s="17" t="s">
        <v>154</v>
      </c>
      <c r="BE196" s="153">
        <f>IF(N196="základná",J196,0)</f>
        <v>0</v>
      </c>
      <c r="BF196" s="153">
        <f>IF(N196="znížená",J196,0)</f>
        <v>0</v>
      </c>
      <c r="BG196" s="153">
        <f>IF(N196="zákl. prenesená",J196,0)</f>
        <v>0</v>
      </c>
      <c r="BH196" s="153">
        <f>IF(N196="zníž. prenesená",J196,0)</f>
        <v>0</v>
      </c>
      <c r="BI196" s="153">
        <f>IF(N196="nulová",J196,0)</f>
        <v>0</v>
      </c>
      <c r="BJ196" s="17" t="s">
        <v>84</v>
      </c>
      <c r="BK196" s="153">
        <f>ROUND(I196*H196,2)</f>
        <v>0</v>
      </c>
      <c r="BL196" s="17" t="s">
        <v>90</v>
      </c>
      <c r="BM196" s="152" t="s">
        <v>2478</v>
      </c>
    </row>
    <row r="197" spans="2:65" s="1" customFormat="1" ht="16.5" customHeight="1">
      <c r="B197" s="139"/>
      <c r="C197" s="140" t="s">
        <v>589</v>
      </c>
      <c r="D197" s="140" t="s">
        <v>156</v>
      </c>
      <c r="E197" s="141" t="s">
        <v>2479</v>
      </c>
      <c r="F197" s="142" t="s">
        <v>2480</v>
      </c>
      <c r="G197" s="143" t="s">
        <v>355</v>
      </c>
      <c r="H197" s="144">
        <v>7</v>
      </c>
      <c r="I197" s="145"/>
      <c r="J197" s="146">
        <f>ROUND(I197*H197,2)</f>
        <v>0</v>
      </c>
      <c r="K197" s="147"/>
      <c r="L197" s="32"/>
      <c r="M197" s="148" t="s">
        <v>1</v>
      </c>
      <c r="N197" s="149" t="s">
        <v>42</v>
      </c>
      <c r="P197" s="150">
        <f>O197*H197</f>
        <v>0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AR197" s="152" t="s">
        <v>90</v>
      </c>
      <c r="AT197" s="152" t="s">
        <v>156</v>
      </c>
      <c r="AU197" s="152" t="s">
        <v>80</v>
      </c>
      <c r="AY197" s="17" t="s">
        <v>154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84</v>
      </c>
      <c r="BK197" s="153">
        <f>ROUND(I197*H197,2)</f>
        <v>0</v>
      </c>
      <c r="BL197" s="17" t="s">
        <v>90</v>
      </c>
      <c r="BM197" s="152" t="s">
        <v>2481</v>
      </c>
    </row>
    <row r="198" spans="2:65" s="1" customFormat="1" ht="21.75" customHeight="1">
      <c r="B198" s="139"/>
      <c r="C198" s="175" t="s">
        <v>594</v>
      </c>
      <c r="D198" s="175" t="s">
        <v>359</v>
      </c>
      <c r="E198" s="176" t="s">
        <v>2482</v>
      </c>
      <c r="F198" s="177" t="s">
        <v>2483</v>
      </c>
      <c r="G198" s="178" t="s">
        <v>355</v>
      </c>
      <c r="H198" s="179">
        <v>3</v>
      </c>
      <c r="I198" s="180"/>
      <c r="J198" s="181">
        <f>ROUND(I198*H198,2)</f>
        <v>0</v>
      </c>
      <c r="K198" s="182"/>
      <c r="L198" s="183"/>
      <c r="M198" s="184" t="s">
        <v>1</v>
      </c>
      <c r="N198" s="185" t="s">
        <v>42</v>
      </c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AR198" s="152" t="s">
        <v>199</v>
      </c>
      <c r="AT198" s="152" t="s">
        <v>359</v>
      </c>
      <c r="AU198" s="152" t="s">
        <v>80</v>
      </c>
      <c r="AY198" s="17" t="s">
        <v>154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84</v>
      </c>
      <c r="BK198" s="153">
        <f>ROUND(I198*H198,2)</f>
        <v>0</v>
      </c>
      <c r="BL198" s="17" t="s">
        <v>90</v>
      </c>
      <c r="BM198" s="152" t="s">
        <v>2484</v>
      </c>
    </row>
    <row r="199" spans="2:65" s="1" customFormat="1" ht="37.9" customHeight="1">
      <c r="B199" s="139"/>
      <c r="C199" s="140" t="s">
        <v>599</v>
      </c>
      <c r="D199" s="140" t="s">
        <v>156</v>
      </c>
      <c r="E199" s="141" t="s">
        <v>2485</v>
      </c>
      <c r="F199" s="142" t="s">
        <v>2486</v>
      </c>
      <c r="G199" s="143" t="s">
        <v>355</v>
      </c>
      <c r="H199" s="144">
        <v>7</v>
      </c>
      <c r="I199" s="145"/>
      <c r="J199" s="146">
        <f>ROUND(I199*H199,2)</f>
        <v>0</v>
      </c>
      <c r="K199" s="147"/>
      <c r="L199" s="32"/>
      <c r="M199" s="148" t="s">
        <v>1</v>
      </c>
      <c r="N199" s="149" t="s">
        <v>42</v>
      </c>
      <c r="P199" s="150">
        <f>O199*H199</f>
        <v>0</v>
      </c>
      <c r="Q199" s="150">
        <v>0</v>
      </c>
      <c r="R199" s="150">
        <f>Q199*H199</f>
        <v>0</v>
      </c>
      <c r="S199" s="150">
        <v>0</v>
      </c>
      <c r="T199" s="151">
        <f>S199*H199</f>
        <v>0</v>
      </c>
      <c r="AR199" s="152" t="s">
        <v>90</v>
      </c>
      <c r="AT199" s="152" t="s">
        <v>156</v>
      </c>
      <c r="AU199" s="152" t="s">
        <v>80</v>
      </c>
      <c r="AY199" s="17" t="s">
        <v>154</v>
      </c>
      <c r="BE199" s="153">
        <f>IF(N199="základná",J199,0)</f>
        <v>0</v>
      </c>
      <c r="BF199" s="153">
        <f>IF(N199="znížená",J199,0)</f>
        <v>0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7" t="s">
        <v>84</v>
      </c>
      <c r="BK199" s="153">
        <f>ROUND(I199*H199,2)</f>
        <v>0</v>
      </c>
      <c r="BL199" s="17" t="s">
        <v>90</v>
      </c>
      <c r="BM199" s="152" t="s">
        <v>2487</v>
      </c>
    </row>
    <row r="200" spans="2:65" s="1" customFormat="1" ht="16.5" customHeight="1">
      <c r="B200" s="139"/>
      <c r="C200" s="140" t="s">
        <v>605</v>
      </c>
      <c r="D200" s="140" t="s">
        <v>156</v>
      </c>
      <c r="E200" s="141" t="s">
        <v>2488</v>
      </c>
      <c r="F200" s="142" t="s">
        <v>2489</v>
      </c>
      <c r="G200" s="143" t="s">
        <v>355</v>
      </c>
      <c r="H200" s="144">
        <v>1</v>
      </c>
      <c r="I200" s="145"/>
      <c r="J200" s="146">
        <f>ROUND(I200*H200,2)</f>
        <v>0</v>
      </c>
      <c r="K200" s="147"/>
      <c r="L200" s="32"/>
      <c r="M200" s="148" t="s">
        <v>1</v>
      </c>
      <c r="N200" s="149" t="s">
        <v>42</v>
      </c>
      <c r="P200" s="150">
        <f>O200*H200</f>
        <v>0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AR200" s="152" t="s">
        <v>90</v>
      </c>
      <c r="AT200" s="152" t="s">
        <v>156</v>
      </c>
      <c r="AU200" s="152" t="s">
        <v>80</v>
      </c>
      <c r="AY200" s="17" t="s">
        <v>154</v>
      </c>
      <c r="BE200" s="153">
        <f>IF(N200="základná",J200,0)</f>
        <v>0</v>
      </c>
      <c r="BF200" s="153">
        <f>IF(N200="znížená",J200,0)</f>
        <v>0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7" t="s">
        <v>84</v>
      </c>
      <c r="BK200" s="153">
        <f>ROUND(I200*H200,2)</f>
        <v>0</v>
      </c>
      <c r="BL200" s="17" t="s">
        <v>90</v>
      </c>
      <c r="BM200" s="152" t="s">
        <v>2490</v>
      </c>
    </row>
    <row r="201" spans="2:65" s="1" customFormat="1" ht="21.75" customHeight="1">
      <c r="B201" s="139"/>
      <c r="C201" s="175" t="s">
        <v>610</v>
      </c>
      <c r="D201" s="175" t="s">
        <v>359</v>
      </c>
      <c r="E201" s="176" t="s">
        <v>2491</v>
      </c>
      <c r="F201" s="177" t="s">
        <v>2492</v>
      </c>
      <c r="G201" s="178" t="s">
        <v>355</v>
      </c>
      <c r="H201" s="179">
        <v>6</v>
      </c>
      <c r="I201" s="180"/>
      <c r="J201" s="181">
        <f>ROUND(I201*H201,2)</f>
        <v>0</v>
      </c>
      <c r="K201" s="182"/>
      <c r="L201" s="183"/>
      <c r="M201" s="184" t="s">
        <v>1</v>
      </c>
      <c r="N201" s="185" t="s">
        <v>42</v>
      </c>
      <c r="P201" s="150">
        <f>O201*H201</f>
        <v>0</v>
      </c>
      <c r="Q201" s="150">
        <v>0</v>
      </c>
      <c r="R201" s="150">
        <f>Q201*H201</f>
        <v>0</v>
      </c>
      <c r="S201" s="150">
        <v>0</v>
      </c>
      <c r="T201" s="151">
        <f>S201*H201</f>
        <v>0</v>
      </c>
      <c r="AR201" s="152" t="s">
        <v>199</v>
      </c>
      <c r="AT201" s="152" t="s">
        <v>359</v>
      </c>
      <c r="AU201" s="152" t="s">
        <v>80</v>
      </c>
      <c r="AY201" s="17" t="s">
        <v>154</v>
      </c>
      <c r="BE201" s="153">
        <f>IF(N201="základná",J201,0)</f>
        <v>0</v>
      </c>
      <c r="BF201" s="153">
        <f>IF(N201="znížená",J201,0)</f>
        <v>0</v>
      </c>
      <c r="BG201" s="153">
        <f>IF(N201="zákl. prenesená",J201,0)</f>
        <v>0</v>
      </c>
      <c r="BH201" s="153">
        <f>IF(N201="zníž. prenesená",J201,0)</f>
        <v>0</v>
      </c>
      <c r="BI201" s="153">
        <f>IF(N201="nulová",J201,0)</f>
        <v>0</v>
      </c>
      <c r="BJ201" s="17" t="s">
        <v>84</v>
      </c>
      <c r="BK201" s="153">
        <f>ROUND(I201*H201,2)</f>
        <v>0</v>
      </c>
      <c r="BL201" s="17" t="s">
        <v>90</v>
      </c>
      <c r="BM201" s="152" t="s">
        <v>2493</v>
      </c>
    </row>
    <row r="202" spans="2:65" s="1" customFormat="1" ht="37.9" customHeight="1">
      <c r="B202" s="139"/>
      <c r="C202" s="140" t="s">
        <v>622</v>
      </c>
      <c r="D202" s="140" t="s">
        <v>156</v>
      </c>
      <c r="E202" s="141" t="s">
        <v>2494</v>
      </c>
      <c r="F202" s="142" t="s">
        <v>2495</v>
      </c>
      <c r="G202" s="143" t="s">
        <v>355</v>
      </c>
      <c r="H202" s="144">
        <v>2</v>
      </c>
      <c r="I202" s="145"/>
      <c r="J202" s="146">
        <f>ROUND(I202*H202,2)</f>
        <v>0</v>
      </c>
      <c r="K202" s="147"/>
      <c r="L202" s="32"/>
      <c r="M202" s="148" t="s">
        <v>1</v>
      </c>
      <c r="N202" s="149" t="s">
        <v>42</v>
      </c>
      <c r="P202" s="150">
        <f>O202*H202</f>
        <v>0</v>
      </c>
      <c r="Q202" s="150">
        <v>0</v>
      </c>
      <c r="R202" s="150">
        <f>Q202*H202</f>
        <v>0</v>
      </c>
      <c r="S202" s="150">
        <v>0</v>
      </c>
      <c r="T202" s="151">
        <f>S202*H202</f>
        <v>0</v>
      </c>
      <c r="AR202" s="152" t="s">
        <v>90</v>
      </c>
      <c r="AT202" s="152" t="s">
        <v>156</v>
      </c>
      <c r="AU202" s="152" t="s">
        <v>80</v>
      </c>
      <c r="AY202" s="17" t="s">
        <v>154</v>
      </c>
      <c r="BE202" s="153">
        <f>IF(N202="základná",J202,0)</f>
        <v>0</v>
      </c>
      <c r="BF202" s="153">
        <f>IF(N202="znížená",J202,0)</f>
        <v>0</v>
      </c>
      <c r="BG202" s="153">
        <f>IF(N202="zákl. prenesená",J202,0)</f>
        <v>0</v>
      </c>
      <c r="BH202" s="153">
        <f>IF(N202="zníž. prenesená",J202,0)</f>
        <v>0</v>
      </c>
      <c r="BI202" s="153">
        <f>IF(N202="nulová",J202,0)</f>
        <v>0</v>
      </c>
      <c r="BJ202" s="17" t="s">
        <v>84</v>
      </c>
      <c r="BK202" s="153">
        <f>ROUND(I202*H202,2)</f>
        <v>0</v>
      </c>
      <c r="BL202" s="17" t="s">
        <v>90</v>
      </c>
      <c r="BM202" s="152" t="s">
        <v>2496</v>
      </c>
    </row>
    <row r="203" spans="2:65" s="1" customFormat="1" ht="16.5" customHeight="1">
      <c r="B203" s="139"/>
      <c r="C203" s="175" t="s">
        <v>630</v>
      </c>
      <c r="D203" s="175" t="s">
        <v>359</v>
      </c>
      <c r="E203" s="176" t="s">
        <v>2497</v>
      </c>
      <c r="F203" s="177" t="s">
        <v>2498</v>
      </c>
      <c r="G203" s="178" t="s">
        <v>355</v>
      </c>
      <c r="H203" s="179">
        <v>2</v>
      </c>
      <c r="I203" s="180"/>
      <c r="J203" s="181">
        <f>ROUND(I203*H203,2)</f>
        <v>0</v>
      </c>
      <c r="K203" s="182"/>
      <c r="L203" s="183"/>
      <c r="M203" s="184" t="s">
        <v>1</v>
      </c>
      <c r="N203" s="185" t="s">
        <v>42</v>
      </c>
      <c r="P203" s="150">
        <f>O203*H203</f>
        <v>0</v>
      </c>
      <c r="Q203" s="150">
        <v>0</v>
      </c>
      <c r="R203" s="150">
        <f>Q203*H203</f>
        <v>0</v>
      </c>
      <c r="S203" s="150">
        <v>0</v>
      </c>
      <c r="T203" s="151">
        <f>S203*H203</f>
        <v>0</v>
      </c>
      <c r="AR203" s="152" t="s">
        <v>199</v>
      </c>
      <c r="AT203" s="152" t="s">
        <v>359</v>
      </c>
      <c r="AU203" s="152" t="s">
        <v>80</v>
      </c>
      <c r="AY203" s="17" t="s">
        <v>154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7" t="s">
        <v>84</v>
      </c>
      <c r="BK203" s="153">
        <f>ROUND(I203*H203,2)</f>
        <v>0</v>
      </c>
      <c r="BL203" s="17" t="s">
        <v>90</v>
      </c>
      <c r="BM203" s="152" t="s">
        <v>2499</v>
      </c>
    </row>
    <row r="204" spans="2:65" s="1" customFormat="1" ht="37.9" customHeight="1">
      <c r="B204" s="139"/>
      <c r="C204" s="140" t="s">
        <v>646</v>
      </c>
      <c r="D204" s="140" t="s">
        <v>156</v>
      </c>
      <c r="E204" s="141" t="s">
        <v>2500</v>
      </c>
      <c r="F204" s="142" t="s">
        <v>2501</v>
      </c>
      <c r="G204" s="143" t="s">
        <v>355</v>
      </c>
      <c r="H204" s="144">
        <v>4</v>
      </c>
      <c r="I204" s="145"/>
      <c r="J204" s="146">
        <f>ROUND(I204*H204,2)</f>
        <v>0</v>
      </c>
      <c r="K204" s="147"/>
      <c r="L204" s="32"/>
      <c r="M204" s="148" t="s">
        <v>1</v>
      </c>
      <c r="N204" s="149" t="s">
        <v>42</v>
      </c>
      <c r="P204" s="150">
        <f>O204*H204</f>
        <v>0</v>
      </c>
      <c r="Q204" s="150">
        <v>0</v>
      </c>
      <c r="R204" s="150">
        <f>Q204*H204</f>
        <v>0</v>
      </c>
      <c r="S204" s="150">
        <v>0</v>
      </c>
      <c r="T204" s="151">
        <f>S204*H204</f>
        <v>0</v>
      </c>
      <c r="AR204" s="152" t="s">
        <v>90</v>
      </c>
      <c r="AT204" s="152" t="s">
        <v>156</v>
      </c>
      <c r="AU204" s="152" t="s">
        <v>80</v>
      </c>
      <c r="AY204" s="17" t="s">
        <v>154</v>
      </c>
      <c r="BE204" s="153">
        <f>IF(N204="základná",J204,0)</f>
        <v>0</v>
      </c>
      <c r="BF204" s="153">
        <f>IF(N204="znížená",J204,0)</f>
        <v>0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7" t="s">
        <v>84</v>
      </c>
      <c r="BK204" s="153">
        <f>ROUND(I204*H204,2)</f>
        <v>0</v>
      </c>
      <c r="BL204" s="17" t="s">
        <v>90</v>
      </c>
      <c r="BM204" s="152" t="s">
        <v>2502</v>
      </c>
    </row>
    <row r="205" spans="2:65" s="1" customFormat="1" ht="16.5" customHeight="1">
      <c r="B205" s="139"/>
      <c r="C205" s="175" t="s">
        <v>650</v>
      </c>
      <c r="D205" s="175" t="s">
        <v>359</v>
      </c>
      <c r="E205" s="176" t="s">
        <v>2503</v>
      </c>
      <c r="F205" s="177" t="s">
        <v>2504</v>
      </c>
      <c r="G205" s="178" t="s">
        <v>355</v>
      </c>
      <c r="H205" s="179">
        <v>4</v>
      </c>
      <c r="I205" s="180"/>
      <c r="J205" s="181">
        <f>ROUND(I205*H205,2)</f>
        <v>0</v>
      </c>
      <c r="K205" s="182"/>
      <c r="L205" s="183"/>
      <c r="M205" s="184" t="s">
        <v>1</v>
      </c>
      <c r="N205" s="185" t="s">
        <v>42</v>
      </c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AR205" s="152" t="s">
        <v>199</v>
      </c>
      <c r="AT205" s="152" t="s">
        <v>359</v>
      </c>
      <c r="AU205" s="152" t="s">
        <v>80</v>
      </c>
      <c r="AY205" s="17" t="s">
        <v>154</v>
      </c>
      <c r="BE205" s="153">
        <f>IF(N205="základná",J205,0)</f>
        <v>0</v>
      </c>
      <c r="BF205" s="153">
        <f>IF(N205="znížená",J205,0)</f>
        <v>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7" t="s">
        <v>84</v>
      </c>
      <c r="BK205" s="153">
        <f>ROUND(I205*H205,2)</f>
        <v>0</v>
      </c>
      <c r="BL205" s="17" t="s">
        <v>90</v>
      </c>
      <c r="BM205" s="152" t="s">
        <v>2505</v>
      </c>
    </row>
    <row r="206" spans="2:65" s="1" customFormat="1" ht="16.5" customHeight="1">
      <c r="B206" s="139"/>
      <c r="C206" s="175" t="s">
        <v>656</v>
      </c>
      <c r="D206" s="175" t="s">
        <v>359</v>
      </c>
      <c r="E206" s="176" t="s">
        <v>2506</v>
      </c>
      <c r="F206" s="177" t="s">
        <v>2507</v>
      </c>
      <c r="G206" s="178" t="s">
        <v>355</v>
      </c>
      <c r="H206" s="179">
        <v>63</v>
      </c>
      <c r="I206" s="180"/>
      <c r="J206" s="181">
        <f>ROUND(I206*H206,2)</f>
        <v>0</v>
      </c>
      <c r="K206" s="182"/>
      <c r="L206" s="183"/>
      <c r="M206" s="184" t="s">
        <v>1</v>
      </c>
      <c r="N206" s="185" t="s">
        <v>42</v>
      </c>
      <c r="P206" s="150">
        <f>O206*H206</f>
        <v>0</v>
      </c>
      <c r="Q206" s="150">
        <v>0</v>
      </c>
      <c r="R206" s="150">
        <f>Q206*H206</f>
        <v>0</v>
      </c>
      <c r="S206" s="150">
        <v>0</v>
      </c>
      <c r="T206" s="151">
        <f>S206*H206</f>
        <v>0</v>
      </c>
      <c r="AR206" s="152" t="s">
        <v>199</v>
      </c>
      <c r="AT206" s="152" t="s">
        <v>359</v>
      </c>
      <c r="AU206" s="152" t="s">
        <v>80</v>
      </c>
      <c r="AY206" s="17" t="s">
        <v>154</v>
      </c>
      <c r="BE206" s="153">
        <f>IF(N206="základná",J206,0)</f>
        <v>0</v>
      </c>
      <c r="BF206" s="153">
        <f>IF(N206="znížená",J206,0)</f>
        <v>0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7" t="s">
        <v>84</v>
      </c>
      <c r="BK206" s="153">
        <f>ROUND(I206*H206,2)</f>
        <v>0</v>
      </c>
      <c r="BL206" s="17" t="s">
        <v>90</v>
      </c>
      <c r="BM206" s="152" t="s">
        <v>2508</v>
      </c>
    </row>
    <row r="207" spans="2:65" s="1" customFormat="1" ht="24.2" customHeight="1">
      <c r="B207" s="139"/>
      <c r="C207" s="140" t="s">
        <v>660</v>
      </c>
      <c r="D207" s="140" t="s">
        <v>156</v>
      </c>
      <c r="E207" s="141" t="s">
        <v>2509</v>
      </c>
      <c r="F207" s="142" t="s">
        <v>2510</v>
      </c>
      <c r="G207" s="143" t="s">
        <v>633</v>
      </c>
      <c r="H207" s="144">
        <v>394.5</v>
      </c>
      <c r="I207" s="145"/>
      <c r="J207" s="146">
        <f>ROUND(I207*H207,2)</f>
        <v>0</v>
      </c>
      <c r="K207" s="147"/>
      <c r="L207" s="32"/>
      <c r="M207" s="148" t="s">
        <v>1</v>
      </c>
      <c r="N207" s="149" t="s">
        <v>42</v>
      </c>
      <c r="P207" s="150">
        <f>O207*H207</f>
        <v>0</v>
      </c>
      <c r="Q207" s="150">
        <v>0</v>
      </c>
      <c r="R207" s="150">
        <f>Q207*H207</f>
        <v>0</v>
      </c>
      <c r="S207" s="150">
        <v>0</v>
      </c>
      <c r="T207" s="151">
        <f>S207*H207</f>
        <v>0</v>
      </c>
      <c r="AR207" s="152" t="s">
        <v>90</v>
      </c>
      <c r="AT207" s="152" t="s">
        <v>156</v>
      </c>
      <c r="AU207" s="152" t="s">
        <v>80</v>
      </c>
      <c r="AY207" s="17" t="s">
        <v>154</v>
      </c>
      <c r="BE207" s="153">
        <f>IF(N207="základná",J207,0)</f>
        <v>0</v>
      </c>
      <c r="BF207" s="153">
        <f>IF(N207="znížená",J207,0)</f>
        <v>0</v>
      </c>
      <c r="BG207" s="153">
        <f>IF(N207="zákl. prenesená",J207,0)</f>
        <v>0</v>
      </c>
      <c r="BH207" s="153">
        <f>IF(N207="zníž. prenesená",J207,0)</f>
        <v>0</v>
      </c>
      <c r="BI207" s="153">
        <f>IF(N207="nulová",J207,0)</f>
        <v>0</v>
      </c>
      <c r="BJ207" s="17" t="s">
        <v>84</v>
      </c>
      <c r="BK207" s="153">
        <f>ROUND(I207*H207,2)</f>
        <v>0</v>
      </c>
      <c r="BL207" s="17" t="s">
        <v>90</v>
      </c>
      <c r="BM207" s="152" t="s">
        <v>2511</v>
      </c>
    </row>
    <row r="208" spans="2:65" s="1" customFormat="1" ht="24.2" customHeight="1">
      <c r="B208" s="139"/>
      <c r="C208" s="140" t="s">
        <v>667</v>
      </c>
      <c r="D208" s="140" t="s">
        <v>156</v>
      </c>
      <c r="E208" s="141" t="s">
        <v>2512</v>
      </c>
      <c r="F208" s="142" t="s">
        <v>2513</v>
      </c>
      <c r="G208" s="143" t="s">
        <v>633</v>
      </c>
      <c r="H208" s="144">
        <v>394.5</v>
      </c>
      <c r="I208" s="145"/>
      <c r="J208" s="146">
        <f>ROUND(I208*H208,2)</f>
        <v>0</v>
      </c>
      <c r="K208" s="147"/>
      <c r="L208" s="32"/>
      <c r="M208" s="148" t="s">
        <v>1</v>
      </c>
      <c r="N208" s="149" t="s">
        <v>42</v>
      </c>
      <c r="P208" s="150">
        <f>O208*H208</f>
        <v>0</v>
      </c>
      <c r="Q208" s="150">
        <v>0</v>
      </c>
      <c r="R208" s="150">
        <f>Q208*H208</f>
        <v>0</v>
      </c>
      <c r="S208" s="150">
        <v>0</v>
      </c>
      <c r="T208" s="151">
        <f>S208*H208</f>
        <v>0</v>
      </c>
      <c r="AR208" s="152" t="s">
        <v>90</v>
      </c>
      <c r="AT208" s="152" t="s">
        <v>156</v>
      </c>
      <c r="AU208" s="152" t="s">
        <v>80</v>
      </c>
      <c r="AY208" s="17" t="s">
        <v>154</v>
      </c>
      <c r="BE208" s="153">
        <f>IF(N208="základná",J208,0)</f>
        <v>0</v>
      </c>
      <c r="BF208" s="153">
        <f>IF(N208="znížená",J208,0)</f>
        <v>0</v>
      </c>
      <c r="BG208" s="153">
        <f>IF(N208="zákl. prenesená",J208,0)</f>
        <v>0</v>
      </c>
      <c r="BH208" s="153">
        <f>IF(N208="zníž. prenesená",J208,0)</f>
        <v>0</v>
      </c>
      <c r="BI208" s="153">
        <f>IF(N208="nulová",J208,0)</f>
        <v>0</v>
      </c>
      <c r="BJ208" s="17" t="s">
        <v>84</v>
      </c>
      <c r="BK208" s="153">
        <f>ROUND(I208*H208,2)</f>
        <v>0</v>
      </c>
      <c r="BL208" s="17" t="s">
        <v>90</v>
      </c>
      <c r="BM208" s="152" t="s">
        <v>2514</v>
      </c>
    </row>
    <row r="209" spans="2:65" s="11" customFormat="1" ht="25.9" customHeight="1">
      <c r="B209" s="127"/>
      <c r="D209" s="128" t="s">
        <v>75</v>
      </c>
      <c r="E209" s="129" t="s">
        <v>2515</v>
      </c>
      <c r="F209" s="129" t="s">
        <v>2516</v>
      </c>
      <c r="I209" s="130"/>
      <c r="J209" s="131">
        <f>BK209</f>
        <v>0</v>
      </c>
      <c r="L209" s="127"/>
      <c r="M209" s="132"/>
      <c r="P209" s="133">
        <f>SUM(P210:P235)</f>
        <v>0</v>
      </c>
      <c r="R209" s="133">
        <f>SUM(R210:R235)</f>
        <v>0</v>
      </c>
      <c r="T209" s="134">
        <f>SUM(T210:T235)</f>
        <v>0</v>
      </c>
      <c r="AR209" s="128" t="s">
        <v>80</v>
      </c>
      <c r="AT209" s="135" t="s">
        <v>75</v>
      </c>
      <c r="AU209" s="135" t="s">
        <v>7</v>
      </c>
      <c r="AY209" s="128" t="s">
        <v>154</v>
      </c>
      <c r="BK209" s="136">
        <f>SUM(BK210:BK235)</f>
        <v>0</v>
      </c>
    </row>
    <row r="210" spans="2:65" s="1" customFormat="1" ht="33" customHeight="1">
      <c r="B210" s="139"/>
      <c r="C210" s="140" t="s">
        <v>671</v>
      </c>
      <c r="D210" s="140" t="s">
        <v>156</v>
      </c>
      <c r="E210" s="141" t="s">
        <v>2517</v>
      </c>
      <c r="F210" s="142" t="s">
        <v>2518</v>
      </c>
      <c r="G210" s="143" t="s">
        <v>2519</v>
      </c>
      <c r="H210" s="144">
        <v>7</v>
      </c>
      <c r="I210" s="145"/>
      <c r="J210" s="146">
        <f>ROUND(I210*H210,2)</f>
        <v>0</v>
      </c>
      <c r="K210" s="147"/>
      <c r="L210" s="32"/>
      <c r="M210" s="148" t="s">
        <v>1</v>
      </c>
      <c r="N210" s="149" t="s">
        <v>42</v>
      </c>
      <c r="P210" s="150">
        <f>O210*H210</f>
        <v>0</v>
      </c>
      <c r="Q210" s="150">
        <v>0</v>
      </c>
      <c r="R210" s="150">
        <f>Q210*H210</f>
        <v>0</v>
      </c>
      <c r="S210" s="150">
        <v>0</v>
      </c>
      <c r="T210" s="151">
        <f>S210*H210</f>
        <v>0</v>
      </c>
      <c r="AR210" s="152" t="s">
        <v>90</v>
      </c>
      <c r="AT210" s="152" t="s">
        <v>156</v>
      </c>
      <c r="AU210" s="152" t="s">
        <v>80</v>
      </c>
      <c r="AY210" s="17" t="s">
        <v>154</v>
      </c>
      <c r="BE210" s="153">
        <f>IF(N210="základná",J210,0)</f>
        <v>0</v>
      </c>
      <c r="BF210" s="153">
        <f>IF(N210="znížená",J210,0)</f>
        <v>0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7" t="s">
        <v>84</v>
      </c>
      <c r="BK210" s="153">
        <f>ROUND(I210*H210,2)</f>
        <v>0</v>
      </c>
      <c r="BL210" s="17" t="s">
        <v>90</v>
      </c>
      <c r="BM210" s="152" t="s">
        <v>2520</v>
      </c>
    </row>
    <row r="211" spans="2:65" s="1" customFormat="1" ht="24.2" customHeight="1">
      <c r="B211" s="139"/>
      <c r="C211" s="140" t="s">
        <v>680</v>
      </c>
      <c r="D211" s="140" t="s">
        <v>156</v>
      </c>
      <c r="E211" s="141" t="s">
        <v>2521</v>
      </c>
      <c r="F211" s="142" t="s">
        <v>2522</v>
      </c>
      <c r="G211" s="143" t="s">
        <v>355</v>
      </c>
      <c r="H211" s="144">
        <v>1</v>
      </c>
      <c r="I211" s="145"/>
      <c r="J211" s="146">
        <f>ROUND(I211*H211,2)</f>
        <v>0</v>
      </c>
      <c r="K211" s="147"/>
      <c r="L211" s="32"/>
      <c r="M211" s="148" t="s">
        <v>1</v>
      </c>
      <c r="N211" s="149" t="s">
        <v>42</v>
      </c>
      <c r="P211" s="150">
        <f>O211*H211</f>
        <v>0</v>
      </c>
      <c r="Q211" s="150">
        <v>0</v>
      </c>
      <c r="R211" s="150">
        <f>Q211*H211</f>
        <v>0</v>
      </c>
      <c r="S211" s="150">
        <v>0</v>
      </c>
      <c r="T211" s="151">
        <f>S211*H211</f>
        <v>0</v>
      </c>
      <c r="AR211" s="152" t="s">
        <v>90</v>
      </c>
      <c r="AT211" s="152" t="s">
        <v>156</v>
      </c>
      <c r="AU211" s="152" t="s">
        <v>80</v>
      </c>
      <c r="AY211" s="17" t="s">
        <v>154</v>
      </c>
      <c r="BE211" s="153">
        <f>IF(N211="základná",J211,0)</f>
        <v>0</v>
      </c>
      <c r="BF211" s="153">
        <f>IF(N211="znížená",J211,0)</f>
        <v>0</v>
      </c>
      <c r="BG211" s="153">
        <f>IF(N211="zákl. prenesená",J211,0)</f>
        <v>0</v>
      </c>
      <c r="BH211" s="153">
        <f>IF(N211="zníž. prenesená",J211,0)</f>
        <v>0</v>
      </c>
      <c r="BI211" s="153">
        <f>IF(N211="nulová",J211,0)</f>
        <v>0</v>
      </c>
      <c r="BJ211" s="17" t="s">
        <v>84</v>
      </c>
      <c r="BK211" s="153">
        <f>ROUND(I211*H211,2)</f>
        <v>0</v>
      </c>
      <c r="BL211" s="17" t="s">
        <v>90</v>
      </c>
      <c r="BM211" s="152" t="s">
        <v>2523</v>
      </c>
    </row>
    <row r="212" spans="2:65" s="1" customFormat="1" ht="16.5" customHeight="1">
      <c r="B212" s="139"/>
      <c r="C212" s="175" t="s">
        <v>685</v>
      </c>
      <c r="D212" s="175" t="s">
        <v>359</v>
      </c>
      <c r="E212" s="176" t="s">
        <v>2524</v>
      </c>
      <c r="F212" s="177" t="s">
        <v>2525</v>
      </c>
      <c r="G212" s="178" t="s">
        <v>355</v>
      </c>
      <c r="H212" s="179">
        <v>6</v>
      </c>
      <c r="I212" s="180"/>
      <c r="J212" s="181">
        <f>ROUND(I212*H212,2)</f>
        <v>0</v>
      </c>
      <c r="K212" s="182"/>
      <c r="L212" s="183"/>
      <c r="M212" s="184" t="s">
        <v>1</v>
      </c>
      <c r="N212" s="185" t="s">
        <v>42</v>
      </c>
      <c r="P212" s="150">
        <f>O212*H212</f>
        <v>0</v>
      </c>
      <c r="Q212" s="150">
        <v>0</v>
      </c>
      <c r="R212" s="150">
        <f>Q212*H212</f>
        <v>0</v>
      </c>
      <c r="S212" s="150">
        <v>0</v>
      </c>
      <c r="T212" s="151">
        <f>S212*H212</f>
        <v>0</v>
      </c>
      <c r="AR212" s="152" t="s">
        <v>199</v>
      </c>
      <c r="AT212" s="152" t="s">
        <v>359</v>
      </c>
      <c r="AU212" s="152" t="s">
        <v>80</v>
      </c>
      <c r="AY212" s="17" t="s">
        <v>154</v>
      </c>
      <c r="BE212" s="153">
        <f>IF(N212="základná",J212,0)</f>
        <v>0</v>
      </c>
      <c r="BF212" s="153">
        <f>IF(N212="znížená",J212,0)</f>
        <v>0</v>
      </c>
      <c r="BG212" s="153">
        <f>IF(N212="zákl. prenesená",J212,0)</f>
        <v>0</v>
      </c>
      <c r="BH212" s="153">
        <f>IF(N212="zníž. prenesená",J212,0)</f>
        <v>0</v>
      </c>
      <c r="BI212" s="153">
        <f>IF(N212="nulová",J212,0)</f>
        <v>0</v>
      </c>
      <c r="BJ212" s="17" t="s">
        <v>84</v>
      </c>
      <c r="BK212" s="153">
        <f>ROUND(I212*H212,2)</f>
        <v>0</v>
      </c>
      <c r="BL212" s="17" t="s">
        <v>90</v>
      </c>
      <c r="BM212" s="152" t="s">
        <v>2526</v>
      </c>
    </row>
    <row r="213" spans="2:65" s="1" customFormat="1" ht="21.75" customHeight="1">
      <c r="B213" s="139"/>
      <c r="C213" s="140" t="s">
        <v>691</v>
      </c>
      <c r="D213" s="140" t="s">
        <v>156</v>
      </c>
      <c r="E213" s="141" t="s">
        <v>2527</v>
      </c>
      <c r="F213" s="142" t="s">
        <v>2528</v>
      </c>
      <c r="G213" s="143" t="s">
        <v>355</v>
      </c>
      <c r="H213" s="144">
        <v>7</v>
      </c>
      <c r="I213" s="145"/>
      <c r="J213" s="146">
        <f>ROUND(I213*H213,2)</f>
        <v>0</v>
      </c>
      <c r="K213" s="147"/>
      <c r="L213" s="32"/>
      <c r="M213" s="148" t="s">
        <v>1</v>
      </c>
      <c r="N213" s="149" t="s">
        <v>42</v>
      </c>
      <c r="P213" s="150">
        <f>O213*H213</f>
        <v>0</v>
      </c>
      <c r="Q213" s="150">
        <v>0</v>
      </c>
      <c r="R213" s="150">
        <f>Q213*H213</f>
        <v>0</v>
      </c>
      <c r="S213" s="150">
        <v>0</v>
      </c>
      <c r="T213" s="151">
        <f>S213*H213</f>
        <v>0</v>
      </c>
      <c r="AR213" s="152" t="s">
        <v>90</v>
      </c>
      <c r="AT213" s="152" t="s">
        <v>156</v>
      </c>
      <c r="AU213" s="152" t="s">
        <v>80</v>
      </c>
      <c r="AY213" s="17" t="s">
        <v>154</v>
      </c>
      <c r="BE213" s="153">
        <f>IF(N213="základná",J213,0)</f>
        <v>0</v>
      </c>
      <c r="BF213" s="153">
        <f>IF(N213="znížená",J213,0)</f>
        <v>0</v>
      </c>
      <c r="BG213" s="153">
        <f>IF(N213="zákl. prenesená",J213,0)</f>
        <v>0</v>
      </c>
      <c r="BH213" s="153">
        <f>IF(N213="zníž. prenesená",J213,0)</f>
        <v>0</v>
      </c>
      <c r="BI213" s="153">
        <f>IF(N213="nulová",J213,0)</f>
        <v>0</v>
      </c>
      <c r="BJ213" s="17" t="s">
        <v>84</v>
      </c>
      <c r="BK213" s="153">
        <f>ROUND(I213*H213,2)</f>
        <v>0</v>
      </c>
      <c r="BL213" s="17" t="s">
        <v>90</v>
      </c>
      <c r="BM213" s="152" t="s">
        <v>2529</v>
      </c>
    </row>
    <row r="214" spans="2:65" s="1" customFormat="1" ht="24.2" customHeight="1">
      <c r="B214" s="139"/>
      <c r="C214" s="140" t="s">
        <v>700</v>
      </c>
      <c r="D214" s="140" t="s">
        <v>156</v>
      </c>
      <c r="E214" s="141" t="s">
        <v>2530</v>
      </c>
      <c r="F214" s="142" t="s">
        <v>2531</v>
      </c>
      <c r="G214" s="143" t="s">
        <v>355</v>
      </c>
      <c r="H214" s="144">
        <v>1</v>
      </c>
      <c r="I214" s="145"/>
      <c r="J214" s="146">
        <f>ROUND(I214*H214,2)</f>
        <v>0</v>
      </c>
      <c r="K214" s="147"/>
      <c r="L214" s="32"/>
      <c r="M214" s="148" t="s">
        <v>1</v>
      </c>
      <c r="N214" s="149" t="s">
        <v>42</v>
      </c>
      <c r="P214" s="150">
        <f>O214*H214</f>
        <v>0</v>
      </c>
      <c r="Q214" s="150">
        <v>0</v>
      </c>
      <c r="R214" s="150">
        <f>Q214*H214</f>
        <v>0</v>
      </c>
      <c r="S214" s="150">
        <v>0</v>
      </c>
      <c r="T214" s="151">
        <f>S214*H214</f>
        <v>0</v>
      </c>
      <c r="AR214" s="152" t="s">
        <v>90</v>
      </c>
      <c r="AT214" s="152" t="s">
        <v>156</v>
      </c>
      <c r="AU214" s="152" t="s">
        <v>80</v>
      </c>
      <c r="AY214" s="17" t="s">
        <v>154</v>
      </c>
      <c r="BE214" s="153">
        <f>IF(N214="základná",J214,0)</f>
        <v>0</v>
      </c>
      <c r="BF214" s="153">
        <f>IF(N214="znížená",J214,0)</f>
        <v>0</v>
      </c>
      <c r="BG214" s="153">
        <f>IF(N214="zákl. prenesená",J214,0)</f>
        <v>0</v>
      </c>
      <c r="BH214" s="153">
        <f>IF(N214="zníž. prenesená",J214,0)</f>
        <v>0</v>
      </c>
      <c r="BI214" s="153">
        <f>IF(N214="nulová",J214,0)</f>
        <v>0</v>
      </c>
      <c r="BJ214" s="17" t="s">
        <v>84</v>
      </c>
      <c r="BK214" s="153">
        <f>ROUND(I214*H214,2)</f>
        <v>0</v>
      </c>
      <c r="BL214" s="17" t="s">
        <v>90</v>
      </c>
      <c r="BM214" s="152" t="s">
        <v>2532</v>
      </c>
    </row>
    <row r="215" spans="2:65" s="1" customFormat="1" ht="16.5" customHeight="1">
      <c r="B215" s="139"/>
      <c r="C215" s="175" t="s">
        <v>709</v>
      </c>
      <c r="D215" s="175" t="s">
        <v>359</v>
      </c>
      <c r="E215" s="176" t="s">
        <v>2533</v>
      </c>
      <c r="F215" s="177" t="s">
        <v>2534</v>
      </c>
      <c r="G215" s="178" t="s">
        <v>355</v>
      </c>
      <c r="H215" s="179">
        <v>6</v>
      </c>
      <c r="I215" s="180"/>
      <c r="J215" s="181">
        <f>ROUND(I215*H215,2)</f>
        <v>0</v>
      </c>
      <c r="K215" s="182"/>
      <c r="L215" s="183"/>
      <c r="M215" s="184" t="s">
        <v>1</v>
      </c>
      <c r="N215" s="185" t="s">
        <v>42</v>
      </c>
      <c r="P215" s="150">
        <f>O215*H215</f>
        <v>0</v>
      </c>
      <c r="Q215" s="150">
        <v>0</v>
      </c>
      <c r="R215" s="150">
        <f>Q215*H215</f>
        <v>0</v>
      </c>
      <c r="S215" s="150">
        <v>0</v>
      </c>
      <c r="T215" s="151">
        <f>S215*H215</f>
        <v>0</v>
      </c>
      <c r="AR215" s="152" t="s">
        <v>199</v>
      </c>
      <c r="AT215" s="152" t="s">
        <v>359</v>
      </c>
      <c r="AU215" s="152" t="s">
        <v>80</v>
      </c>
      <c r="AY215" s="17" t="s">
        <v>154</v>
      </c>
      <c r="BE215" s="153">
        <f>IF(N215="základná",J215,0)</f>
        <v>0</v>
      </c>
      <c r="BF215" s="153">
        <f>IF(N215="znížená",J215,0)</f>
        <v>0</v>
      </c>
      <c r="BG215" s="153">
        <f>IF(N215="zákl. prenesená",J215,0)</f>
        <v>0</v>
      </c>
      <c r="BH215" s="153">
        <f>IF(N215="zníž. prenesená",J215,0)</f>
        <v>0</v>
      </c>
      <c r="BI215" s="153">
        <f>IF(N215="nulová",J215,0)</f>
        <v>0</v>
      </c>
      <c r="BJ215" s="17" t="s">
        <v>84</v>
      </c>
      <c r="BK215" s="153">
        <f>ROUND(I215*H215,2)</f>
        <v>0</v>
      </c>
      <c r="BL215" s="17" t="s">
        <v>90</v>
      </c>
      <c r="BM215" s="152" t="s">
        <v>2535</v>
      </c>
    </row>
    <row r="216" spans="2:65" s="1" customFormat="1" ht="24.2" customHeight="1">
      <c r="B216" s="139"/>
      <c r="C216" s="140" t="s">
        <v>713</v>
      </c>
      <c r="D216" s="140" t="s">
        <v>156</v>
      </c>
      <c r="E216" s="141" t="s">
        <v>2536</v>
      </c>
      <c r="F216" s="142" t="s">
        <v>2537</v>
      </c>
      <c r="G216" s="143" t="s">
        <v>2519</v>
      </c>
      <c r="H216" s="144">
        <v>8</v>
      </c>
      <c r="I216" s="145"/>
      <c r="J216" s="146">
        <f>ROUND(I216*H216,2)</f>
        <v>0</v>
      </c>
      <c r="K216" s="147"/>
      <c r="L216" s="32"/>
      <c r="M216" s="148" t="s">
        <v>1</v>
      </c>
      <c r="N216" s="149" t="s">
        <v>42</v>
      </c>
      <c r="P216" s="150">
        <f>O216*H216</f>
        <v>0</v>
      </c>
      <c r="Q216" s="150">
        <v>0</v>
      </c>
      <c r="R216" s="150">
        <f>Q216*H216</f>
        <v>0</v>
      </c>
      <c r="S216" s="150">
        <v>0</v>
      </c>
      <c r="T216" s="151">
        <f>S216*H216</f>
        <v>0</v>
      </c>
      <c r="AR216" s="152" t="s">
        <v>90</v>
      </c>
      <c r="AT216" s="152" t="s">
        <v>156</v>
      </c>
      <c r="AU216" s="152" t="s">
        <v>80</v>
      </c>
      <c r="AY216" s="17" t="s">
        <v>154</v>
      </c>
      <c r="BE216" s="153">
        <f>IF(N216="základná",J216,0)</f>
        <v>0</v>
      </c>
      <c r="BF216" s="153">
        <f>IF(N216="znížená",J216,0)</f>
        <v>0</v>
      </c>
      <c r="BG216" s="153">
        <f>IF(N216="zákl. prenesená",J216,0)</f>
        <v>0</v>
      </c>
      <c r="BH216" s="153">
        <f>IF(N216="zníž. prenesená",J216,0)</f>
        <v>0</v>
      </c>
      <c r="BI216" s="153">
        <f>IF(N216="nulová",J216,0)</f>
        <v>0</v>
      </c>
      <c r="BJ216" s="17" t="s">
        <v>84</v>
      </c>
      <c r="BK216" s="153">
        <f>ROUND(I216*H216,2)</f>
        <v>0</v>
      </c>
      <c r="BL216" s="17" t="s">
        <v>90</v>
      </c>
      <c r="BM216" s="152" t="s">
        <v>2538</v>
      </c>
    </row>
    <row r="217" spans="2:65" s="1" customFormat="1" ht="16.5" customHeight="1">
      <c r="B217" s="139"/>
      <c r="C217" s="175" t="s">
        <v>721</v>
      </c>
      <c r="D217" s="175" t="s">
        <v>359</v>
      </c>
      <c r="E217" s="176" t="s">
        <v>2539</v>
      </c>
      <c r="F217" s="177" t="s">
        <v>2540</v>
      </c>
      <c r="G217" s="178" t="s">
        <v>355</v>
      </c>
      <c r="H217" s="179">
        <v>8</v>
      </c>
      <c r="I217" s="180"/>
      <c r="J217" s="181">
        <f>ROUND(I217*H217,2)</f>
        <v>0</v>
      </c>
      <c r="K217" s="182"/>
      <c r="L217" s="183"/>
      <c r="M217" s="184" t="s">
        <v>1</v>
      </c>
      <c r="N217" s="185" t="s">
        <v>42</v>
      </c>
      <c r="P217" s="150">
        <f>O217*H217</f>
        <v>0</v>
      </c>
      <c r="Q217" s="150">
        <v>0</v>
      </c>
      <c r="R217" s="150">
        <f>Q217*H217</f>
        <v>0</v>
      </c>
      <c r="S217" s="150">
        <v>0</v>
      </c>
      <c r="T217" s="151">
        <f>S217*H217</f>
        <v>0</v>
      </c>
      <c r="AR217" s="152" t="s">
        <v>199</v>
      </c>
      <c r="AT217" s="152" t="s">
        <v>359</v>
      </c>
      <c r="AU217" s="152" t="s">
        <v>80</v>
      </c>
      <c r="AY217" s="17" t="s">
        <v>154</v>
      </c>
      <c r="BE217" s="153">
        <f>IF(N217="základná",J217,0)</f>
        <v>0</v>
      </c>
      <c r="BF217" s="153">
        <f>IF(N217="znížená",J217,0)</f>
        <v>0</v>
      </c>
      <c r="BG217" s="153">
        <f>IF(N217="zákl. prenesená",J217,0)</f>
        <v>0</v>
      </c>
      <c r="BH217" s="153">
        <f>IF(N217="zníž. prenesená",J217,0)</f>
        <v>0</v>
      </c>
      <c r="BI217" s="153">
        <f>IF(N217="nulová",J217,0)</f>
        <v>0</v>
      </c>
      <c r="BJ217" s="17" t="s">
        <v>84</v>
      </c>
      <c r="BK217" s="153">
        <f>ROUND(I217*H217,2)</f>
        <v>0</v>
      </c>
      <c r="BL217" s="17" t="s">
        <v>90</v>
      </c>
      <c r="BM217" s="152" t="s">
        <v>2541</v>
      </c>
    </row>
    <row r="218" spans="2:65" s="1" customFormat="1" ht="16.5" customHeight="1">
      <c r="B218" s="139"/>
      <c r="C218" s="140" t="s">
        <v>731</v>
      </c>
      <c r="D218" s="140" t="s">
        <v>156</v>
      </c>
      <c r="E218" s="141" t="s">
        <v>2542</v>
      </c>
      <c r="F218" s="142" t="s">
        <v>2543</v>
      </c>
      <c r="G218" s="143" t="s">
        <v>355</v>
      </c>
      <c r="H218" s="144">
        <v>8</v>
      </c>
      <c r="I218" s="145"/>
      <c r="J218" s="146">
        <f>ROUND(I218*H218,2)</f>
        <v>0</v>
      </c>
      <c r="K218" s="147"/>
      <c r="L218" s="32"/>
      <c r="M218" s="148" t="s">
        <v>1</v>
      </c>
      <c r="N218" s="149" t="s">
        <v>42</v>
      </c>
      <c r="P218" s="150">
        <f>O218*H218</f>
        <v>0</v>
      </c>
      <c r="Q218" s="150">
        <v>0</v>
      </c>
      <c r="R218" s="150">
        <f>Q218*H218</f>
        <v>0</v>
      </c>
      <c r="S218" s="150">
        <v>0</v>
      </c>
      <c r="T218" s="151">
        <f>S218*H218</f>
        <v>0</v>
      </c>
      <c r="AR218" s="152" t="s">
        <v>90</v>
      </c>
      <c r="AT218" s="152" t="s">
        <v>156</v>
      </c>
      <c r="AU218" s="152" t="s">
        <v>80</v>
      </c>
      <c r="AY218" s="17" t="s">
        <v>154</v>
      </c>
      <c r="BE218" s="153">
        <f>IF(N218="základná",J218,0)</f>
        <v>0</v>
      </c>
      <c r="BF218" s="153">
        <f>IF(N218="znížená",J218,0)</f>
        <v>0</v>
      </c>
      <c r="BG218" s="153">
        <f>IF(N218="zákl. prenesená",J218,0)</f>
        <v>0</v>
      </c>
      <c r="BH218" s="153">
        <f>IF(N218="zníž. prenesená",J218,0)</f>
        <v>0</v>
      </c>
      <c r="BI218" s="153">
        <f>IF(N218="nulová",J218,0)</f>
        <v>0</v>
      </c>
      <c r="BJ218" s="17" t="s">
        <v>84</v>
      </c>
      <c r="BK218" s="153">
        <f>ROUND(I218*H218,2)</f>
        <v>0</v>
      </c>
      <c r="BL218" s="17" t="s">
        <v>90</v>
      </c>
      <c r="BM218" s="152" t="s">
        <v>2544</v>
      </c>
    </row>
    <row r="219" spans="2:65" s="1" customFormat="1" ht="16.5" customHeight="1">
      <c r="B219" s="139"/>
      <c r="C219" s="175" t="s">
        <v>736</v>
      </c>
      <c r="D219" s="175" t="s">
        <v>359</v>
      </c>
      <c r="E219" s="176" t="s">
        <v>2545</v>
      </c>
      <c r="F219" s="177" t="s">
        <v>2546</v>
      </c>
      <c r="G219" s="178" t="s">
        <v>355</v>
      </c>
      <c r="H219" s="179">
        <v>8</v>
      </c>
      <c r="I219" s="180"/>
      <c r="J219" s="181">
        <f>ROUND(I219*H219,2)</f>
        <v>0</v>
      </c>
      <c r="K219" s="182"/>
      <c r="L219" s="183"/>
      <c r="M219" s="184" t="s">
        <v>1</v>
      </c>
      <c r="N219" s="185" t="s">
        <v>42</v>
      </c>
      <c r="P219" s="150">
        <f>O219*H219</f>
        <v>0</v>
      </c>
      <c r="Q219" s="150">
        <v>0</v>
      </c>
      <c r="R219" s="150">
        <f>Q219*H219</f>
        <v>0</v>
      </c>
      <c r="S219" s="150">
        <v>0</v>
      </c>
      <c r="T219" s="151">
        <f>S219*H219</f>
        <v>0</v>
      </c>
      <c r="AR219" s="152" t="s">
        <v>199</v>
      </c>
      <c r="AT219" s="152" t="s">
        <v>359</v>
      </c>
      <c r="AU219" s="152" t="s">
        <v>80</v>
      </c>
      <c r="AY219" s="17" t="s">
        <v>154</v>
      </c>
      <c r="BE219" s="153">
        <f>IF(N219="základná",J219,0)</f>
        <v>0</v>
      </c>
      <c r="BF219" s="153">
        <f>IF(N219="znížená",J219,0)</f>
        <v>0</v>
      </c>
      <c r="BG219" s="153">
        <f>IF(N219="zákl. prenesená",J219,0)</f>
        <v>0</v>
      </c>
      <c r="BH219" s="153">
        <f>IF(N219="zníž. prenesená",J219,0)</f>
        <v>0</v>
      </c>
      <c r="BI219" s="153">
        <f>IF(N219="nulová",J219,0)</f>
        <v>0</v>
      </c>
      <c r="BJ219" s="17" t="s">
        <v>84</v>
      </c>
      <c r="BK219" s="153">
        <f>ROUND(I219*H219,2)</f>
        <v>0</v>
      </c>
      <c r="BL219" s="17" t="s">
        <v>90</v>
      </c>
      <c r="BM219" s="152" t="s">
        <v>2547</v>
      </c>
    </row>
    <row r="220" spans="2:65" s="1" customFormat="1" ht="16.5" customHeight="1">
      <c r="B220" s="139"/>
      <c r="C220" s="175" t="s">
        <v>741</v>
      </c>
      <c r="D220" s="175" t="s">
        <v>359</v>
      </c>
      <c r="E220" s="176" t="s">
        <v>2548</v>
      </c>
      <c r="F220" s="177" t="s">
        <v>2549</v>
      </c>
      <c r="G220" s="178" t="s">
        <v>355</v>
      </c>
      <c r="H220" s="179">
        <v>1</v>
      </c>
      <c r="I220" s="180"/>
      <c r="J220" s="181">
        <f>ROUND(I220*H220,2)</f>
        <v>0</v>
      </c>
      <c r="K220" s="182"/>
      <c r="L220" s="183"/>
      <c r="M220" s="184" t="s">
        <v>1</v>
      </c>
      <c r="N220" s="185" t="s">
        <v>42</v>
      </c>
      <c r="P220" s="150">
        <f>O220*H220</f>
        <v>0</v>
      </c>
      <c r="Q220" s="150">
        <v>0</v>
      </c>
      <c r="R220" s="150">
        <f>Q220*H220</f>
        <v>0</v>
      </c>
      <c r="S220" s="150">
        <v>0</v>
      </c>
      <c r="T220" s="151">
        <f>S220*H220</f>
        <v>0</v>
      </c>
      <c r="AR220" s="152" t="s">
        <v>199</v>
      </c>
      <c r="AT220" s="152" t="s">
        <v>359</v>
      </c>
      <c r="AU220" s="152" t="s">
        <v>80</v>
      </c>
      <c r="AY220" s="17" t="s">
        <v>154</v>
      </c>
      <c r="BE220" s="153">
        <f>IF(N220="základná",J220,0)</f>
        <v>0</v>
      </c>
      <c r="BF220" s="153">
        <f>IF(N220="znížená",J220,0)</f>
        <v>0</v>
      </c>
      <c r="BG220" s="153">
        <f>IF(N220="zákl. prenesená",J220,0)</f>
        <v>0</v>
      </c>
      <c r="BH220" s="153">
        <f>IF(N220="zníž. prenesená",J220,0)</f>
        <v>0</v>
      </c>
      <c r="BI220" s="153">
        <f>IF(N220="nulová",J220,0)</f>
        <v>0</v>
      </c>
      <c r="BJ220" s="17" t="s">
        <v>84</v>
      </c>
      <c r="BK220" s="153">
        <f>ROUND(I220*H220,2)</f>
        <v>0</v>
      </c>
      <c r="BL220" s="17" t="s">
        <v>90</v>
      </c>
      <c r="BM220" s="152" t="s">
        <v>2550</v>
      </c>
    </row>
    <row r="221" spans="2:65" s="1" customFormat="1" ht="16.5" customHeight="1">
      <c r="B221" s="139"/>
      <c r="C221" s="175" t="s">
        <v>745</v>
      </c>
      <c r="D221" s="175" t="s">
        <v>359</v>
      </c>
      <c r="E221" s="176" t="s">
        <v>2551</v>
      </c>
      <c r="F221" s="177" t="s">
        <v>2552</v>
      </c>
      <c r="G221" s="178" t="s">
        <v>355</v>
      </c>
      <c r="H221" s="179">
        <v>23</v>
      </c>
      <c r="I221" s="180"/>
      <c r="J221" s="181">
        <f>ROUND(I221*H221,2)</f>
        <v>0</v>
      </c>
      <c r="K221" s="182"/>
      <c r="L221" s="183"/>
      <c r="M221" s="184" t="s">
        <v>1</v>
      </c>
      <c r="N221" s="185" t="s">
        <v>42</v>
      </c>
      <c r="P221" s="150">
        <f>O221*H221</f>
        <v>0</v>
      </c>
      <c r="Q221" s="150">
        <v>0</v>
      </c>
      <c r="R221" s="150">
        <f>Q221*H221</f>
        <v>0</v>
      </c>
      <c r="S221" s="150">
        <v>0</v>
      </c>
      <c r="T221" s="151">
        <f>S221*H221</f>
        <v>0</v>
      </c>
      <c r="AR221" s="152" t="s">
        <v>199</v>
      </c>
      <c r="AT221" s="152" t="s">
        <v>359</v>
      </c>
      <c r="AU221" s="152" t="s">
        <v>80</v>
      </c>
      <c r="AY221" s="17" t="s">
        <v>154</v>
      </c>
      <c r="BE221" s="153">
        <f>IF(N221="základná",J221,0)</f>
        <v>0</v>
      </c>
      <c r="BF221" s="153">
        <f>IF(N221="znížená",J221,0)</f>
        <v>0</v>
      </c>
      <c r="BG221" s="153">
        <f>IF(N221="zákl. prenesená",J221,0)</f>
        <v>0</v>
      </c>
      <c r="BH221" s="153">
        <f>IF(N221="zníž. prenesená",J221,0)</f>
        <v>0</v>
      </c>
      <c r="BI221" s="153">
        <f>IF(N221="nulová",J221,0)</f>
        <v>0</v>
      </c>
      <c r="BJ221" s="17" t="s">
        <v>84</v>
      </c>
      <c r="BK221" s="153">
        <f>ROUND(I221*H221,2)</f>
        <v>0</v>
      </c>
      <c r="BL221" s="17" t="s">
        <v>90</v>
      </c>
      <c r="BM221" s="152" t="s">
        <v>2553</v>
      </c>
    </row>
    <row r="222" spans="2:65" s="1" customFormat="1" ht="16.5" customHeight="1">
      <c r="B222" s="139"/>
      <c r="C222" s="175" t="s">
        <v>749</v>
      </c>
      <c r="D222" s="175" t="s">
        <v>359</v>
      </c>
      <c r="E222" s="176" t="s">
        <v>2554</v>
      </c>
      <c r="F222" s="177" t="s">
        <v>2555</v>
      </c>
      <c r="G222" s="178" t="s">
        <v>355</v>
      </c>
      <c r="H222" s="179">
        <v>24</v>
      </c>
      <c r="I222" s="180"/>
      <c r="J222" s="181">
        <f>ROUND(I222*H222,2)</f>
        <v>0</v>
      </c>
      <c r="K222" s="182"/>
      <c r="L222" s="183"/>
      <c r="M222" s="184" t="s">
        <v>1</v>
      </c>
      <c r="N222" s="185" t="s">
        <v>42</v>
      </c>
      <c r="P222" s="150">
        <f>O222*H222</f>
        <v>0</v>
      </c>
      <c r="Q222" s="150">
        <v>0</v>
      </c>
      <c r="R222" s="150">
        <f>Q222*H222</f>
        <v>0</v>
      </c>
      <c r="S222" s="150">
        <v>0</v>
      </c>
      <c r="T222" s="151">
        <f>S222*H222</f>
        <v>0</v>
      </c>
      <c r="AR222" s="152" t="s">
        <v>199</v>
      </c>
      <c r="AT222" s="152" t="s">
        <v>359</v>
      </c>
      <c r="AU222" s="152" t="s">
        <v>80</v>
      </c>
      <c r="AY222" s="17" t="s">
        <v>154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7" t="s">
        <v>84</v>
      </c>
      <c r="BK222" s="153">
        <f>ROUND(I222*H222,2)</f>
        <v>0</v>
      </c>
      <c r="BL222" s="17" t="s">
        <v>90</v>
      </c>
      <c r="BM222" s="152" t="s">
        <v>2556</v>
      </c>
    </row>
    <row r="223" spans="2:65" s="1" customFormat="1" ht="33" customHeight="1">
      <c r="B223" s="139"/>
      <c r="C223" s="175" t="s">
        <v>778</v>
      </c>
      <c r="D223" s="175" t="s">
        <v>359</v>
      </c>
      <c r="E223" s="176" t="s">
        <v>2557</v>
      </c>
      <c r="F223" s="177" t="s">
        <v>2558</v>
      </c>
      <c r="G223" s="178" t="s">
        <v>355</v>
      </c>
      <c r="H223" s="179">
        <v>3</v>
      </c>
      <c r="I223" s="180"/>
      <c r="J223" s="181">
        <f>ROUND(I223*H223,2)</f>
        <v>0</v>
      </c>
      <c r="K223" s="182"/>
      <c r="L223" s="183"/>
      <c r="M223" s="184" t="s">
        <v>1</v>
      </c>
      <c r="N223" s="185" t="s">
        <v>42</v>
      </c>
      <c r="P223" s="150">
        <f>O223*H223</f>
        <v>0</v>
      </c>
      <c r="Q223" s="150">
        <v>0</v>
      </c>
      <c r="R223" s="150">
        <f>Q223*H223</f>
        <v>0</v>
      </c>
      <c r="S223" s="150">
        <v>0</v>
      </c>
      <c r="T223" s="151">
        <f>S223*H223</f>
        <v>0</v>
      </c>
      <c r="AR223" s="152" t="s">
        <v>199</v>
      </c>
      <c r="AT223" s="152" t="s">
        <v>359</v>
      </c>
      <c r="AU223" s="152" t="s">
        <v>80</v>
      </c>
      <c r="AY223" s="17" t="s">
        <v>154</v>
      </c>
      <c r="BE223" s="153">
        <f>IF(N223="základná",J223,0)</f>
        <v>0</v>
      </c>
      <c r="BF223" s="153">
        <f>IF(N223="znížená",J223,0)</f>
        <v>0</v>
      </c>
      <c r="BG223" s="153">
        <f>IF(N223="zákl. prenesená",J223,0)</f>
        <v>0</v>
      </c>
      <c r="BH223" s="153">
        <f>IF(N223="zníž. prenesená",J223,0)</f>
        <v>0</v>
      </c>
      <c r="BI223" s="153">
        <f>IF(N223="nulová",J223,0)</f>
        <v>0</v>
      </c>
      <c r="BJ223" s="17" t="s">
        <v>84</v>
      </c>
      <c r="BK223" s="153">
        <f>ROUND(I223*H223,2)</f>
        <v>0</v>
      </c>
      <c r="BL223" s="17" t="s">
        <v>90</v>
      </c>
      <c r="BM223" s="152" t="s">
        <v>2559</v>
      </c>
    </row>
    <row r="224" spans="2:65" s="1" customFormat="1" ht="33" customHeight="1">
      <c r="B224" s="139"/>
      <c r="C224" s="175" t="s">
        <v>782</v>
      </c>
      <c r="D224" s="175" t="s">
        <v>359</v>
      </c>
      <c r="E224" s="176" t="s">
        <v>2560</v>
      </c>
      <c r="F224" s="177" t="s">
        <v>2561</v>
      </c>
      <c r="G224" s="178" t="s">
        <v>355</v>
      </c>
      <c r="H224" s="179">
        <v>3</v>
      </c>
      <c r="I224" s="180"/>
      <c r="J224" s="181">
        <f>ROUND(I224*H224,2)</f>
        <v>0</v>
      </c>
      <c r="K224" s="182"/>
      <c r="L224" s="183"/>
      <c r="M224" s="184" t="s">
        <v>1</v>
      </c>
      <c r="N224" s="185" t="s">
        <v>42</v>
      </c>
      <c r="P224" s="150">
        <f>O224*H224</f>
        <v>0</v>
      </c>
      <c r="Q224" s="150">
        <v>0</v>
      </c>
      <c r="R224" s="150">
        <f>Q224*H224</f>
        <v>0</v>
      </c>
      <c r="S224" s="150">
        <v>0</v>
      </c>
      <c r="T224" s="151">
        <f>S224*H224</f>
        <v>0</v>
      </c>
      <c r="AR224" s="152" t="s">
        <v>199</v>
      </c>
      <c r="AT224" s="152" t="s">
        <v>359</v>
      </c>
      <c r="AU224" s="152" t="s">
        <v>80</v>
      </c>
      <c r="AY224" s="17" t="s">
        <v>154</v>
      </c>
      <c r="BE224" s="153">
        <f>IF(N224="základná",J224,0)</f>
        <v>0</v>
      </c>
      <c r="BF224" s="153">
        <f>IF(N224="znížená",J224,0)</f>
        <v>0</v>
      </c>
      <c r="BG224" s="153">
        <f>IF(N224="zákl. prenesená",J224,0)</f>
        <v>0</v>
      </c>
      <c r="BH224" s="153">
        <f>IF(N224="zníž. prenesená",J224,0)</f>
        <v>0</v>
      </c>
      <c r="BI224" s="153">
        <f>IF(N224="nulová",J224,0)</f>
        <v>0</v>
      </c>
      <c r="BJ224" s="17" t="s">
        <v>84</v>
      </c>
      <c r="BK224" s="153">
        <f>ROUND(I224*H224,2)</f>
        <v>0</v>
      </c>
      <c r="BL224" s="17" t="s">
        <v>90</v>
      </c>
      <c r="BM224" s="152" t="s">
        <v>2562</v>
      </c>
    </row>
    <row r="225" spans="2:65" s="1" customFormat="1" ht="16.5" customHeight="1">
      <c r="B225" s="139"/>
      <c r="C225" s="175" t="s">
        <v>786</v>
      </c>
      <c r="D225" s="175" t="s">
        <v>359</v>
      </c>
      <c r="E225" s="176" t="s">
        <v>2563</v>
      </c>
      <c r="F225" s="177" t="s">
        <v>2564</v>
      </c>
      <c r="G225" s="178" t="s">
        <v>355</v>
      </c>
      <c r="H225" s="179">
        <v>2</v>
      </c>
      <c r="I225" s="180"/>
      <c r="J225" s="181">
        <f>ROUND(I225*H225,2)</f>
        <v>0</v>
      </c>
      <c r="K225" s="182"/>
      <c r="L225" s="183"/>
      <c r="M225" s="184" t="s">
        <v>1</v>
      </c>
      <c r="N225" s="185" t="s">
        <v>42</v>
      </c>
      <c r="P225" s="150">
        <f>O225*H225</f>
        <v>0</v>
      </c>
      <c r="Q225" s="150">
        <v>0</v>
      </c>
      <c r="R225" s="150">
        <f>Q225*H225</f>
        <v>0</v>
      </c>
      <c r="S225" s="150">
        <v>0</v>
      </c>
      <c r="T225" s="151">
        <f>S225*H225</f>
        <v>0</v>
      </c>
      <c r="AR225" s="152" t="s">
        <v>199</v>
      </c>
      <c r="AT225" s="152" t="s">
        <v>359</v>
      </c>
      <c r="AU225" s="152" t="s">
        <v>80</v>
      </c>
      <c r="AY225" s="17" t="s">
        <v>154</v>
      </c>
      <c r="BE225" s="153">
        <f>IF(N225="základná",J225,0)</f>
        <v>0</v>
      </c>
      <c r="BF225" s="153">
        <f>IF(N225="znížená",J225,0)</f>
        <v>0</v>
      </c>
      <c r="BG225" s="153">
        <f>IF(N225="zákl. prenesená",J225,0)</f>
        <v>0</v>
      </c>
      <c r="BH225" s="153">
        <f>IF(N225="zníž. prenesená",J225,0)</f>
        <v>0</v>
      </c>
      <c r="BI225" s="153">
        <f>IF(N225="nulová",J225,0)</f>
        <v>0</v>
      </c>
      <c r="BJ225" s="17" t="s">
        <v>84</v>
      </c>
      <c r="BK225" s="153">
        <f>ROUND(I225*H225,2)</f>
        <v>0</v>
      </c>
      <c r="BL225" s="17" t="s">
        <v>90</v>
      </c>
      <c r="BM225" s="152" t="s">
        <v>2565</v>
      </c>
    </row>
    <row r="226" spans="2:65" s="1" customFormat="1" ht="24.2" customHeight="1">
      <c r="B226" s="139"/>
      <c r="C226" s="175" t="s">
        <v>791</v>
      </c>
      <c r="D226" s="175" t="s">
        <v>359</v>
      </c>
      <c r="E226" s="176" t="s">
        <v>2566</v>
      </c>
      <c r="F226" s="177" t="s">
        <v>2567</v>
      </c>
      <c r="G226" s="178" t="s">
        <v>355</v>
      </c>
      <c r="H226" s="179">
        <v>2</v>
      </c>
      <c r="I226" s="180"/>
      <c r="J226" s="181">
        <f>ROUND(I226*H226,2)</f>
        <v>0</v>
      </c>
      <c r="K226" s="182"/>
      <c r="L226" s="183"/>
      <c r="M226" s="184" t="s">
        <v>1</v>
      </c>
      <c r="N226" s="185" t="s">
        <v>42</v>
      </c>
      <c r="P226" s="150">
        <f>O226*H226</f>
        <v>0</v>
      </c>
      <c r="Q226" s="150">
        <v>0</v>
      </c>
      <c r="R226" s="150">
        <f>Q226*H226</f>
        <v>0</v>
      </c>
      <c r="S226" s="150">
        <v>0</v>
      </c>
      <c r="T226" s="151">
        <f>S226*H226</f>
        <v>0</v>
      </c>
      <c r="AR226" s="152" t="s">
        <v>199</v>
      </c>
      <c r="AT226" s="152" t="s">
        <v>359</v>
      </c>
      <c r="AU226" s="152" t="s">
        <v>80</v>
      </c>
      <c r="AY226" s="17" t="s">
        <v>154</v>
      </c>
      <c r="BE226" s="153">
        <f>IF(N226="základná",J226,0)</f>
        <v>0</v>
      </c>
      <c r="BF226" s="153">
        <f>IF(N226="znížená",J226,0)</f>
        <v>0</v>
      </c>
      <c r="BG226" s="153">
        <f>IF(N226="zákl. prenesená",J226,0)</f>
        <v>0</v>
      </c>
      <c r="BH226" s="153">
        <f>IF(N226="zníž. prenesená",J226,0)</f>
        <v>0</v>
      </c>
      <c r="BI226" s="153">
        <f>IF(N226="nulová",J226,0)</f>
        <v>0</v>
      </c>
      <c r="BJ226" s="17" t="s">
        <v>84</v>
      </c>
      <c r="BK226" s="153">
        <f>ROUND(I226*H226,2)</f>
        <v>0</v>
      </c>
      <c r="BL226" s="17" t="s">
        <v>90</v>
      </c>
      <c r="BM226" s="152" t="s">
        <v>2568</v>
      </c>
    </row>
    <row r="227" spans="2:65" s="1" customFormat="1" ht="24.2" customHeight="1">
      <c r="B227" s="139"/>
      <c r="C227" s="140" t="s">
        <v>795</v>
      </c>
      <c r="D227" s="140" t="s">
        <v>156</v>
      </c>
      <c r="E227" s="141" t="s">
        <v>2569</v>
      </c>
      <c r="F227" s="142" t="s">
        <v>2570</v>
      </c>
      <c r="G227" s="143" t="s">
        <v>355</v>
      </c>
      <c r="H227" s="144">
        <v>23</v>
      </c>
      <c r="I227" s="145"/>
      <c r="J227" s="146">
        <f>ROUND(I227*H227,2)</f>
        <v>0</v>
      </c>
      <c r="K227" s="147"/>
      <c r="L227" s="32"/>
      <c r="M227" s="148" t="s">
        <v>1</v>
      </c>
      <c r="N227" s="149" t="s">
        <v>42</v>
      </c>
      <c r="P227" s="150">
        <f>O227*H227</f>
        <v>0</v>
      </c>
      <c r="Q227" s="150">
        <v>0</v>
      </c>
      <c r="R227" s="150">
        <f>Q227*H227</f>
        <v>0</v>
      </c>
      <c r="S227" s="150">
        <v>0</v>
      </c>
      <c r="T227" s="151">
        <f>S227*H227</f>
        <v>0</v>
      </c>
      <c r="AR227" s="152" t="s">
        <v>90</v>
      </c>
      <c r="AT227" s="152" t="s">
        <v>156</v>
      </c>
      <c r="AU227" s="152" t="s">
        <v>80</v>
      </c>
      <c r="AY227" s="17" t="s">
        <v>154</v>
      </c>
      <c r="BE227" s="153">
        <f>IF(N227="základná",J227,0)</f>
        <v>0</v>
      </c>
      <c r="BF227" s="153">
        <f>IF(N227="znížená",J227,0)</f>
        <v>0</v>
      </c>
      <c r="BG227" s="153">
        <f>IF(N227="zákl. prenesená",J227,0)</f>
        <v>0</v>
      </c>
      <c r="BH227" s="153">
        <f>IF(N227="zníž. prenesená",J227,0)</f>
        <v>0</v>
      </c>
      <c r="BI227" s="153">
        <f>IF(N227="nulová",J227,0)</f>
        <v>0</v>
      </c>
      <c r="BJ227" s="17" t="s">
        <v>84</v>
      </c>
      <c r="BK227" s="153">
        <f>ROUND(I227*H227,2)</f>
        <v>0</v>
      </c>
      <c r="BL227" s="17" t="s">
        <v>90</v>
      </c>
      <c r="BM227" s="152" t="s">
        <v>2571</v>
      </c>
    </row>
    <row r="228" spans="2:65" s="1" customFormat="1" ht="16.5" customHeight="1">
      <c r="B228" s="139"/>
      <c r="C228" s="140" t="s">
        <v>799</v>
      </c>
      <c r="D228" s="140" t="s">
        <v>156</v>
      </c>
      <c r="E228" s="141" t="s">
        <v>2572</v>
      </c>
      <c r="F228" s="142" t="s">
        <v>2573</v>
      </c>
      <c r="G228" s="143" t="s">
        <v>355</v>
      </c>
      <c r="H228" s="144">
        <v>23</v>
      </c>
      <c r="I228" s="145"/>
      <c r="J228" s="146">
        <f>ROUND(I228*H228,2)</f>
        <v>0</v>
      </c>
      <c r="K228" s="147"/>
      <c r="L228" s="32"/>
      <c r="M228" s="148" t="s">
        <v>1</v>
      </c>
      <c r="N228" s="149" t="s">
        <v>42</v>
      </c>
      <c r="P228" s="150">
        <f>O228*H228</f>
        <v>0</v>
      </c>
      <c r="Q228" s="150">
        <v>0</v>
      </c>
      <c r="R228" s="150">
        <f>Q228*H228</f>
        <v>0</v>
      </c>
      <c r="S228" s="150">
        <v>0</v>
      </c>
      <c r="T228" s="151">
        <f>S228*H228</f>
        <v>0</v>
      </c>
      <c r="AR228" s="152" t="s">
        <v>90</v>
      </c>
      <c r="AT228" s="152" t="s">
        <v>156</v>
      </c>
      <c r="AU228" s="152" t="s">
        <v>80</v>
      </c>
      <c r="AY228" s="17" t="s">
        <v>154</v>
      </c>
      <c r="BE228" s="153">
        <f>IF(N228="základná",J228,0)</f>
        <v>0</v>
      </c>
      <c r="BF228" s="153">
        <f>IF(N228="znížená",J228,0)</f>
        <v>0</v>
      </c>
      <c r="BG228" s="153">
        <f>IF(N228="zákl. prenesená",J228,0)</f>
        <v>0</v>
      </c>
      <c r="BH228" s="153">
        <f>IF(N228="zníž. prenesená",J228,0)</f>
        <v>0</v>
      </c>
      <c r="BI228" s="153">
        <f>IF(N228="nulová",J228,0)</f>
        <v>0</v>
      </c>
      <c r="BJ228" s="17" t="s">
        <v>84</v>
      </c>
      <c r="BK228" s="153">
        <f>ROUND(I228*H228,2)</f>
        <v>0</v>
      </c>
      <c r="BL228" s="17" t="s">
        <v>90</v>
      </c>
      <c r="BM228" s="152" t="s">
        <v>2574</v>
      </c>
    </row>
    <row r="229" spans="2:65" s="1" customFormat="1" ht="24.2" customHeight="1">
      <c r="B229" s="139"/>
      <c r="C229" s="140" t="s">
        <v>805</v>
      </c>
      <c r="D229" s="140" t="s">
        <v>156</v>
      </c>
      <c r="E229" s="141" t="s">
        <v>2575</v>
      </c>
      <c r="F229" s="142" t="s">
        <v>2576</v>
      </c>
      <c r="G229" s="143" t="s">
        <v>355</v>
      </c>
      <c r="H229" s="144">
        <v>3</v>
      </c>
      <c r="I229" s="145"/>
      <c r="J229" s="146">
        <f>ROUND(I229*H229,2)</f>
        <v>0</v>
      </c>
      <c r="K229" s="147"/>
      <c r="L229" s="32"/>
      <c r="M229" s="148" t="s">
        <v>1</v>
      </c>
      <c r="N229" s="149" t="s">
        <v>42</v>
      </c>
      <c r="P229" s="150">
        <f>O229*H229</f>
        <v>0</v>
      </c>
      <c r="Q229" s="150">
        <v>0</v>
      </c>
      <c r="R229" s="150">
        <f>Q229*H229</f>
        <v>0</v>
      </c>
      <c r="S229" s="150">
        <v>0</v>
      </c>
      <c r="T229" s="151">
        <f>S229*H229</f>
        <v>0</v>
      </c>
      <c r="AR229" s="152" t="s">
        <v>90</v>
      </c>
      <c r="AT229" s="152" t="s">
        <v>156</v>
      </c>
      <c r="AU229" s="152" t="s">
        <v>80</v>
      </c>
      <c r="AY229" s="17" t="s">
        <v>154</v>
      </c>
      <c r="BE229" s="153">
        <f>IF(N229="základná",J229,0)</f>
        <v>0</v>
      </c>
      <c r="BF229" s="153">
        <f>IF(N229="znížená",J229,0)</f>
        <v>0</v>
      </c>
      <c r="BG229" s="153">
        <f>IF(N229="zákl. prenesená",J229,0)</f>
        <v>0</v>
      </c>
      <c r="BH229" s="153">
        <f>IF(N229="zníž. prenesená",J229,0)</f>
        <v>0</v>
      </c>
      <c r="BI229" s="153">
        <f>IF(N229="nulová",J229,0)</f>
        <v>0</v>
      </c>
      <c r="BJ229" s="17" t="s">
        <v>84</v>
      </c>
      <c r="BK229" s="153">
        <f>ROUND(I229*H229,2)</f>
        <v>0</v>
      </c>
      <c r="BL229" s="17" t="s">
        <v>90</v>
      </c>
      <c r="BM229" s="152" t="s">
        <v>2577</v>
      </c>
    </row>
    <row r="230" spans="2:65" s="1" customFormat="1" ht="33" customHeight="1">
      <c r="B230" s="139"/>
      <c r="C230" s="140" t="s">
        <v>812</v>
      </c>
      <c r="D230" s="140" t="s">
        <v>156</v>
      </c>
      <c r="E230" s="141" t="s">
        <v>2578</v>
      </c>
      <c r="F230" s="142" t="s">
        <v>2579</v>
      </c>
      <c r="G230" s="143" t="s">
        <v>355</v>
      </c>
      <c r="H230" s="144">
        <v>3</v>
      </c>
      <c r="I230" s="145"/>
      <c r="J230" s="146">
        <f>ROUND(I230*H230,2)</f>
        <v>0</v>
      </c>
      <c r="K230" s="147"/>
      <c r="L230" s="32"/>
      <c r="M230" s="148" t="s">
        <v>1</v>
      </c>
      <c r="N230" s="149" t="s">
        <v>42</v>
      </c>
      <c r="P230" s="150">
        <f>O230*H230</f>
        <v>0</v>
      </c>
      <c r="Q230" s="150">
        <v>0</v>
      </c>
      <c r="R230" s="150">
        <f>Q230*H230</f>
        <v>0</v>
      </c>
      <c r="S230" s="150">
        <v>0</v>
      </c>
      <c r="T230" s="151">
        <f>S230*H230</f>
        <v>0</v>
      </c>
      <c r="AR230" s="152" t="s">
        <v>90</v>
      </c>
      <c r="AT230" s="152" t="s">
        <v>156</v>
      </c>
      <c r="AU230" s="152" t="s">
        <v>80</v>
      </c>
      <c r="AY230" s="17" t="s">
        <v>154</v>
      </c>
      <c r="BE230" s="153">
        <f>IF(N230="základná",J230,0)</f>
        <v>0</v>
      </c>
      <c r="BF230" s="153">
        <f>IF(N230="znížená",J230,0)</f>
        <v>0</v>
      </c>
      <c r="BG230" s="153">
        <f>IF(N230="zákl. prenesená",J230,0)</f>
        <v>0</v>
      </c>
      <c r="BH230" s="153">
        <f>IF(N230="zníž. prenesená",J230,0)</f>
        <v>0</v>
      </c>
      <c r="BI230" s="153">
        <f>IF(N230="nulová",J230,0)</f>
        <v>0</v>
      </c>
      <c r="BJ230" s="17" t="s">
        <v>84</v>
      </c>
      <c r="BK230" s="153">
        <f>ROUND(I230*H230,2)</f>
        <v>0</v>
      </c>
      <c r="BL230" s="17" t="s">
        <v>90</v>
      </c>
      <c r="BM230" s="152" t="s">
        <v>2580</v>
      </c>
    </row>
    <row r="231" spans="2:65" s="1" customFormat="1" ht="21.75" customHeight="1">
      <c r="B231" s="139"/>
      <c r="C231" s="140" t="s">
        <v>820</v>
      </c>
      <c r="D231" s="140" t="s">
        <v>156</v>
      </c>
      <c r="E231" s="141" t="s">
        <v>2581</v>
      </c>
      <c r="F231" s="142" t="s">
        <v>2582</v>
      </c>
      <c r="G231" s="143" t="s">
        <v>2519</v>
      </c>
      <c r="H231" s="144">
        <v>56</v>
      </c>
      <c r="I231" s="145"/>
      <c r="J231" s="146">
        <f>ROUND(I231*H231,2)</f>
        <v>0</v>
      </c>
      <c r="K231" s="147"/>
      <c r="L231" s="32"/>
      <c r="M231" s="148" t="s">
        <v>1</v>
      </c>
      <c r="N231" s="149" t="s">
        <v>42</v>
      </c>
      <c r="P231" s="150">
        <f>O231*H231</f>
        <v>0</v>
      </c>
      <c r="Q231" s="150">
        <v>0</v>
      </c>
      <c r="R231" s="150">
        <f>Q231*H231</f>
        <v>0</v>
      </c>
      <c r="S231" s="150">
        <v>0</v>
      </c>
      <c r="T231" s="151">
        <f>S231*H231</f>
        <v>0</v>
      </c>
      <c r="AR231" s="152" t="s">
        <v>90</v>
      </c>
      <c r="AT231" s="152" t="s">
        <v>156</v>
      </c>
      <c r="AU231" s="152" t="s">
        <v>80</v>
      </c>
      <c r="AY231" s="17" t="s">
        <v>154</v>
      </c>
      <c r="BE231" s="153">
        <f>IF(N231="základná",J231,0)</f>
        <v>0</v>
      </c>
      <c r="BF231" s="153">
        <f>IF(N231="znížená",J231,0)</f>
        <v>0</v>
      </c>
      <c r="BG231" s="153">
        <f>IF(N231="zákl. prenesená",J231,0)</f>
        <v>0</v>
      </c>
      <c r="BH231" s="153">
        <f>IF(N231="zníž. prenesená",J231,0)</f>
        <v>0</v>
      </c>
      <c r="BI231" s="153">
        <f>IF(N231="nulová",J231,0)</f>
        <v>0</v>
      </c>
      <c r="BJ231" s="17" t="s">
        <v>84</v>
      </c>
      <c r="BK231" s="153">
        <f>ROUND(I231*H231,2)</f>
        <v>0</v>
      </c>
      <c r="BL231" s="17" t="s">
        <v>90</v>
      </c>
      <c r="BM231" s="152" t="s">
        <v>2583</v>
      </c>
    </row>
    <row r="232" spans="2:65" s="1" customFormat="1" ht="24.2" customHeight="1">
      <c r="B232" s="139"/>
      <c r="C232" s="175" t="s">
        <v>825</v>
      </c>
      <c r="D232" s="175" t="s">
        <v>359</v>
      </c>
      <c r="E232" s="176" t="s">
        <v>2584</v>
      </c>
      <c r="F232" s="177" t="s">
        <v>2585</v>
      </c>
      <c r="G232" s="178" t="s">
        <v>355</v>
      </c>
      <c r="H232" s="179">
        <v>56</v>
      </c>
      <c r="I232" s="180"/>
      <c r="J232" s="181">
        <f>ROUND(I232*H232,2)</f>
        <v>0</v>
      </c>
      <c r="K232" s="182"/>
      <c r="L232" s="183"/>
      <c r="M232" s="184" t="s">
        <v>1</v>
      </c>
      <c r="N232" s="185" t="s">
        <v>42</v>
      </c>
      <c r="P232" s="150">
        <f>O232*H232</f>
        <v>0</v>
      </c>
      <c r="Q232" s="150">
        <v>0</v>
      </c>
      <c r="R232" s="150">
        <f>Q232*H232</f>
        <v>0</v>
      </c>
      <c r="S232" s="150">
        <v>0</v>
      </c>
      <c r="T232" s="151">
        <f>S232*H232</f>
        <v>0</v>
      </c>
      <c r="AR232" s="152" t="s">
        <v>199</v>
      </c>
      <c r="AT232" s="152" t="s">
        <v>359</v>
      </c>
      <c r="AU232" s="152" t="s">
        <v>80</v>
      </c>
      <c r="AY232" s="17" t="s">
        <v>154</v>
      </c>
      <c r="BE232" s="153">
        <f>IF(N232="základná",J232,0)</f>
        <v>0</v>
      </c>
      <c r="BF232" s="153">
        <f>IF(N232="znížená",J232,0)</f>
        <v>0</v>
      </c>
      <c r="BG232" s="153">
        <f>IF(N232="zákl. prenesená",J232,0)</f>
        <v>0</v>
      </c>
      <c r="BH232" s="153">
        <f>IF(N232="zníž. prenesená",J232,0)</f>
        <v>0</v>
      </c>
      <c r="BI232" s="153">
        <f>IF(N232="nulová",J232,0)</f>
        <v>0</v>
      </c>
      <c r="BJ232" s="17" t="s">
        <v>84</v>
      </c>
      <c r="BK232" s="153">
        <f>ROUND(I232*H232,2)</f>
        <v>0</v>
      </c>
      <c r="BL232" s="17" t="s">
        <v>90</v>
      </c>
      <c r="BM232" s="152" t="s">
        <v>2586</v>
      </c>
    </row>
    <row r="233" spans="2:65" s="1" customFormat="1" ht="16.5" customHeight="1">
      <c r="B233" s="139"/>
      <c r="C233" s="140" t="s">
        <v>829</v>
      </c>
      <c r="D233" s="140" t="s">
        <v>156</v>
      </c>
      <c r="E233" s="141" t="s">
        <v>2587</v>
      </c>
      <c r="F233" s="142" t="s">
        <v>2588</v>
      </c>
      <c r="G233" s="143" t="s">
        <v>355</v>
      </c>
      <c r="H233" s="144">
        <v>12</v>
      </c>
      <c r="I233" s="145"/>
      <c r="J233" s="146">
        <f>ROUND(I233*H233,2)</f>
        <v>0</v>
      </c>
      <c r="K233" s="147"/>
      <c r="L233" s="32"/>
      <c r="M233" s="148" t="s">
        <v>1</v>
      </c>
      <c r="N233" s="149" t="s">
        <v>42</v>
      </c>
      <c r="P233" s="150">
        <f>O233*H233</f>
        <v>0</v>
      </c>
      <c r="Q233" s="150">
        <v>0</v>
      </c>
      <c r="R233" s="150">
        <f>Q233*H233</f>
        <v>0</v>
      </c>
      <c r="S233" s="150">
        <v>0</v>
      </c>
      <c r="T233" s="151">
        <f>S233*H233</f>
        <v>0</v>
      </c>
      <c r="AR233" s="152" t="s">
        <v>90</v>
      </c>
      <c r="AT233" s="152" t="s">
        <v>156</v>
      </c>
      <c r="AU233" s="152" t="s">
        <v>80</v>
      </c>
      <c r="AY233" s="17" t="s">
        <v>154</v>
      </c>
      <c r="BE233" s="153">
        <f>IF(N233="základná",J233,0)</f>
        <v>0</v>
      </c>
      <c r="BF233" s="153">
        <f>IF(N233="znížená",J233,0)</f>
        <v>0</v>
      </c>
      <c r="BG233" s="153">
        <f>IF(N233="zákl. prenesená",J233,0)</f>
        <v>0</v>
      </c>
      <c r="BH233" s="153">
        <f>IF(N233="zníž. prenesená",J233,0)</f>
        <v>0</v>
      </c>
      <c r="BI233" s="153">
        <f>IF(N233="nulová",J233,0)</f>
        <v>0</v>
      </c>
      <c r="BJ233" s="17" t="s">
        <v>84</v>
      </c>
      <c r="BK233" s="153">
        <f>ROUND(I233*H233,2)</f>
        <v>0</v>
      </c>
      <c r="BL233" s="17" t="s">
        <v>90</v>
      </c>
      <c r="BM233" s="152" t="s">
        <v>2589</v>
      </c>
    </row>
    <row r="234" spans="2:65" s="1" customFormat="1" ht="16.5" customHeight="1">
      <c r="B234" s="139"/>
      <c r="C234" s="175" t="s">
        <v>834</v>
      </c>
      <c r="D234" s="175" t="s">
        <v>359</v>
      </c>
      <c r="E234" s="176" t="s">
        <v>2590</v>
      </c>
      <c r="F234" s="177" t="s">
        <v>2591</v>
      </c>
      <c r="G234" s="178" t="s">
        <v>355</v>
      </c>
      <c r="H234" s="179">
        <v>12</v>
      </c>
      <c r="I234" s="180"/>
      <c r="J234" s="181">
        <f>ROUND(I234*H234,2)</f>
        <v>0</v>
      </c>
      <c r="K234" s="182"/>
      <c r="L234" s="183"/>
      <c r="M234" s="184" t="s">
        <v>1</v>
      </c>
      <c r="N234" s="185" t="s">
        <v>42</v>
      </c>
      <c r="P234" s="150">
        <f>O234*H234</f>
        <v>0</v>
      </c>
      <c r="Q234" s="150">
        <v>0</v>
      </c>
      <c r="R234" s="150">
        <f>Q234*H234</f>
        <v>0</v>
      </c>
      <c r="S234" s="150">
        <v>0</v>
      </c>
      <c r="T234" s="151">
        <f>S234*H234</f>
        <v>0</v>
      </c>
      <c r="AR234" s="152" t="s">
        <v>199</v>
      </c>
      <c r="AT234" s="152" t="s">
        <v>359</v>
      </c>
      <c r="AU234" s="152" t="s">
        <v>80</v>
      </c>
      <c r="AY234" s="17" t="s">
        <v>154</v>
      </c>
      <c r="BE234" s="153">
        <f>IF(N234="základná",J234,0)</f>
        <v>0</v>
      </c>
      <c r="BF234" s="153">
        <f>IF(N234="znížená",J234,0)</f>
        <v>0</v>
      </c>
      <c r="BG234" s="153">
        <f>IF(N234="zákl. prenesená",J234,0)</f>
        <v>0</v>
      </c>
      <c r="BH234" s="153">
        <f>IF(N234="zníž. prenesená",J234,0)</f>
        <v>0</v>
      </c>
      <c r="BI234" s="153">
        <f>IF(N234="nulová",J234,0)</f>
        <v>0</v>
      </c>
      <c r="BJ234" s="17" t="s">
        <v>84</v>
      </c>
      <c r="BK234" s="153">
        <f>ROUND(I234*H234,2)</f>
        <v>0</v>
      </c>
      <c r="BL234" s="17" t="s">
        <v>90</v>
      </c>
      <c r="BM234" s="152" t="s">
        <v>2592</v>
      </c>
    </row>
    <row r="235" spans="2:65" s="1" customFormat="1" ht="24.2" customHeight="1">
      <c r="B235" s="139"/>
      <c r="C235" s="140" t="s">
        <v>839</v>
      </c>
      <c r="D235" s="140" t="s">
        <v>156</v>
      </c>
      <c r="E235" s="141" t="s">
        <v>2593</v>
      </c>
      <c r="F235" s="142" t="s">
        <v>2594</v>
      </c>
      <c r="G235" s="143" t="s">
        <v>2298</v>
      </c>
      <c r="H235" s="144">
        <v>1</v>
      </c>
      <c r="I235" s="145"/>
      <c r="J235" s="146">
        <f>ROUND(I235*H235,2)</f>
        <v>0</v>
      </c>
      <c r="K235" s="147"/>
      <c r="L235" s="32"/>
      <c r="M235" s="148" t="s">
        <v>1</v>
      </c>
      <c r="N235" s="149" t="s">
        <v>42</v>
      </c>
      <c r="P235" s="150">
        <f>O235*H235</f>
        <v>0</v>
      </c>
      <c r="Q235" s="150">
        <v>0</v>
      </c>
      <c r="R235" s="150">
        <f>Q235*H235</f>
        <v>0</v>
      </c>
      <c r="S235" s="150">
        <v>0</v>
      </c>
      <c r="T235" s="151">
        <f>S235*H235</f>
        <v>0</v>
      </c>
      <c r="AR235" s="152" t="s">
        <v>90</v>
      </c>
      <c r="AT235" s="152" t="s">
        <v>156</v>
      </c>
      <c r="AU235" s="152" t="s">
        <v>80</v>
      </c>
      <c r="AY235" s="17" t="s">
        <v>154</v>
      </c>
      <c r="BE235" s="153">
        <f>IF(N235="základná",J235,0)</f>
        <v>0</v>
      </c>
      <c r="BF235" s="153">
        <f>IF(N235="znížená",J235,0)</f>
        <v>0</v>
      </c>
      <c r="BG235" s="153">
        <f>IF(N235="zákl. prenesená",J235,0)</f>
        <v>0</v>
      </c>
      <c r="BH235" s="153">
        <f>IF(N235="zníž. prenesená",J235,0)</f>
        <v>0</v>
      </c>
      <c r="BI235" s="153">
        <f>IF(N235="nulová",J235,0)</f>
        <v>0</v>
      </c>
      <c r="BJ235" s="17" t="s">
        <v>84</v>
      </c>
      <c r="BK235" s="153">
        <f>ROUND(I235*H235,2)</f>
        <v>0</v>
      </c>
      <c r="BL235" s="17" t="s">
        <v>90</v>
      </c>
      <c r="BM235" s="152" t="s">
        <v>2595</v>
      </c>
    </row>
    <row r="236" spans="2:65" s="11" customFormat="1" ht="25.9" customHeight="1">
      <c r="B236" s="127"/>
      <c r="D236" s="128" t="s">
        <v>75</v>
      </c>
      <c r="E236" s="129" t="s">
        <v>2596</v>
      </c>
      <c r="F236" s="129" t="s">
        <v>2597</v>
      </c>
      <c r="I236" s="130"/>
      <c r="J236" s="131">
        <f>BK236</f>
        <v>0</v>
      </c>
      <c r="L236" s="127"/>
      <c r="M236" s="132"/>
      <c r="P236" s="133">
        <f>P237</f>
        <v>0</v>
      </c>
      <c r="R236" s="133">
        <f>R237</f>
        <v>0</v>
      </c>
      <c r="T236" s="134">
        <f>T237</f>
        <v>0</v>
      </c>
      <c r="AR236" s="128" t="s">
        <v>80</v>
      </c>
      <c r="AT236" s="135" t="s">
        <v>75</v>
      </c>
      <c r="AU236" s="135" t="s">
        <v>7</v>
      </c>
      <c r="AY236" s="128" t="s">
        <v>154</v>
      </c>
      <c r="BK236" s="136">
        <f>BK237</f>
        <v>0</v>
      </c>
    </row>
    <row r="237" spans="2:65" s="1" customFormat="1" ht="16.5" customHeight="1">
      <c r="B237" s="139"/>
      <c r="C237" s="140" t="s">
        <v>844</v>
      </c>
      <c r="D237" s="140" t="s">
        <v>156</v>
      </c>
      <c r="E237" s="141" t="s">
        <v>2598</v>
      </c>
      <c r="F237" s="142" t="s">
        <v>2599</v>
      </c>
      <c r="G237" s="143" t="s">
        <v>2298</v>
      </c>
      <c r="H237" s="144">
        <v>1</v>
      </c>
      <c r="I237" s="145"/>
      <c r="J237" s="146">
        <f>ROUND(I237*H237,2)</f>
        <v>0</v>
      </c>
      <c r="K237" s="147"/>
      <c r="L237" s="32"/>
      <c r="M237" s="148" t="s">
        <v>1</v>
      </c>
      <c r="N237" s="149" t="s">
        <v>42</v>
      </c>
      <c r="P237" s="150">
        <f>O237*H237</f>
        <v>0</v>
      </c>
      <c r="Q237" s="150">
        <v>0</v>
      </c>
      <c r="R237" s="150">
        <f>Q237*H237</f>
        <v>0</v>
      </c>
      <c r="S237" s="150">
        <v>0</v>
      </c>
      <c r="T237" s="151">
        <f>S237*H237</f>
        <v>0</v>
      </c>
      <c r="AR237" s="152" t="s">
        <v>90</v>
      </c>
      <c r="AT237" s="152" t="s">
        <v>156</v>
      </c>
      <c r="AU237" s="152" t="s">
        <v>80</v>
      </c>
      <c r="AY237" s="17" t="s">
        <v>154</v>
      </c>
      <c r="BE237" s="153">
        <f>IF(N237="základná",J237,0)</f>
        <v>0</v>
      </c>
      <c r="BF237" s="153">
        <f>IF(N237="znížená",J237,0)</f>
        <v>0</v>
      </c>
      <c r="BG237" s="153">
        <f>IF(N237="zákl. prenesená",J237,0)</f>
        <v>0</v>
      </c>
      <c r="BH237" s="153">
        <f>IF(N237="zníž. prenesená",J237,0)</f>
        <v>0</v>
      </c>
      <c r="BI237" s="153">
        <f>IF(N237="nulová",J237,0)</f>
        <v>0</v>
      </c>
      <c r="BJ237" s="17" t="s">
        <v>84</v>
      </c>
      <c r="BK237" s="153">
        <f>ROUND(I237*H237,2)</f>
        <v>0</v>
      </c>
      <c r="BL237" s="17" t="s">
        <v>90</v>
      </c>
      <c r="BM237" s="152" t="s">
        <v>2600</v>
      </c>
    </row>
    <row r="238" spans="2:65" s="11" customFormat="1" ht="25.9" customHeight="1">
      <c r="B238" s="127"/>
      <c r="D238" s="128" t="s">
        <v>75</v>
      </c>
      <c r="E238" s="129" t="s">
        <v>2601</v>
      </c>
      <c r="F238" s="129" t="s">
        <v>2253</v>
      </c>
      <c r="I238" s="130"/>
      <c r="J238" s="131">
        <f>BK238</f>
        <v>0</v>
      </c>
      <c r="L238" s="127"/>
      <c r="M238" s="132"/>
      <c r="P238" s="133">
        <f>P239</f>
        <v>0</v>
      </c>
      <c r="R238" s="133">
        <f>R239</f>
        <v>0</v>
      </c>
      <c r="T238" s="134">
        <f>T239</f>
        <v>0</v>
      </c>
      <c r="AR238" s="128" t="s">
        <v>80</v>
      </c>
      <c r="AT238" s="135" t="s">
        <v>75</v>
      </c>
      <c r="AU238" s="135" t="s">
        <v>7</v>
      </c>
      <c r="AY238" s="128" t="s">
        <v>154</v>
      </c>
      <c r="BK238" s="136">
        <f>BK239</f>
        <v>0</v>
      </c>
    </row>
    <row r="239" spans="2:65" s="1" customFormat="1" ht="24.2" customHeight="1">
      <c r="B239" s="139"/>
      <c r="C239" s="140" t="s">
        <v>848</v>
      </c>
      <c r="D239" s="140" t="s">
        <v>156</v>
      </c>
      <c r="E239" s="141" t="s">
        <v>2602</v>
      </c>
      <c r="F239" s="142" t="s">
        <v>2603</v>
      </c>
      <c r="G239" s="143" t="s">
        <v>1</v>
      </c>
      <c r="H239" s="144">
        <v>0</v>
      </c>
      <c r="I239" s="145"/>
      <c r="J239" s="146">
        <f>ROUND(I239*H239,2)</f>
        <v>0</v>
      </c>
      <c r="K239" s="147"/>
      <c r="L239" s="32"/>
      <c r="M239" s="194" t="s">
        <v>1</v>
      </c>
      <c r="N239" s="195" t="s">
        <v>42</v>
      </c>
      <c r="O239" s="196"/>
      <c r="P239" s="197">
        <f>O239*H239</f>
        <v>0</v>
      </c>
      <c r="Q239" s="197">
        <v>0</v>
      </c>
      <c r="R239" s="197">
        <f>Q239*H239</f>
        <v>0</v>
      </c>
      <c r="S239" s="197">
        <v>0</v>
      </c>
      <c r="T239" s="198">
        <f>S239*H239</f>
        <v>0</v>
      </c>
      <c r="AR239" s="152" t="s">
        <v>2258</v>
      </c>
      <c r="AT239" s="152" t="s">
        <v>156</v>
      </c>
      <c r="AU239" s="152" t="s">
        <v>80</v>
      </c>
      <c r="AY239" s="17" t="s">
        <v>154</v>
      </c>
      <c r="BE239" s="153">
        <f>IF(N239="základná",J239,0)</f>
        <v>0</v>
      </c>
      <c r="BF239" s="153">
        <f>IF(N239="znížená",J239,0)</f>
        <v>0</v>
      </c>
      <c r="BG239" s="153">
        <f>IF(N239="zákl. prenesená",J239,0)</f>
        <v>0</v>
      </c>
      <c r="BH239" s="153">
        <f>IF(N239="zníž. prenesená",J239,0)</f>
        <v>0</v>
      </c>
      <c r="BI239" s="153">
        <f>IF(N239="nulová",J239,0)</f>
        <v>0</v>
      </c>
      <c r="BJ239" s="17" t="s">
        <v>84</v>
      </c>
      <c r="BK239" s="153">
        <f>ROUND(I239*H239,2)</f>
        <v>0</v>
      </c>
      <c r="BL239" s="17" t="s">
        <v>2258</v>
      </c>
      <c r="BM239" s="152" t="s">
        <v>2604</v>
      </c>
    </row>
    <row r="240" spans="2:65" s="1" customFormat="1" ht="6.95" customHeight="1">
      <c r="B240" s="47"/>
      <c r="C240" s="48"/>
      <c r="D240" s="48"/>
      <c r="E240" s="48"/>
      <c r="F240" s="48"/>
      <c r="G240" s="48"/>
      <c r="H240" s="48"/>
      <c r="I240" s="48"/>
      <c r="J240" s="48"/>
      <c r="K240" s="48"/>
      <c r="L240" s="32"/>
    </row>
  </sheetData>
  <autoFilter ref="C122:K239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9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0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89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5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'Rekapitulácia stavby'!K6</f>
        <v>Prístavba objektu Strednej zdravotníckej školy</v>
      </c>
      <c r="F7" s="242"/>
      <c r="G7" s="242"/>
      <c r="H7" s="242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00" t="s">
        <v>2605</v>
      </c>
      <c r="F9" s="243"/>
      <c r="G9" s="243"/>
      <c r="H9" s="24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4" t="str">
        <f>'Rekapitulácia stavby'!E14</f>
        <v>Vyplň údaj</v>
      </c>
      <c r="F18" s="222"/>
      <c r="G18" s="222"/>
      <c r="H18" s="222"/>
      <c r="I18" s="27" t="s">
        <v>27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6" t="s">
        <v>1</v>
      </c>
      <c r="F27" s="226"/>
      <c r="G27" s="226"/>
      <c r="H27" s="226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ROUND(J120,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>
      <c r="B33" s="32"/>
      <c r="D33" s="58" t="s">
        <v>40</v>
      </c>
      <c r="E33" s="37" t="s">
        <v>41</v>
      </c>
      <c r="F33" s="94">
        <f>ROUND((SUM(BE120:BE195)),  2)</f>
        <v>0</v>
      </c>
      <c r="G33" s="95"/>
      <c r="H33" s="95"/>
      <c r="I33" s="96">
        <v>0</v>
      </c>
      <c r="J33" s="94">
        <f>ROUND(((SUM(BE120:BE195))*I33),  2)</f>
        <v>0</v>
      </c>
      <c r="L33" s="32"/>
    </row>
    <row r="34" spans="2:12" s="1" customFormat="1" ht="14.45" customHeight="1">
      <c r="B34" s="32"/>
      <c r="E34" s="37" t="s">
        <v>42</v>
      </c>
      <c r="F34" s="94">
        <f>ROUND((SUM(BF120:BF195)),  2)</f>
        <v>0</v>
      </c>
      <c r="G34" s="95"/>
      <c r="H34" s="95"/>
      <c r="I34" s="96">
        <v>0.23</v>
      </c>
      <c r="J34" s="94">
        <f>ROUND(((SUM(BF120:BF195))*I34),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7">
        <f>ROUND((SUM(BG120:BG195)),  2)</f>
        <v>0</v>
      </c>
      <c r="I35" s="98">
        <v>0</v>
      </c>
      <c r="J35" s="97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7">
        <f>ROUND((SUM(BH120:BH195)),  2)</f>
        <v>0</v>
      </c>
      <c r="I36" s="98">
        <v>0.23</v>
      </c>
      <c r="J36" s="97">
        <f>0</f>
        <v>0</v>
      </c>
      <c r="L36" s="32"/>
    </row>
    <row r="37" spans="2:12" s="1" customFormat="1" ht="14.45" hidden="1" customHeight="1">
      <c r="B37" s="32"/>
      <c r="E37" s="37" t="s">
        <v>45</v>
      </c>
      <c r="F37" s="94">
        <f>ROUND((SUM(BI120:BI195)),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102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Prístavba objektu Strednej zdravotníckej školy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00" t="str">
        <f>E9</f>
        <v>3 - Ústredné kúrenie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9" t="s">
        <v>105</v>
      </c>
      <c r="J96" s="69">
        <f>J120</f>
        <v>0</v>
      </c>
      <c r="L96" s="32"/>
      <c r="AU96" s="17" t="s">
        <v>106</v>
      </c>
    </row>
    <row r="97" spans="2:12" s="8" customFormat="1" ht="24.95" customHeight="1">
      <c r="B97" s="110"/>
      <c r="D97" s="111" t="s">
        <v>2606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2:12" s="8" customFormat="1" ht="24.95" customHeight="1">
      <c r="B98" s="110"/>
      <c r="D98" s="111" t="s">
        <v>2607</v>
      </c>
      <c r="E98" s="112"/>
      <c r="F98" s="112"/>
      <c r="G98" s="112"/>
      <c r="H98" s="112"/>
      <c r="I98" s="112"/>
      <c r="J98" s="113">
        <f>J159</f>
        <v>0</v>
      </c>
      <c r="L98" s="110"/>
    </row>
    <row r="99" spans="2:12" s="8" customFormat="1" ht="24.95" customHeight="1">
      <c r="B99" s="110"/>
      <c r="D99" s="111" t="s">
        <v>2608</v>
      </c>
      <c r="E99" s="112"/>
      <c r="F99" s="112"/>
      <c r="G99" s="112"/>
      <c r="H99" s="112"/>
      <c r="I99" s="112"/>
      <c r="J99" s="113">
        <f>J164</f>
        <v>0</v>
      </c>
      <c r="L99" s="110"/>
    </row>
    <row r="100" spans="2:12" s="8" customFormat="1" ht="24.95" customHeight="1">
      <c r="B100" s="110"/>
      <c r="D100" s="111" t="s">
        <v>2609</v>
      </c>
      <c r="E100" s="112"/>
      <c r="F100" s="112"/>
      <c r="G100" s="112"/>
      <c r="H100" s="112"/>
      <c r="I100" s="112"/>
      <c r="J100" s="113">
        <f>J175</f>
        <v>0</v>
      </c>
      <c r="L100" s="110"/>
    </row>
    <row r="101" spans="2:12" s="1" customFormat="1" ht="21.75" customHeight="1">
      <c r="B101" s="32"/>
      <c r="L101" s="32"/>
    </row>
    <row r="102" spans="2:12" s="1" customFormat="1" ht="6.95" customHeight="1"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32"/>
    </row>
    <row r="106" spans="2:12" s="1" customFormat="1" ht="6.95" customHeight="1"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32"/>
    </row>
    <row r="107" spans="2:12" s="1" customFormat="1" ht="24.95" customHeight="1">
      <c r="B107" s="32"/>
      <c r="C107" s="21" t="s">
        <v>140</v>
      </c>
      <c r="L107" s="32"/>
    </row>
    <row r="108" spans="2:12" s="1" customFormat="1" ht="6.95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41" t="str">
        <f>E7</f>
        <v>Prístavba objektu Strednej zdravotníckej školy</v>
      </c>
      <c r="F110" s="242"/>
      <c r="G110" s="242"/>
      <c r="H110" s="242"/>
      <c r="L110" s="32"/>
    </row>
    <row r="111" spans="2:12" s="1" customFormat="1" ht="12" customHeight="1">
      <c r="B111" s="32"/>
      <c r="C111" s="27" t="s">
        <v>100</v>
      </c>
      <c r="L111" s="32"/>
    </row>
    <row r="112" spans="2:12" s="1" customFormat="1" ht="16.5" customHeight="1">
      <c r="B112" s="32"/>
      <c r="E112" s="200" t="str">
        <f>E9</f>
        <v>3 - Ústredné kúrenie</v>
      </c>
      <c r="F112" s="243"/>
      <c r="G112" s="243"/>
      <c r="H112" s="243"/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20</v>
      </c>
      <c r="F114" s="25" t="str">
        <f>F12</f>
        <v>parc.č.2514/1 Banská Bystrica</v>
      </c>
      <c r="I114" s="27" t="s">
        <v>22</v>
      </c>
      <c r="J114" s="55" t="str">
        <f>IF(J12="","",J12)</f>
        <v>10. 1. 2025</v>
      </c>
      <c r="L114" s="32"/>
    </row>
    <row r="115" spans="2:65" s="1" customFormat="1" ht="6.95" customHeight="1">
      <c r="B115" s="32"/>
      <c r="L115" s="32"/>
    </row>
    <row r="116" spans="2:65" s="1" customFormat="1" ht="15.2" customHeight="1">
      <c r="B116" s="32"/>
      <c r="C116" s="27" t="s">
        <v>24</v>
      </c>
      <c r="F116" s="25" t="str">
        <f>E15</f>
        <v>Banskobystrický samosprávny kraj</v>
      </c>
      <c r="I116" s="27" t="s">
        <v>30</v>
      </c>
      <c r="J116" s="30" t="str">
        <f>E21</f>
        <v>Ing.Marek Mečír</v>
      </c>
      <c r="L116" s="32"/>
    </row>
    <row r="117" spans="2:65" s="1" customFormat="1" ht="15.2" customHeight="1">
      <c r="B117" s="32"/>
      <c r="C117" s="27" t="s">
        <v>28</v>
      </c>
      <c r="F117" s="25" t="str">
        <f>IF(E18="","",E18)</f>
        <v>Vyplň údaj</v>
      </c>
      <c r="I117" s="27" t="s">
        <v>33</v>
      </c>
      <c r="J117" s="30" t="str">
        <f>E24</f>
        <v>Stanislav Hlubina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8"/>
      <c r="C119" s="119" t="s">
        <v>141</v>
      </c>
      <c r="D119" s="120" t="s">
        <v>61</v>
      </c>
      <c r="E119" s="120" t="s">
        <v>57</v>
      </c>
      <c r="F119" s="120" t="s">
        <v>58</v>
      </c>
      <c r="G119" s="120" t="s">
        <v>142</v>
      </c>
      <c r="H119" s="120" t="s">
        <v>143</v>
      </c>
      <c r="I119" s="120" t="s">
        <v>144</v>
      </c>
      <c r="J119" s="121" t="s">
        <v>104</v>
      </c>
      <c r="K119" s="122" t="s">
        <v>145</v>
      </c>
      <c r="L119" s="118"/>
      <c r="M119" s="62" t="s">
        <v>1</v>
      </c>
      <c r="N119" s="63" t="s">
        <v>40</v>
      </c>
      <c r="O119" s="63" t="s">
        <v>146</v>
      </c>
      <c r="P119" s="63" t="s">
        <v>147</v>
      </c>
      <c r="Q119" s="63" t="s">
        <v>148</v>
      </c>
      <c r="R119" s="63" t="s">
        <v>149</v>
      </c>
      <c r="S119" s="63" t="s">
        <v>150</v>
      </c>
      <c r="T119" s="64" t="s">
        <v>151</v>
      </c>
    </row>
    <row r="120" spans="2:65" s="1" customFormat="1" ht="22.9" customHeight="1">
      <c r="B120" s="32"/>
      <c r="C120" s="67" t="s">
        <v>105</v>
      </c>
      <c r="J120" s="123">
        <f>BK120</f>
        <v>0</v>
      </c>
      <c r="L120" s="32"/>
      <c r="M120" s="65"/>
      <c r="N120" s="56"/>
      <c r="O120" s="56"/>
      <c r="P120" s="124">
        <f>P121+P159+P164+P175</f>
        <v>0</v>
      </c>
      <c r="Q120" s="56"/>
      <c r="R120" s="124">
        <f>R121+R159+R164+R175</f>
        <v>0</v>
      </c>
      <c r="S120" s="56"/>
      <c r="T120" s="125">
        <f>T121+T159+T164+T175</f>
        <v>0</v>
      </c>
      <c r="AT120" s="17" t="s">
        <v>75</v>
      </c>
      <c r="AU120" s="17" t="s">
        <v>106</v>
      </c>
      <c r="BK120" s="126">
        <f>BK121+BK159+BK164+BK175</f>
        <v>0</v>
      </c>
    </row>
    <row r="121" spans="2:65" s="11" customFormat="1" ht="25.9" customHeight="1">
      <c r="B121" s="127"/>
      <c r="D121" s="128" t="s">
        <v>75</v>
      </c>
      <c r="E121" s="129" t="s">
        <v>263</v>
      </c>
      <c r="F121" s="129" t="s">
        <v>2610</v>
      </c>
      <c r="I121" s="130"/>
      <c r="J121" s="131">
        <f>BK121</f>
        <v>0</v>
      </c>
      <c r="L121" s="127"/>
      <c r="M121" s="132"/>
      <c r="P121" s="133">
        <f>SUM(P122:P158)</f>
        <v>0</v>
      </c>
      <c r="R121" s="133">
        <f>SUM(R122:R158)</f>
        <v>0</v>
      </c>
      <c r="T121" s="134">
        <f>SUM(T122:T158)</f>
        <v>0</v>
      </c>
      <c r="AR121" s="128" t="s">
        <v>80</v>
      </c>
      <c r="AT121" s="135" t="s">
        <v>75</v>
      </c>
      <c r="AU121" s="135" t="s">
        <v>7</v>
      </c>
      <c r="AY121" s="128" t="s">
        <v>154</v>
      </c>
      <c r="BK121" s="136">
        <f>SUM(BK122:BK158)</f>
        <v>0</v>
      </c>
    </row>
    <row r="122" spans="2:65" s="1" customFormat="1" ht="16.5" customHeight="1">
      <c r="B122" s="139"/>
      <c r="C122" s="140" t="s">
        <v>80</v>
      </c>
      <c r="D122" s="140" t="s">
        <v>156</v>
      </c>
      <c r="E122" s="141" t="s">
        <v>2611</v>
      </c>
      <c r="F122" s="142" t="s">
        <v>2612</v>
      </c>
      <c r="G122" s="143" t="s">
        <v>355</v>
      </c>
      <c r="H122" s="144">
        <v>1</v>
      </c>
      <c r="I122" s="145"/>
      <c r="J122" s="146">
        <f>ROUND(I122*H122,2)</f>
        <v>0</v>
      </c>
      <c r="K122" s="147"/>
      <c r="L122" s="32"/>
      <c r="M122" s="148" t="s">
        <v>1</v>
      </c>
      <c r="N122" s="149" t="s">
        <v>42</v>
      </c>
      <c r="P122" s="150">
        <f>O122*H122</f>
        <v>0</v>
      </c>
      <c r="Q122" s="150">
        <v>0</v>
      </c>
      <c r="R122" s="150">
        <f>Q122*H122</f>
        <v>0</v>
      </c>
      <c r="S122" s="150">
        <v>0</v>
      </c>
      <c r="T122" s="151">
        <f>S122*H122</f>
        <v>0</v>
      </c>
      <c r="AR122" s="152" t="s">
        <v>90</v>
      </c>
      <c r="AT122" s="152" t="s">
        <v>156</v>
      </c>
      <c r="AU122" s="152" t="s">
        <v>80</v>
      </c>
      <c r="AY122" s="17" t="s">
        <v>154</v>
      </c>
      <c r="BE122" s="153">
        <f>IF(N122="základná",J122,0)</f>
        <v>0</v>
      </c>
      <c r="BF122" s="153">
        <f>IF(N122="znížená",J122,0)</f>
        <v>0</v>
      </c>
      <c r="BG122" s="153">
        <f>IF(N122="zákl. prenesená",J122,0)</f>
        <v>0</v>
      </c>
      <c r="BH122" s="153">
        <f>IF(N122="zníž. prenesená",J122,0)</f>
        <v>0</v>
      </c>
      <c r="BI122" s="153">
        <f>IF(N122="nulová",J122,0)</f>
        <v>0</v>
      </c>
      <c r="BJ122" s="17" t="s">
        <v>84</v>
      </c>
      <c r="BK122" s="153">
        <f>ROUND(I122*H122,2)</f>
        <v>0</v>
      </c>
      <c r="BL122" s="17" t="s">
        <v>90</v>
      </c>
      <c r="BM122" s="152" t="s">
        <v>84</v>
      </c>
    </row>
    <row r="123" spans="2:65" s="1" customFormat="1" ht="16.5" customHeight="1">
      <c r="B123" s="139"/>
      <c r="C123" s="140" t="s">
        <v>84</v>
      </c>
      <c r="D123" s="140" t="s">
        <v>156</v>
      </c>
      <c r="E123" s="141" t="s">
        <v>2613</v>
      </c>
      <c r="F123" s="142" t="s">
        <v>2614</v>
      </c>
      <c r="G123" s="143" t="s">
        <v>355</v>
      </c>
      <c r="H123" s="144">
        <v>1</v>
      </c>
      <c r="I123" s="145"/>
      <c r="J123" s="146">
        <f>ROUND(I123*H123,2)</f>
        <v>0</v>
      </c>
      <c r="K123" s="147"/>
      <c r="L123" s="32"/>
      <c r="M123" s="148" t="s">
        <v>1</v>
      </c>
      <c r="N123" s="149" t="s">
        <v>42</v>
      </c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AR123" s="152" t="s">
        <v>90</v>
      </c>
      <c r="AT123" s="152" t="s">
        <v>156</v>
      </c>
      <c r="AU123" s="152" t="s">
        <v>80</v>
      </c>
      <c r="AY123" s="17" t="s">
        <v>154</v>
      </c>
      <c r="BE123" s="153">
        <f>IF(N123="základná",J123,0)</f>
        <v>0</v>
      </c>
      <c r="BF123" s="153">
        <f>IF(N123="znížená",J123,0)</f>
        <v>0</v>
      </c>
      <c r="BG123" s="153">
        <f>IF(N123="zákl. prenesená",J123,0)</f>
        <v>0</v>
      </c>
      <c r="BH123" s="153">
        <f>IF(N123="zníž. prenesená",J123,0)</f>
        <v>0</v>
      </c>
      <c r="BI123" s="153">
        <f>IF(N123="nulová",J123,0)</f>
        <v>0</v>
      </c>
      <c r="BJ123" s="17" t="s">
        <v>84</v>
      </c>
      <c r="BK123" s="153">
        <f>ROUND(I123*H123,2)</f>
        <v>0</v>
      </c>
      <c r="BL123" s="17" t="s">
        <v>90</v>
      </c>
      <c r="BM123" s="152" t="s">
        <v>90</v>
      </c>
    </row>
    <row r="124" spans="2:65" s="1" customFormat="1" ht="16.5" customHeight="1">
      <c r="B124" s="139"/>
      <c r="C124" s="140" t="s">
        <v>87</v>
      </c>
      <c r="D124" s="140" t="s">
        <v>156</v>
      </c>
      <c r="E124" s="141" t="s">
        <v>2615</v>
      </c>
      <c r="F124" s="142" t="s">
        <v>2616</v>
      </c>
      <c r="G124" s="143" t="s">
        <v>355</v>
      </c>
      <c r="H124" s="144">
        <v>1</v>
      </c>
      <c r="I124" s="145"/>
      <c r="J124" s="146">
        <f>ROUND(I124*H124,2)</f>
        <v>0</v>
      </c>
      <c r="K124" s="147"/>
      <c r="L124" s="32"/>
      <c r="M124" s="148" t="s">
        <v>1</v>
      </c>
      <c r="N124" s="149" t="s">
        <v>42</v>
      </c>
      <c r="P124" s="150">
        <f>O124*H124</f>
        <v>0</v>
      </c>
      <c r="Q124" s="150">
        <v>0</v>
      </c>
      <c r="R124" s="150">
        <f>Q124*H124</f>
        <v>0</v>
      </c>
      <c r="S124" s="150">
        <v>0</v>
      </c>
      <c r="T124" s="151">
        <f>S124*H124</f>
        <v>0</v>
      </c>
      <c r="AR124" s="152" t="s">
        <v>90</v>
      </c>
      <c r="AT124" s="152" t="s">
        <v>156</v>
      </c>
      <c r="AU124" s="152" t="s">
        <v>80</v>
      </c>
      <c r="AY124" s="17" t="s">
        <v>154</v>
      </c>
      <c r="BE124" s="153">
        <f>IF(N124="základná",J124,0)</f>
        <v>0</v>
      </c>
      <c r="BF124" s="153">
        <f>IF(N124="znížená",J124,0)</f>
        <v>0</v>
      </c>
      <c r="BG124" s="153">
        <f>IF(N124="zákl. prenesená",J124,0)</f>
        <v>0</v>
      </c>
      <c r="BH124" s="153">
        <f>IF(N124="zníž. prenesená",J124,0)</f>
        <v>0</v>
      </c>
      <c r="BI124" s="153">
        <f>IF(N124="nulová",J124,0)</f>
        <v>0</v>
      </c>
      <c r="BJ124" s="17" t="s">
        <v>84</v>
      </c>
      <c r="BK124" s="153">
        <f>ROUND(I124*H124,2)</f>
        <v>0</v>
      </c>
      <c r="BL124" s="17" t="s">
        <v>90</v>
      </c>
      <c r="BM124" s="152" t="s">
        <v>96</v>
      </c>
    </row>
    <row r="125" spans="2:65" s="1" customFormat="1" ht="16.5" customHeight="1">
      <c r="B125" s="139"/>
      <c r="C125" s="140" t="s">
        <v>90</v>
      </c>
      <c r="D125" s="140" t="s">
        <v>156</v>
      </c>
      <c r="E125" s="141" t="s">
        <v>2617</v>
      </c>
      <c r="F125" s="142" t="s">
        <v>2618</v>
      </c>
      <c r="G125" s="143" t="s">
        <v>355</v>
      </c>
      <c r="H125" s="144">
        <v>1</v>
      </c>
      <c r="I125" s="145"/>
      <c r="J125" s="146">
        <f>ROUND(I125*H125,2)</f>
        <v>0</v>
      </c>
      <c r="K125" s="147"/>
      <c r="L125" s="32"/>
      <c r="M125" s="148" t="s">
        <v>1</v>
      </c>
      <c r="N125" s="149" t="s">
        <v>42</v>
      </c>
      <c r="P125" s="150">
        <f>O125*H125</f>
        <v>0</v>
      </c>
      <c r="Q125" s="150">
        <v>0</v>
      </c>
      <c r="R125" s="150">
        <f>Q125*H125</f>
        <v>0</v>
      </c>
      <c r="S125" s="150">
        <v>0</v>
      </c>
      <c r="T125" s="151">
        <f>S125*H125</f>
        <v>0</v>
      </c>
      <c r="AR125" s="152" t="s">
        <v>90</v>
      </c>
      <c r="AT125" s="152" t="s">
        <v>156</v>
      </c>
      <c r="AU125" s="152" t="s">
        <v>80</v>
      </c>
      <c r="AY125" s="17" t="s">
        <v>154</v>
      </c>
      <c r="BE125" s="153">
        <f>IF(N125="základná",J125,0)</f>
        <v>0</v>
      </c>
      <c r="BF125" s="153">
        <f>IF(N125="znížená",J125,0)</f>
        <v>0</v>
      </c>
      <c r="BG125" s="153">
        <f>IF(N125="zákl. prenesená",J125,0)</f>
        <v>0</v>
      </c>
      <c r="BH125" s="153">
        <f>IF(N125="zníž. prenesená",J125,0)</f>
        <v>0</v>
      </c>
      <c r="BI125" s="153">
        <f>IF(N125="nulová",J125,0)</f>
        <v>0</v>
      </c>
      <c r="BJ125" s="17" t="s">
        <v>84</v>
      </c>
      <c r="BK125" s="153">
        <f>ROUND(I125*H125,2)</f>
        <v>0</v>
      </c>
      <c r="BL125" s="17" t="s">
        <v>90</v>
      </c>
      <c r="BM125" s="152" t="s">
        <v>199</v>
      </c>
    </row>
    <row r="126" spans="2:65" s="1" customFormat="1" ht="16.5" customHeight="1">
      <c r="B126" s="139"/>
      <c r="C126" s="140" t="s">
        <v>93</v>
      </c>
      <c r="D126" s="140" t="s">
        <v>156</v>
      </c>
      <c r="E126" s="141" t="s">
        <v>2619</v>
      </c>
      <c r="F126" s="142" t="s">
        <v>2620</v>
      </c>
      <c r="G126" s="143" t="s">
        <v>355</v>
      </c>
      <c r="H126" s="144">
        <v>1</v>
      </c>
      <c r="I126" s="145"/>
      <c r="J126" s="146">
        <f>ROUND(I126*H126,2)</f>
        <v>0</v>
      </c>
      <c r="K126" s="147"/>
      <c r="L126" s="32"/>
      <c r="M126" s="148" t="s">
        <v>1</v>
      </c>
      <c r="N126" s="149" t="s">
        <v>42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AR126" s="152" t="s">
        <v>90</v>
      </c>
      <c r="AT126" s="152" t="s">
        <v>156</v>
      </c>
      <c r="AU126" s="152" t="s">
        <v>80</v>
      </c>
      <c r="AY126" s="17" t="s">
        <v>154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84</v>
      </c>
      <c r="BK126" s="153">
        <f>ROUND(I126*H126,2)</f>
        <v>0</v>
      </c>
      <c r="BL126" s="17" t="s">
        <v>90</v>
      </c>
      <c r="BM126" s="152" t="s">
        <v>208</v>
      </c>
    </row>
    <row r="127" spans="2:65" s="1" customFormat="1" ht="16.5" customHeight="1">
      <c r="B127" s="139"/>
      <c r="C127" s="140" t="s">
        <v>96</v>
      </c>
      <c r="D127" s="140" t="s">
        <v>156</v>
      </c>
      <c r="E127" s="141" t="s">
        <v>2621</v>
      </c>
      <c r="F127" s="142" t="s">
        <v>2622</v>
      </c>
      <c r="G127" s="143" t="s">
        <v>355</v>
      </c>
      <c r="H127" s="144">
        <v>1</v>
      </c>
      <c r="I127" s="145"/>
      <c r="J127" s="146">
        <f>ROUND(I127*H127,2)</f>
        <v>0</v>
      </c>
      <c r="K127" s="147"/>
      <c r="L127" s="32"/>
      <c r="M127" s="148" t="s">
        <v>1</v>
      </c>
      <c r="N127" s="149" t="s">
        <v>42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AR127" s="152" t="s">
        <v>90</v>
      </c>
      <c r="AT127" s="152" t="s">
        <v>156</v>
      </c>
      <c r="AU127" s="152" t="s">
        <v>80</v>
      </c>
      <c r="AY127" s="17" t="s">
        <v>154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7" t="s">
        <v>84</v>
      </c>
      <c r="BK127" s="153">
        <f>ROUND(I127*H127,2)</f>
        <v>0</v>
      </c>
      <c r="BL127" s="17" t="s">
        <v>90</v>
      </c>
      <c r="BM127" s="152" t="s">
        <v>217</v>
      </c>
    </row>
    <row r="128" spans="2:65" s="1" customFormat="1" ht="16.5" customHeight="1">
      <c r="B128" s="139"/>
      <c r="C128" s="140" t="s">
        <v>194</v>
      </c>
      <c r="D128" s="140" t="s">
        <v>156</v>
      </c>
      <c r="E128" s="141" t="s">
        <v>2623</v>
      </c>
      <c r="F128" s="142" t="s">
        <v>2624</v>
      </c>
      <c r="G128" s="143" t="s">
        <v>355</v>
      </c>
      <c r="H128" s="144">
        <v>2</v>
      </c>
      <c r="I128" s="145"/>
      <c r="J128" s="146">
        <f>ROUND(I128*H128,2)</f>
        <v>0</v>
      </c>
      <c r="K128" s="147"/>
      <c r="L128" s="32"/>
      <c r="M128" s="148" t="s">
        <v>1</v>
      </c>
      <c r="N128" s="149" t="s">
        <v>42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AR128" s="152" t="s">
        <v>90</v>
      </c>
      <c r="AT128" s="152" t="s">
        <v>156</v>
      </c>
      <c r="AU128" s="152" t="s">
        <v>80</v>
      </c>
      <c r="AY128" s="17" t="s">
        <v>154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7" t="s">
        <v>84</v>
      </c>
      <c r="BK128" s="153">
        <f>ROUND(I128*H128,2)</f>
        <v>0</v>
      </c>
      <c r="BL128" s="17" t="s">
        <v>90</v>
      </c>
      <c r="BM128" s="152" t="s">
        <v>234</v>
      </c>
    </row>
    <row r="129" spans="2:65" s="1" customFormat="1" ht="16.5" customHeight="1">
      <c r="B129" s="139"/>
      <c r="C129" s="140" t="s">
        <v>199</v>
      </c>
      <c r="D129" s="140" t="s">
        <v>156</v>
      </c>
      <c r="E129" s="141" t="s">
        <v>2625</v>
      </c>
      <c r="F129" s="142" t="s">
        <v>2626</v>
      </c>
      <c r="G129" s="143" t="s">
        <v>355</v>
      </c>
      <c r="H129" s="144">
        <v>1</v>
      </c>
      <c r="I129" s="145"/>
      <c r="J129" s="146">
        <f>ROUND(I129*H129,2)</f>
        <v>0</v>
      </c>
      <c r="K129" s="147"/>
      <c r="L129" s="32"/>
      <c r="M129" s="148" t="s">
        <v>1</v>
      </c>
      <c r="N129" s="149" t="s">
        <v>42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52" t="s">
        <v>90</v>
      </c>
      <c r="AT129" s="152" t="s">
        <v>156</v>
      </c>
      <c r="AU129" s="152" t="s">
        <v>80</v>
      </c>
      <c r="AY129" s="17" t="s">
        <v>154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7" t="s">
        <v>84</v>
      </c>
      <c r="BK129" s="153">
        <f>ROUND(I129*H129,2)</f>
        <v>0</v>
      </c>
      <c r="BL129" s="17" t="s">
        <v>90</v>
      </c>
      <c r="BM129" s="152" t="s">
        <v>244</v>
      </c>
    </row>
    <row r="130" spans="2:65" s="1" customFormat="1" ht="16.5" customHeight="1">
      <c r="B130" s="139"/>
      <c r="C130" s="140" t="s">
        <v>203</v>
      </c>
      <c r="D130" s="140" t="s">
        <v>156</v>
      </c>
      <c r="E130" s="141" t="s">
        <v>2627</v>
      </c>
      <c r="F130" s="142" t="s">
        <v>2628</v>
      </c>
      <c r="G130" s="143" t="s">
        <v>355</v>
      </c>
      <c r="H130" s="144">
        <v>1</v>
      </c>
      <c r="I130" s="145"/>
      <c r="J130" s="146">
        <f>ROUND(I130*H130,2)</f>
        <v>0</v>
      </c>
      <c r="K130" s="147"/>
      <c r="L130" s="32"/>
      <c r="M130" s="148" t="s">
        <v>1</v>
      </c>
      <c r="N130" s="149" t="s">
        <v>42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90</v>
      </c>
      <c r="AT130" s="152" t="s">
        <v>156</v>
      </c>
      <c r="AU130" s="152" t="s">
        <v>80</v>
      </c>
      <c r="AY130" s="17" t="s">
        <v>154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84</v>
      </c>
      <c r="BK130" s="153">
        <f>ROUND(I130*H130,2)</f>
        <v>0</v>
      </c>
      <c r="BL130" s="17" t="s">
        <v>90</v>
      </c>
      <c r="BM130" s="152" t="s">
        <v>259</v>
      </c>
    </row>
    <row r="131" spans="2:65" s="1" customFormat="1" ht="16.5" customHeight="1">
      <c r="B131" s="139"/>
      <c r="C131" s="140" t="s">
        <v>208</v>
      </c>
      <c r="D131" s="140" t="s">
        <v>156</v>
      </c>
      <c r="E131" s="141" t="s">
        <v>2629</v>
      </c>
      <c r="F131" s="142" t="s">
        <v>2630</v>
      </c>
      <c r="G131" s="143" t="s">
        <v>355</v>
      </c>
      <c r="H131" s="144">
        <v>1</v>
      </c>
      <c r="I131" s="145"/>
      <c r="J131" s="146">
        <f>ROUND(I131*H131,2)</f>
        <v>0</v>
      </c>
      <c r="K131" s="147"/>
      <c r="L131" s="32"/>
      <c r="M131" s="148" t="s">
        <v>1</v>
      </c>
      <c r="N131" s="149" t="s">
        <v>42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90</v>
      </c>
      <c r="AT131" s="152" t="s">
        <v>156</v>
      </c>
      <c r="AU131" s="152" t="s">
        <v>80</v>
      </c>
      <c r="AY131" s="17" t="s">
        <v>154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7" t="s">
        <v>84</v>
      </c>
      <c r="BK131" s="153">
        <f>ROUND(I131*H131,2)</f>
        <v>0</v>
      </c>
      <c r="BL131" s="17" t="s">
        <v>90</v>
      </c>
      <c r="BM131" s="152" t="s">
        <v>277</v>
      </c>
    </row>
    <row r="132" spans="2:65" s="1" customFormat="1" ht="16.5" customHeight="1">
      <c r="B132" s="139"/>
      <c r="C132" s="140" t="s">
        <v>213</v>
      </c>
      <c r="D132" s="140" t="s">
        <v>156</v>
      </c>
      <c r="E132" s="141" t="s">
        <v>2631</v>
      </c>
      <c r="F132" s="142" t="s">
        <v>2632</v>
      </c>
      <c r="G132" s="143" t="s">
        <v>355</v>
      </c>
      <c r="H132" s="144">
        <v>1</v>
      </c>
      <c r="I132" s="145"/>
      <c r="J132" s="146">
        <f>ROUND(I132*H132,2)</f>
        <v>0</v>
      </c>
      <c r="K132" s="147"/>
      <c r="L132" s="32"/>
      <c r="M132" s="148" t="s">
        <v>1</v>
      </c>
      <c r="N132" s="149" t="s">
        <v>42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90</v>
      </c>
      <c r="AT132" s="152" t="s">
        <v>156</v>
      </c>
      <c r="AU132" s="152" t="s">
        <v>80</v>
      </c>
      <c r="AY132" s="17" t="s">
        <v>154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7" t="s">
        <v>84</v>
      </c>
      <c r="BK132" s="153">
        <f>ROUND(I132*H132,2)</f>
        <v>0</v>
      </c>
      <c r="BL132" s="17" t="s">
        <v>90</v>
      </c>
      <c r="BM132" s="152" t="s">
        <v>287</v>
      </c>
    </row>
    <row r="133" spans="2:65" s="1" customFormat="1" ht="16.5" customHeight="1">
      <c r="B133" s="139"/>
      <c r="C133" s="140" t="s">
        <v>217</v>
      </c>
      <c r="D133" s="140" t="s">
        <v>156</v>
      </c>
      <c r="E133" s="141" t="s">
        <v>2633</v>
      </c>
      <c r="F133" s="142" t="s">
        <v>2634</v>
      </c>
      <c r="G133" s="143" t="s">
        <v>355</v>
      </c>
      <c r="H133" s="144">
        <v>1</v>
      </c>
      <c r="I133" s="145"/>
      <c r="J133" s="146">
        <f>ROUND(I133*H133,2)</f>
        <v>0</v>
      </c>
      <c r="K133" s="147"/>
      <c r="L133" s="32"/>
      <c r="M133" s="148" t="s">
        <v>1</v>
      </c>
      <c r="N133" s="149" t="s">
        <v>42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90</v>
      </c>
      <c r="AT133" s="152" t="s">
        <v>156</v>
      </c>
      <c r="AU133" s="152" t="s">
        <v>80</v>
      </c>
      <c r="AY133" s="17" t="s">
        <v>154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7" t="s">
        <v>84</v>
      </c>
      <c r="BK133" s="153">
        <f>ROUND(I133*H133,2)</f>
        <v>0</v>
      </c>
      <c r="BL133" s="17" t="s">
        <v>90</v>
      </c>
      <c r="BM133" s="152" t="s">
        <v>302</v>
      </c>
    </row>
    <row r="134" spans="2:65" s="1" customFormat="1" ht="16.5" customHeight="1">
      <c r="B134" s="139"/>
      <c r="C134" s="140" t="s">
        <v>221</v>
      </c>
      <c r="D134" s="140" t="s">
        <v>156</v>
      </c>
      <c r="E134" s="141" t="s">
        <v>2635</v>
      </c>
      <c r="F134" s="142" t="s">
        <v>2636</v>
      </c>
      <c r="G134" s="143" t="s">
        <v>355</v>
      </c>
      <c r="H134" s="144">
        <v>1</v>
      </c>
      <c r="I134" s="145"/>
      <c r="J134" s="146">
        <f>ROUND(I134*H134,2)</f>
        <v>0</v>
      </c>
      <c r="K134" s="147"/>
      <c r="L134" s="32"/>
      <c r="M134" s="148" t="s">
        <v>1</v>
      </c>
      <c r="N134" s="149" t="s">
        <v>42</v>
      </c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AR134" s="152" t="s">
        <v>90</v>
      </c>
      <c r="AT134" s="152" t="s">
        <v>156</v>
      </c>
      <c r="AU134" s="152" t="s">
        <v>80</v>
      </c>
      <c r="AY134" s="17" t="s">
        <v>154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7" t="s">
        <v>84</v>
      </c>
      <c r="BK134" s="153">
        <f>ROUND(I134*H134,2)</f>
        <v>0</v>
      </c>
      <c r="BL134" s="17" t="s">
        <v>90</v>
      </c>
      <c r="BM134" s="152" t="s">
        <v>315</v>
      </c>
    </row>
    <row r="135" spans="2:65" s="1" customFormat="1" ht="24.2" customHeight="1">
      <c r="B135" s="139"/>
      <c r="C135" s="140" t="s">
        <v>234</v>
      </c>
      <c r="D135" s="140" t="s">
        <v>156</v>
      </c>
      <c r="E135" s="141" t="s">
        <v>2637</v>
      </c>
      <c r="F135" s="142" t="s">
        <v>2638</v>
      </c>
      <c r="G135" s="143" t="s">
        <v>355</v>
      </c>
      <c r="H135" s="144">
        <v>1</v>
      </c>
      <c r="I135" s="145"/>
      <c r="J135" s="146">
        <f>ROUND(I135*H135,2)</f>
        <v>0</v>
      </c>
      <c r="K135" s="147"/>
      <c r="L135" s="32"/>
      <c r="M135" s="148" t="s">
        <v>1</v>
      </c>
      <c r="N135" s="149" t="s">
        <v>42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90</v>
      </c>
      <c r="AT135" s="152" t="s">
        <v>156</v>
      </c>
      <c r="AU135" s="152" t="s">
        <v>80</v>
      </c>
      <c r="AY135" s="17" t="s">
        <v>154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7" t="s">
        <v>84</v>
      </c>
      <c r="BK135" s="153">
        <f>ROUND(I135*H135,2)</f>
        <v>0</v>
      </c>
      <c r="BL135" s="17" t="s">
        <v>90</v>
      </c>
      <c r="BM135" s="152" t="s">
        <v>332</v>
      </c>
    </row>
    <row r="136" spans="2:65" s="1" customFormat="1" ht="16.5" customHeight="1">
      <c r="B136" s="139"/>
      <c r="C136" s="140" t="s">
        <v>238</v>
      </c>
      <c r="D136" s="140" t="s">
        <v>156</v>
      </c>
      <c r="E136" s="141" t="s">
        <v>2639</v>
      </c>
      <c r="F136" s="142" t="s">
        <v>2640</v>
      </c>
      <c r="G136" s="143" t="s">
        <v>355</v>
      </c>
      <c r="H136" s="144">
        <v>1</v>
      </c>
      <c r="I136" s="145"/>
      <c r="J136" s="146">
        <f>ROUND(I136*H136,2)</f>
        <v>0</v>
      </c>
      <c r="K136" s="147"/>
      <c r="L136" s="32"/>
      <c r="M136" s="148" t="s">
        <v>1</v>
      </c>
      <c r="N136" s="149" t="s">
        <v>42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90</v>
      </c>
      <c r="AT136" s="152" t="s">
        <v>156</v>
      </c>
      <c r="AU136" s="152" t="s">
        <v>80</v>
      </c>
      <c r="AY136" s="17" t="s">
        <v>154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84</v>
      </c>
      <c r="BK136" s="153">
        <f>ROUND(I136*H136,2)</f>
        <v>0</v>
      </c>
      <c r="BL136" s="17" t="s">
        <v>90</v>
      </c>
      <c r="BM136" s="152" t="s">
        <v>344</v>
      </c>
    </row>
    <row r="137" spans="2:65" s="1" customFormat="1" ht="16.5" customHeight="1">
      <c r="B137" s="139"/>
      <c r="C137" s="140" t="s">
        <v>244</v>
      </c>
      <c r="D137" s="140" t="s">
        <v>156</v>
      </c>
      <c r="E137" s="141" t="s">
        <v>2641</v>
      </c>
      <c r="F137" s="142" t="s">
        <v>2642</v>
      </c>
      <c r="G137" s="143" t="s">
        <v>355</v>
      </c>
      <c r="H137" s="144">
        <v>1</v>
      </c>
      <c r="I137" s="145"/>
      <c r="J137" s="146">
        <f>ROUND(I137*H137,2)</f>
        <v>0</v>
      </c>
      <c r="K137" s="147"/>
      <c r="L137" s="32"/>
      <c r="M137" s="148" t="s">
        <v>1</v>
      </c>
      <c r="N137" s="149" t="s">
        <v>42</v>
      </c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AR137" s="152" t="s">
        <v>90</v>
      </c>
      <c r="AT137" s="152" t="s">
        <v>156</v>
      </c>
      <c r="AU137" s="152" t="s">
        <v>80</v>
      </c>
      <c r="AY137" s="17" t="s">
        <v>154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84</v>
      </c>
      <c r="BK137" s="153">
        <f>ROUND(I137*H137,2)</f>
        <v>0</v>
      </c>
      <c r="BL137" s="17" t="s">
        <v>90</v>
      </c>
      <c r="BM137" s="152" t="s">
        <v>352</v>
      </c>
    </row>
    <row r="138" spans="2:65" s="1" customFormat="1" ht="16.5" customHeight="1">
      <c r="B138" s="139"/>
      <c r="C138" s="140" t="s">
        <v>253</v>
      </c>
      <c r="D138" s="140" t="s">
        <v>156</v>
      </c>
      <c r="E138" s="141" t="s">
        <v>2643</v>
      </c>
      <c r="F138" s="142" t="s">
        <v>2644</v>
      </c>
      <c r="G138" s="143" t="s">
        <v>355</v>
      </c>
      <c r="H138" s="144">
        <v>1</v>
      </c>
      <c r="I138" s="145"/>
      <c r="J138" s="146">
        <f>ROUND(I138*H138,2)</f>
        <v>0</v>
      </c>
      <c r="K138" s="147"/>
      <c r="L138" s="32"/>
      <c r="M138" s="148" t="s">
        <v>1</v>
      </c>
      <c r="N138" s="149" t="s">
        <v>42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AR138" s="152" t="s">
        <v>90</v>
      </c>
      <c r="AT138" s="152" t="s">
        <v>156</v>
      </c>
      <c r="AU138" s="152" t="s">
        <v>80</v>
      </c>
      <c r="AY138" s="17" t="s">
        <v>154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84</v>
      </c>
      <c r="BK138" s="153">
        <f>ROUND(I138*H138,2)</f>
        <v>0</v>
      </c>
      <c r="BL138" s="17" t="s">
        <v>90</v>
      </c>
      <c r="BM138" s="152" t="s">
        <v>363</v>
      </c>
    </row>
    <row r="139" spans="2:65" s="1" customFormat="1" ht="16.5" customHeight="1">
      <c r="B139" s="139"/>
      <c r="C139" s="140" t="s">
        <v>259</v>
      </c>
      <c r="D139" s="140" t="s">
        <v>156</v>
      </c>
      <c r="E139" s="141" t="s">
        <v>2645</v>
      </c>
      <c r="F139" s="142" t="s">
        <v>2646</v>
      </c>
      <c r="G139" s="143" t="s">
        <v>355</v>
      </c>
      <c r="H139" s="144">
        <v>1</v>
      </c>
      <c r="I139" s="145"/>
      <c r="J139" s="146">
        <f>ROUND(I139*H139,2)</f>
        <v>0</v>
      </c>
      <c r="K139" s="147"/>
      <c r="L139" s="32"/>
      <c r="M139" s="148" t="s">
        <v>1</v>
      </c>
      <c r="N139" s="149" t="s">
        <v>42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52" t="s">
        <v>90</v>
      </c>
      <c r="AT139" s="152" t="s">
        <v>156</v>
      </c>
      <c r="AU139" s="152" t="s">
        <v>80</v>
      </c>
      <c r="AY139" s="17" t="s">
        <v>154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7" t="s">
        <v>84</v>
      </c>
      <c r="BK139" s="153">
        <f>ROUND(I139*H139,2)</f>
        <v>0</v>
      </c>
      <c r="BL139" s="17" t="s">
        <v>90</v>
      </c>
      <c r="BM139" s="152" t="s">
        <v>372</v>
      </c>
    </row>
    <row r="140" spans="2:65" s="1" customFormat="1" ht="16.5" customHeight="1">
      <c r="B140" s="139"/>
      <c r="C140" s="140" t="s">
        <v>270</v>
      </c>
      <c r="D140" s="140" t="s">
        <v>156</v>
      </c>
      <c r="E140" s="141" t="s">
        <v>2647</v>
      </c>
      <c r="F140" s="142" t="s">
        <v>2648</v>
      </c>
      <c r="G140" s="143" t="s">
        <v>355</v>
      </c>
      <c r="H140" s="144">
        <v>1</v>
      </c>
      <c r="I140" s="145"/>
      <c r="J140" s="146">
        <f>ROUND(I140*H140,2)</f>
        <v>0</v>
      </c>
      <c r="K140" s="147"/>
      <c r="L140" s="32"/>
      <c r="M140" s="148" t="s">
        <v>1</v>
      </c>
      <c r="N140" s="149" t="s">
        <v>42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90</v>
      </c>
      <c r="AT140" s="152" t="s">
        <v>156</v>
      </c>
      <c r="AU140" s="152" t="s">
        <v>80</v>
      </c>
      <c r="AY140" s="17" t="s">
        <v>154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84</v>
      </c>
      <c r="BK140" s="153">
        <f>ROUND(I140*H140,2)</f>
        <v>0</v>
      </c>
      <c r="BL140" s="17" t="s">
        <v>90</v>
      </c>
      <c r="BM140" s="152" t="s">
        <v>384</v>
      </c>
    </row>
    <row r="141" spans="2:65" s="1" customFormat="1" ht="16.5" customHeight="1">
      <c r="B141" s="139"/>
      <c r="C141" s="140" t="s">
        <v>277</v>
      </c>
      <c r="D141" s="140" t="s">
        <v>156</v>
      </c>
      <c r="E141" s="141" t="s">
        <v>2649</v>
      </c>
      <c r="F141" s="142" t="s">
        <v>2650</v>
      </c>
      <c r="G141" s="143" t="s">
        <v>355</v>
      </c>
      <c r="H141" s="144">
        <v>1</v>
      </c>
      <c r="I141" s="145"/>
      <c r="J141" s="146">
        <f>ROUND(I141*H141,2)</f>
        <v>0</v>
      </c>
      <c r="K141" s="147"/>
      <c r="L141" s="32"/>
      <c r="M141" s="148" t="s">
        <v>1</v>
      </c>
      <c r="N141" s="149" t="s">
        <v>42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90</v>
      </c>
      <c r="AT141" s="152" t="s">
        <v>156</v>
      </c>
      <c r="AU141" s="152" t="s">
        <v>80</v>
      </c>
      <c r="AY141" s="17" t="s">
        <v>154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7" t="s">
        <v>84</v>
      </c>
      <c r="BK141" s="153">
        <f>ROUND(I141*H141,2)</f>
        <v>0</v>
      </c>
      <c r="BL141" s="17" t="s">
        <v>90</v>
      </c>
      <c r="BM141" s="152" t="s">
        <v>395</v>
      </c>
    </row>
    <row r="142" spans="2:65" s="1" customFormat="1" ht="16.5" customHeight="1">
      <c r="B142" s="139"/>
      <c r="C142" s="140" t="s">
        <v>281</v>
      </c>
      <c r="D142" s="140" t="s">
        <v>156</v>
      </c>
      <c r="E142" s="141" t="s">
        <v>2651</v>
      </c>
      <c r="F142" s="142" t="s">
        <v>2652</v>
      </c>
      <c r="G142" s="143" t="s">
        <v>355</v>
      </c>
      <c r="H142" s="144">
        <v>20</v>
      </c>
      <c r="I142" s="145"/>
      <c r="J142" s="146">
        <f>ROUND(I142*H142,2)</f>
        <v>0</v>
      </c>
      <c r="K142" s="147"/>
      <c r="L142" s="32"/>
      <c r="M142" s="148" t="s">
        <v>1</v>
      </c>
      <c r="N142" s="149" t="s">
        <v>42</v>
      </c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AR142" s="152" t="s">
        <v>90</v>
      </c>
      <c r="AT142" s="152" t="s">
        <v>156</v>
      </c>
      <c r="AU142" s="152" t="s">
        <v>80</v>
      </c>
      <c r="AY142" s="17" t="s">
        <v>154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84</v>
      </c>
      <c r="BK142" s="153">
        <f>ROUND(I142*H142,2)</f>
        <v>0</v>
      </c>
      <c r="BL142" s="17" t="s">
        <v>90</v>
      </c>
      <c r="BM142" s="152" t="s">
        <v>404</v>
      </c>
    </row>
    <row r="143" spans="2:65" s="1" customFormat="1" ht="16.5" customHeight="1">
      <c r="B143" s="139"/>
      <c r="C143" s="140" t="s">
        <v>287</v>
      </c>
      <c r="D143" s="140" t="s">
        <v>156</v>
      </c>
      <c r="E143" s="141" t="s">
        <v>2653</v>
      </c>
      <c r="F143" s="142" t="s">
        <v>2654</v>
      </c>
      <c r="G143" s="143" t="s">
        <v>355</v>
      </c>
      <c r="H143" s="144">
        <v>1</v>
      </c>
      <c r="I143" s="145"/>
      <c r="J143" s="146">
        <f>ROUND(I143*H143,2)</f>
        <v>0</v>
      </c>
      <c r="K143" s="147"/>
      <c r="L143" s="32"/>
      <c r="M143" s="148" t="s">
        <v>1</v>
      </c>
      <c r="N143" s="149" t="s">
        <v>42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90</v>
      </c>
      <c r="AT143" s="152" t="s">
        <v>156</v>
      </c>
      <c r="AU143" s="152" t="s">
        <v>80</v>
      </c>
      <c r="AY143" s="17" t="s">
        <v>154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84</v>
      </c>
      <c r="BK143" s="153">
        <f>ROUND(I143*H143,2)</f>
        <v>0</v>
      </c>
      <c r="BL143" s="17" t="s">
        <v>90</v>
      </c>
      <c r="BM143" s="152" t="s">
        <v>414</v>
      </c>
    </row>
    <row r="144" spans="2:65" s="1" customFormat="1" ht="16.5" customHeight="1">
      <c r="B144" s="139"/>
      <c r="C144" s="140" t="s">
        <v>8</v>
      </c>
      <c r="D144" s="140" t="s">
        <v>156</v>
      </c>
      <c r="E144" s="141" t="s">
        <v>2655</v>
      </c>
      <c r="F144" s="142" t="s">
        <v>2656</v>
      </c>
      <c r="G144" s="143" t="s">
        <v>355</v>
      </c>
      <c r="H144" s="144">
        <v>1</v>
      </c>
      <c r="I144" s="145"/>
      <c r="J144" s="146">
        <f>ROUND(I144*H144,2)</f>
        <v>0</v>
      </c>
      <c r="K144" s="147"/>
      <c r="L144" s="32"/>
      <c r="M144" s="148" t="s">
        <v>1</v>
      </c>
      <c r="N144" s="149" t="s">
        <v>42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90</v>
      </c>
      <c r="AT144" s="152" t="s">
        <v>156</v>
      </c>
      <c r="AU144" s="152" t="s">
        <v>80</v>
      </c>
      <c r="AY144" s="17" t="s">
        <v>154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7" t="s">
        <v>84</v>
      </c>
      <c r="BK144" s="153">
        <f>ROUND(I144*H144,2)</f>
        <v>0</v>
      </c>
      <c r="BL144" s="17" t="s">
        <v>90</v>
      </c>
      <c r="BM144" s="152" t="s">
        <v>424</v>
      </c>
    </row>
    <row r="145" spans="2:65" s="1" customFormat="1" ht="16.5" customHeight="1">
      <c r="B145" s="139"/>
      <c r="C145" s="140" t="s">
        <v>302</v>
      </c>
      <c r="D145" s="140" t="s">
        <v>156</v>
      </c>
      <c r="E145" s="141" t="s">
        <v>2657</v>
      </c>
      <c r="F145" s="142" t="s">
        <v>2658</v>
      </c>
      <c r="G145" s="143" t="s">
        <v>2659</v>
      </c>
      <c r="H145" s="144">
        <v>1</v>
      </c>
      <c r="I145" s="145"/>
      <c r="J145" s="146">
        <f>ROUND(I145*H145,2)</f>
        <v>0</v>
      </c>
      <c r="K145" s="147"/>
      <c r="L145" s="32"/>
      <c r="M145" s="148" t="s">
        <v>1</v>
      </c>
      <c r="N145" s="149" t="s">
        <v>42</v>
      </c>
      <c r="P145" s="150">
        <f>O145*H145</f>
        <v>0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AR145" s="152" t="s">
        <v>90</v>
      </c>
      <c r="AT145" s="152" t="s">
        <v>156</v>
      </c>
      <c r="AU145" s="152" t="s">
        <v>80</v>
      </c>
      <c r="AY145" s="17" t="s">
        <v>154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7" t="s">
        <v>84</v>
      </c>
      <c r="BK145" s="153">
        <f>ROUND(I145*H145,2)</f>
        <v>0</v>
      </c>
      <c r="BL145" s="17" t="s">
        <v>90</v>
      </c>
      <c r="BM145" s="152" t="s">
        <v>441</v>
      </c>
    </row>
    <row r="146" spans="2:65" s="1" customFormat="1" ht="16.5" customHeight="1">
      <c r="B146" s="139"/>
      <c r="C146" s="140" t="s">
        <v>306</v>
      </c>
      <c r="D146" s="140" t="s">
        <v>156</v>
      </c>
      <c r="E146" s="141" t="s">
        <v>2660</v>
      </c>
      <c r="F146" s="142" t="s">
        <v>2661</v>
      </c>
      <c r="G146" s="143" t="s">
        <v>355</v>
      </c>
      <c r="H146" s="144">
        <v>1</v>
      </c>
      <c r="I146" s="145"/>
      <c r="J146" s="146">
        <f>ROUND(I146*H146,2)</f>
        <v>0</v>
      </c>
      <c r="K146" s="147"/>
      <c r="L146" s="32"/>
      <c r="M146" s="148" t="s">
        <v>1</v>
      </c>
      <c r="N146" s="149" t="s">
        <v>42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90</v>
      </c>
      <c r="AT146" s="152" t="s">
        <v>156</v>
      </c>
      <c r="AU146" s="152" t="s">
        <v>80</v>
      </c>
      <c r="AY146" s="17" t="s">
        <v>154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84</v>
      </c>
      <c r="BK146" s="153">
        <f>ROUND(I146*H146,2)</f>
        <v>0</v>
      </c>
      <c r="BL146" s="17" t="s">
        <v>90</v>
      </c>
      <c r="BM146" s="152" t="s">
        <v>461</v>
      </c>
    </row>
    <row r="147" spans="2:65" s="1" customFormat="1" ht="16.5" customHeight="1">
      <c r="B147" s="139"/>
      <c r="C147" s="140" t="s">
        <v>315</v>
      </c>
      <c r="D147" s="140" t="s">
        <v>156</v>
      </c>
      <c r="E147" s="141" t="s">
        <v>2662</v>
      </c>
      <c r="F147" s="142" t="s">
        <v>2663</v>
      </c>
      <c r="G147" s="143" t="s">
        <v>355</v>
      </c>
      <c r="H147" s="144">
        <v>1</v>
      </c>
      <c r="I147" s="145"/>
      <c r="J147" s="146">
        <f>ROUND(I147*H147,2)</f>
        <v>0</v>
      </c>
      <c r="K147" s="147"/>
      <c r="L147" s="32"/>
      <c r="M147" s="148" t="s">
        <v>1</v>
      </c>
      <c r="N147" s="149" t="s">
        <v>42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90</v>
      </c>
      <c r="AT147" s="152" t="s">
        <v>156</v>
      </c>
      <c r="AU147" s="152" t="s">
        <v>80</v>
      </c>
      <c r="AY147" s="17" t="s">
        <v>154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84</v>
      </c>
      <c r="BK147" s="153">
        <f>ROUND(I147*H147,2)</f>
        <v>0</v>
      </c>
      <c r="BL147" s="17" t="s">
        <v>90</v>
      </c>
      <c r="BM147" s="152" t="s">
        <v>473</v>
      </c>
    </row>
    <row r="148" spans="2:65" s="1" customFormat="1" ht="16.5" customHeight="1">
      <c r="B148" s="139"/>
      <c r="C148" s="140" t="s">
        <v>326</v>
      </c>
      <c r="D148" s="140" t="s">
        <v>156</v>
      </c>
      <c r="E148" s="141" t="s">
        <v>2664</v>
      </c>
      <c r="F148" s="142" t="s">
        <v>2665</v>
      </c>
      <c r="G148" s="143" t="s">
        <v>355</v>
      </c>
      <c r="H148" s="144">
        <v>1</v>
      </c>
      <c r="I148" s="145"/>
      <c r="J148" s="146">
        <f>ROUND(I148*H148,2)</f>
        <v>0</v>
      </c>
      <c r="K148" s="147"/>
      <c r="L148" s="32"/>
      <c r="M148" s="148" t="s">
        <v>1</v>
      </c>
      <c r="N148" s="149" t="s">
        <v>42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AR148" s="152" t="s">
        <v>90</v>
      </c>
      <c r="AT148" s="152" t="s">
        <v>156</v>
      </c>
      <c r="AU148" s="152" t="s">
        <v>80</v>
      </c>
      <c r="AY148" s="17" t="s">
        <v>154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84</v>
      </c>
      <c r="BK148" s="153">
        <f>ROUND(I148*H148,2)</f>
        <v>0</v>
      </c>
      <c r="BL148" s="17" t="s">
        <v>90</v>
      </c>
      <c r="BM148" s="152" t="s">
        <v>484</v>
      </c>
    </row>
    <row r="149" spans="2:65" s="1" customFormat="1" ht="16.5" customHeight="1">
      <c r="B149" s="139"/>
      <c r="C149" s="140" t="s">
        <v>332</v>
      </c>
      <c r="D149" s="140" t="s">
        <v>156</v>
      </c>
      <c r="E149" s="141" t="s">
        <v>2666</v>
      </c>
      <c r="F149" s="142" t="s">
        <v>2667</v>
      </c>
      <c r="G149" s="143" t="s">
        <v>355</v>
      </c>
      <c r="H149" s="144">
        <v>1</v>
      </c>
      <c r="I149" s="145"/>
      <c r="J149" s="146">
        <f>ROUND(I149*H149,2)</f>
        <v>0</v>
      </c>
      <c r="K149" s="147"/>
      <c r="L149" s="32"/>
      <c r="M149" s="148" t="s">
        <v>1</v>
      </c>
      <c r="N149" s="149" t="s">
        <v>42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AR149" s="152" t="s">
        <v>90</v>
      </c>
      <c r="AT149" s="152" t="s">
        <v>156</v>
      </c>
      <c r="AU149" s="152" t="s">
        <v>80</v>
      </c>
      <c r="AY149" s="17" t="s">
        <v>154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84</v>
      </c>
      <c r="BK149" s="153">
        <f>ROUND(I149*H149,2)</f>
        <v>0</v>
      </c>
      <c r="BL149" s="17" t="s">
        <v>90</v>
      </c>
      <c r="BM149" s="152" t="s">
        <v>499</v>
      </c>
    </row>
    <row r="150" spans="2:65" s="1" customFormat="1" ht="16.5" customHeight="1">
      <c r="B150" s="139"/>
      <c r="C150" s="140" t="s">
        <v>338</v>
      </c>
      <c r="D150" s="140" t="s">
        <v>156</v>
      </c>
      <c r="E150" s="141" t="s">
        <v>2668</v>
      </c>
      <c r="F150" s="142" t="s">
        <v>2669</v>
      </c>
      <c r="G150" s="143" t="s">
        <v>355</v>
      </c>
      <c r="H150" s="144">
        <v>3</v>
      </c>
      <c r="I150" s="145"/>
      <c r="J150" s="146">
        <f>ROUND(I150*H150,2)</f>
        <v>0</v>
      </c>
      <c r="K150" s="147"/>
      <c r="L150" s="32"/>
      <c r="M150" s="148" t="s">
        <v>1</v>
      </c>
      <c r="N150" s="149" t="s">
        <v>42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AR150" s="152" t="s">
        <v>90</v>
      </c>
      <c r="AT150" s="152" t="s">
        <v>156</v>
      </c>
      <c r="AU150" s="152" t="s">
        <v>80</v>
      </c>
      <c r="AY150" s="17" t="s">
        <v>154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84</v>
      </c>
      <c r="BK150" s="153">
        <f>ROUND(I150*H150,2)</f>
        <v>0</v>
      </c>
      <c r="BL150" s="17" t="s">
        <v>90</v>
      </c>
      <c r="BM150" s="152" t="s">
        <v>516</v>
      </c>
    </row>
    <row r="151" spans="2:65" s="1" customFormat="1" ht="16.5" customHeight="1">
      <c r="B151" s="139"/>
      <c r="C151" s="140" t="s">
        <v>344</v>
      </c>
      <c r="D151" s="140" t="s">
        <v>156</v>
      </c>
      <c r="E151" s="141" t="s">
        <v>2670</v>
      </c>
      <c r="F151" s="142" t="s">
        <v>2671</v>
      </c>
      <c r="G151" s="143" t="s">
        <v>355</v>
      </c>
      <c r="H151" s="144">
        <v>4</v>
      </c>
      <c r="I151" s="145"/>
      <c r="J151" s="146">
        <f>ROUND(I151*H151,2)</f>
        <v>0</v>
      </c>
      <c r="K151" s="147"/>
      <c r="L151" s="32"/>
      <c r="M151" s="148" t="s">
        <v>1</v>
      </c>
      <c r="N151" s="149" t="s">
        <v>42</v>
      </c>
      <c r="P151" s="150">
        <f>O151*H151</f>
        <v>0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AR151" s="152" t="s">
        <v>90</v>
      </c>
      <c r="AT151" s="152" t="s">
        <v>156</v>
      </c>
      <c r="AU151" s="152" t="s">
        <v>80</v>
      </c>
      <c r="AY151" s="17" t="s">
        <v>154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7" t="s">
        <v>84</v>
      </c>
      <c r="BK151" s="153">
        <f>ROUND(I151*H151,2)</f>
        <v>0</v>
      </c>
      <c r="BL151" s="17" t="s">
        <v>90</v>
      </c>
      <c r="BM151" s="152" t="s">
        <v>525</v>
      </c>
    </row>
    <row r="152" spans="2:65" s="1" customFormat="1" ht="16.5" customHeight="1">
      <c r="B152" s="139"/>
      <c r="C152" s="140" t="s">
        <v>348</v>
      </c>
      <c r="D152" s="140" t="s">
        <v>156</v>
      </c>
      <c r="E152" s="141" t="s">
        <v>2672</v>
      </c>
      <c r="F152" s="142" t="s">
        <v>2673</v>
      </c>
      <c r="G152" s="143" t="s">
        <v>355</v>
      </c>
      <c r="H152" s="144">
        <v>2</v>
      </c>
      <c r="I152" s="145"/>
      <c r="J152" s="146">
        <f>ROUND(I152*H152,2)</f>
        <v>0</v>
      </c>
      <c r="K152" s="147"/>
      <c r="L152" s="32"/>
      <c r="M152" s="148" t="s">
        <v>1</v>
      </c>
      <c r="N152" s="149" t="s">
        <v>42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AR152" s="152" t="s">
        <v>90</v>
      </c>
      <c r="AT152" s="152" t="s">
        <v>156</v>
      </c>
      <c r="AU152" s="152" t="s">
        <v>80</v>
      </c>
      <c r="AY152" s="17" t="s">
        <v>154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84</v>
      </c>
      <c r="BK152" s="153">
        <f>ROUND(I152*H152,2)</f>
        <v>0</v>
      </c>
      <c r="BL152" s="17" t="s">
        <v>90</v>
      </c>
      <c r="BM152" s="152" t="s">
        <v>535</v>
      </c>
    </row>
    <row r="153" spans="2:65" s="1" customFormat="1" ht="16.5" customHeight="1">
      <c r="B153" s="139"/>
      <c r="C153" s="140" t="s">
        <v>352</v>
      </c>
      <c r="D153" s="140" t="s">
        <v>156</v>
      </c>
      <c r="E153" s="141" t="s">
        <v>2674</v>
      </c>
      <c r="F153" s="142" t="s">
        <v>2675</v>
      </c>
      <c r="G153" s="143" t="s">
        <v>355</v>
      </c>
      <c r="H153" s="144">
        <v>2</v>
      </c>
      <c r="I153" s="145"/>
      <c r="J153" s="146">
        <f>ROUND(I153*H153,2)</f>
        <v>0</v>
      </c>
      <c r="K153" s="147"/>
      <c r="L153" s="32"/>
      <c r="M153" s="148" t="s">
        <v>1</v>
      </c>
      <c r="N153" s="149" t="s">
        <v>42</v>
      </c>
      <c r="P153" s="150">
        <f>O153*H153</f>
        <v>0</v>
      </c>
      <c r="Q153" s="150">
        <v>0</v>
      </c>
      <c r="R153" s="150">
        <f>Q153*H153</f>
        <v>0</v>
      </c>
      <c r="S153" s="150">
        <v>0</v>
      </c>
      <c r="T153" s="151">
        <f>S153*H153</f>
        <v>0</v>
      </c>
      <c r="AR153" s="152" t="s">
        <v>90</v>
      </c>
      <c r="AT153" s="152" t="s">
        <v>156</v>
      </c>
      <c r="AU153" s="152" t="s">
        <v>80</v>
      </c>
      <c r="AY153" s="17" t="s">
        <v>154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7" t="s">
        <v>84</v>
      </c>
      <c r="BK153" s="153">
        <f>ROUND(I153*H153,2)</f>
        <v>0</v>
      </c>
      <c r="BL153" s="17" t="s">
        <v>90</v>
      </c>
      <c r="BM153" s="152" t="s">
        <v>543</v>
      </c>
    </row>
    <row r="154" spans="2:65" s="1" customFormat="1" ht="16.5" customHeight="1">
      <c r="B154" s="139"/>
      <c r="C154" s="140" t="s">
        <v>358</v>
      </c>
      <c r="D154" s="140" t="s">
        <v>156</v>
      </c>
      <c r="E154" s="141" t="s">
        <v>2676</v>
      </c>
      <c r="F154" s="142" t="s">
        <v>2677</v>
      </c>
      <c r="G154" s="143" t="s">
        <v>355</v>
      </c>
      <c r="H154" s="144">
        <v>1</v>
      </c>
      <c r="I154" s="145"/>
      <c r="J154" s="146">
        <f>ROUND(I154*H154,2)</f>
        <v>0</v>
      </c>
      <c r="K154" s="147"/>
      <c r="L154" s="32"/>
      <c r="M154" s="148" t="s">
        <v>1</v>
      </c>
      <c r="N154" s="149" t="s">
        <v>42</v>
      </c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AR154" s="152" t="s">
        <v>90</v>
      </c>
      <c r="AT154" s="152" t="s">
        <v>156</v>
      </c>
      <c r="AU154" s="152" t="s">
        <v>80</v>
      </c>
      <c r="AY154" s="17" t="s">
        <v>154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84</v>
      </c>
      <c r="BK154" s="153">
        <f>ROUND(I154*H154,2)</f>
        <v>0</v>
      </c>
      <c r="BL154" s="17" t="s">
        <v>90</v>
      </c>
      <c r="BM154" s="152" t="s">
        <v>551</v>
      </c>
    </row>
    <row r="155" spans="2:65" s="1" customFormat="1" ht="16.5" customHeight="1">
      <c r="B155" s="139"/>
      <c r="C155" s="140" t="s">
        <v>363</v>
      </c>
      <c r="D155" s="140" t="s">
        <v>156</v>
      </c>
      <c r="E155" s="141" t="s">
        <v>2678</v>
      </c>
      <c r="F155" s="142" t="s">
        <v>2679</v>
      </c>
      <c r="G155" s="143" t="s">
        <v>355</v>
      </c>
      <c r="H155" s="144">
        <v>4</v>
      </c>
      <c r="I155" s="145"/>
      <c r="J155" s="146">
        <f>ROUND(I155*H155,2)</f>
        <v>0</v>
      </c>
      <c r="K155" s="147"/>
      <c r="L155" s="32"/>
      <c r="M155" s="148" t="s">
        <v>1</v>
      </c>
      <c r="N155" s="149" t="s">
        <v>42</v>
      </c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AR155" s="152" t="s">
        <v>90</v>
      </c>
      <c r="AT155" s="152" t="s">
        <v>156</v>
      </c>
      <c r="AU155" s="152" t="s">
        <v>80</v>
      </c>
      <c r="AY155" s="17" t="s">
        <v>154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7" t="s">
        <v>84</v>
      </c>
      <c r="BK155" s="153">
        <f>ROUND(I155*H155,2)</f>
        <v>0</v>
      </c>
      <c r="BL155" s="17" t="s">
        <v>90</v>
      </c>
      <c r="BM155" s="152" t="s">
        <v>571</v>
      </c>
    </row>
    <row r="156" spans="2:65" s="1" customFormat="1" ht="16.5" customHeight="1">
      <c r="B156" s="139"/>
      <c r="C156" s="140" t="s">
        <v>367</v>
      </c>
      <c r="D156" s="140" t="s">
        <v>156</v>
      </c>
      <c r="E156" s="141" t="s">
        <v>2680</v>
      </c>
      <c r="F156" s="142" t="s">
        <v>2681</v>
      </c>
      <c r="G156" s="143" t="s">
        <v>355</v>
      </c>
      <c r="H156" s="144">
        <v>2</v>
      </c>
      <c r="I156" s="145"/>
      <c r="J156" s="146">
        <f>ROUND(I156*H156,2)</f>
        <v>0</v>
      </c>
      <c r="K156" s="147"/>
      <c r="L156" s="32"/>
      <c r="M156" s="148" t="s">
        <v>1</v>
      </c>
      <c r="N156" s="149" t="s">
        <v>42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90</v>
      </c>
      <c r="AT156" s="152" t="s">
        <v>156</v>
      </c>
      <c r="AU156" s="152" t="s">
        <v>80</v>
      </c>
      <c r="AY156" s="17" t="s">
        <v>154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84</v>
      </c>
      <c r="BK156" s="153">
        <f>ROUND(I156*H156,2)</f>
        <v>0</v>
      </c>
      <c r="BL156" s="17" t="s">
        <v>90</v>
      </c>
      <c r="BM156" s="152" t="s">
        <v>589</v>
      </c>
    </row>
    <row r="157" spans="2:65" s="1" customFormat="1" ht="16.5" customHeight="1">
      <c r="B157" s="139"/>
      <c r="C157" s="140" t="s">
        <v>372</v>
      </c>
      <c r="D157" s="140" t="s">
        <v>156</v>
      </c>
      <c r="E157" s="141" t="s">
        <v>2682</v>
      </c>
      <c r="F157" s="142" t="s">
        <v>2683</v>
      </c>
      <c r="G157" s="143" t="s">
        <v>1131</v>
      </c>
      <c r="H157" s="193"/>
      <c r="I157" s="145"/>
      <c r="J157" s="146">
        <f>ROUND(I157*H157,2)</f>
        <v>0</v>
      </c>
      <c r="K157" s="147"/>
      <c r="L157" s="32"/>
      <c r="M157" s="148" t="s">
        <v>1</v>
      </c>
      <c r="N157" s="149" t="s">
        <v>42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AR157" s="152" t="s">
        <v>90</v>
      </c>
      <c r="AT157" s="152" t="s">
        <v>156</v>
      </c>
      <c r="AU157" s="152" t="s">
        <v>80</v>
      </c>
      <c r="AY157" s="17" t="s">
        <v>154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84</v>
      </c>
      <c r="BK157" s="153">
        <f>ROUND(I157*H157,2)</f>
        <v>0</v>
      </c>
      <c r="BL157" s="17" t="s">
        <v>90</v>
      </c>
      <c r="BM157" s="152" t="s">
        <v>599</v>
      </c>
    </row>
    <row r="158" spans="2:65" s="1" customFormat="1" ht="16.5" customHeight="1">
      <c r="B158" s="139"/>
      <c r="C158" s="140" t="s">
        <v>376</v>
      </c>
      <c r="D158" s="140" t="s">
        <v>156</v>
      </c>
      <c r="E158" s="141" t="s">
        <v>2684</v>
      </c>
      <c r="F158" s="142" t="s">
        <v>2685</v>
      </c>
      <c r="G158" s="143" t="s">
        <v>1131</v>
      </c>
      <c r="H158" s="193"/>
      <c r="I158" s="145"/>
      <c r="J158" s="146">
        <f>ROUND(I158*H158,2)</f>
        <v>0</v>
      </c>
      <c r="K158" s="147"/>
      <c r="L158" s="32"/>
      <c r="M158" s="148" t="s">
        <v>1</v>
      </c>
      <c r="N158" s="149" t="s">
        <v>42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AR158" s="152" t="s">
        <v>90</v>
      </c>
      <c r="AT158" s="152" t="s">
        <v>156</v>
      </c>
      <c r="AU158" s="152" t="s">
        <v>80</v>
      </c>
      <c r="AY158" s="17" t="s">
        <v>154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84</v>
      </c>
      <c r="BK158" s="153">
        <f>ROUND(I158*H158,2)</f>
        <v>0</v>
      </c>
      <c r="BL158" s="17" t="s">
        <v>90</v>
      </c>
      <c r="BM158" s="152" t="s">
        <v>610</v>
      </c>
    </row>
    <row r="159" spans="2:65" s="11" customFormat="1" ht="25.9" customHeight="1">
      <c r="B159" s="127"/>
      <c r="D159" s="128" t="s">
        <v>75</v>
      </c>
      <c r="E159" s="129" t="s">
        <v>2686</v>
      </c>
      <c r="F159" s="129" t="s">
        <v>2687</v>
      </c>
      <c r="I159" s="130"/>
      <c r="J159" s="131">
        <f>BK159</f>
        <v>0</v>
      </c>
      <c r="L159" s="127"/>
      <c r="M159" s="132"/>
      <c r="P159" s="133">
        <f>SUM(P160:P163)</f>
        <v>0</v>
      </c>
      <c r="R159" s="133">
        <f>SUM(R160:R163)</f>
        <v>0</v>
      </c>
      <c r="T159" s="134">
        <f>SUM(T160:T163)</f>
        <v>0</v>
      </c>
      <c r="AR159" s="128" t="s">
        <v>80</v>
      </c>
      <c r="AT159" s="135" t="s">
        <v>75</v>
      </c>
      <c r="AU159" s="135" t="s">
        <v>7</v>
      </c>
      <c r="AY159" s="128" t="s">
        <v>154</v>
      </c>
      <c r="BK159" s="136">
        <f>SUM(BK160:BK163)</f>
        <v>0</v>
      </c>
    </row>
    <row r="160" spans="2:65" s="1" customFormat="1" ht="16.5" customHeight="1">
      <c r="B160" s="139"/>
      <c r="C160" s="140" t="s">
        <v>384</v>
      </c>
      <c r="D160" s="140" t="s">
        <v>156</v>
      </c>
      <c r="E160" s="141" t="s">
        <v>2688</v>
      </c>
      <c r="F160" s="142" t="s">
        <v>2689</v>
      </c>
      <c r="G160" s="143" t="s">
        <v>355</v>
      </c>
      <c r="H160" s="144">
        <v>1</v>
      </c>
      <c r="I160" s="145"/>
      <c r="J160" s="146">
        <f>ROUND(I160*H160,2)</f>
        <v>0</v>
      </c>
      <c r="K160" s="147"/>
      <c r="L160" s="32"/>
      <c r="M160" s="148" t="s">
        <v>1</v>
      </c>
      <c r="N160" s="149" t="s">
        <v>42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90</v>
      </c>
      <c r="AT160" s="152" t="s">
        <v>156</v>
      </c>
      <c r="AU160" s="152" t="s">
        <v>80</v>
      </c>
      <c r="AY160" s="17" t="s">
        <v>154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84</v>
      </c>
      <c r="BK160" s="153">
        <f>ROUND(I160*H160,2)</f>
        <v>0</v>
      </c>
      <c r="BL160" s="17" t="s">
        <v>90</v>
      </c>
      <c r="BM160" s="152" t="s">
        <v>630</v>
      </c>
    </row>
    <row r="161" spans="2:65" s="1" customFormat="1" ht="21.75" customHeight="1">
      <c r="B161" s="139"/>
      <c r="C161" s="140" t="s">
        <v>390</v>
      </c>
      <c r="D161" s="140" t="s">
        <v>156</v>
      </c>
      <c r="E161" s="141" t="s">
        <v>2690</v>
      </c>
      <c r="F161" s="142" t="s">
        <v>2691</v>
      </c>
      <c r="G161" s="143" t="s">
        <v>355</v>
      </c>
      <c r="H161" s="144">
        <v>1</v>
      </c>
      <c r="I161" s="145"/>
      <c r="J161" s="146">
        <f>ROUND(I161*H161,2)</f>
        <v>0</v>
      </c>
      <c r="K161" s="147"/>
      <c r="L161" s="32"/>
      <c r="M161" s="148" t="s">
        <v>1</v>
      </c>
      <c r="N161" s="149" t="s">
        <v>42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90</v>
      </c>
      <c r="AT161" s="152" t="s">
        <v>156</v>
      </c>
      <c r="AU161" s="152" t="s">
        <v>80</v>
      </c>
      <c r="AY161" s="17" t="s">
        <v>154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7" t="s">
        <v>84</v>
      </c>
      <c r="BK161" s="153">
        <f>ROUND(I161*H161,2)</f>
        <v>0</v>
      </c>
      <c r="BL161" s="17" t="s">
        <v>90</v>
      </c>
      <c r="BM161" s="152" t="s">
        <v>650</v>
      </c>
    </row>
    <row r="162" spans="2:65" s="1" customFormat="1" ht="16.5" customHeight="1">
      <c r="B162" s="139"/>
      <c r="C162" s="140" t="s">
        <v>395</v>
      </c>
      <c r="D162" s="140" t="s">
        <v>156</v>
      </c>
      <c r="E162" s="141" t="s">
        <v>2692</v>
      </c>
      <c r="F162" s="142" t="s">
        <v>2693</v>
      </c>
      <c r="G162" s="143" t="s">
        <v>355</v>
      </c>
      <c r="H162" s="144">
        <v>1</v>
      </c>
      <c r="I162" s="145"/>
      <c r="J162" s="146">
        <f>ROUND(I162*H162,2)</f>
        <v>0</v>
      </c>
      <c r="K162" s="147"/>
      <c r="L162" s="32"/>
      <c r="M162" s="148" t="s">
        <v>1</v>
      </c>
      <c r="N162" s="149" t="s">
        <v>42</v>
      </c>
      <c r="P162" s="150">
        <f>O162*H162</f>
        <v>0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AR162" s="152" t="s">
        <v>90</v>
      </c>
      <c r="AT162" s="152" t="s">
        <v>156</v>
      </c>
      <c r="AU162" s="152" t="s">
        <v>80</v>
      </c>
      <c r="AY162" s="17" t="s">
        <v>154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7" t="s">
        <v>84</v>
      </c>
      <c r="BK162" s="153">
        <f>ROUND(I162*H162,2)</f>
        <v>0</v>
      </c>
      <c r="BL162" s="17" t="s">
        <v>90</v>
      </c>
      <c r="BM162" s="152" t="s">
        <v>660</v>
      </c>
    </row>
    <row r="163" spans="2:65" s="1" customFormat="1" ht="16.5" customHeight="1">
      <c r="B163" s="139"/>
      <c r="C163" s="140" t="s">
        <v>399</v>
      </c>
      <c r="D163" s="140" t="s">
        <v>156</v>
      </c>
      <c r="E163" s="141" t="s">
        <v>2694</v>
      </c>
      <c r="F163" s="142" t="s">
        <v>2695</v>
      </c>
      <c r="G163" s="143" t="s">
        <v>355</v>
      </c>
      <c r="H163" s="144">
        <v>1</v>
      </c>
      <c r="I163" s="145"/>
      <c r="J163" s="146">
        <f>ROUND(I163*H163,2)</f>
        <v>0</v>
      </c>
      <c r="K163" s="147"/>
      <c r="L163" s="32"/>
      <c r="M163" s="148" t="s">
        <v>1</v>
      </c>
      <c r="N163" s="149" t="s">
        <v>42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90</v>
      </c>
      <c r="AT163" s="152" t="s">
        <v>156</v>
      </c>
      <c r="AU163" s="152" t="s">
        <v>80</v>
      </c>
      <c r="AY163" s="17" t="s">
        <v>154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7" t="s">
        <v>84</v>
      </c>
      <c r="BK163" s="153">
        <f>ROUND(I163*H163,2)</f>
        <v>0</v>
      </c>
      <c r="BL163" s="17" t="s">
        <v>90</v>
      </c>
      <c r="BM163" s="152" t="s">
        <v>671</v>
      </c>
    </row>
    <row r="164" spans="2:65" s="11" customFormat="1" ht="25.9" customHeight="1">
      <c r="B164" s="127"/>
      <c r="D164" s="128" t="s">
        <v>75</v>
      </c>
      <c r="E164" s="129" t="s">
        <v>2322</v>
      </c>
      <c r="F164" s="129" t="s">
        <v>2696</v>
      </c>
      <c r="I164" s="130"/>
      <c r="J164" s="131">
        <f>BK164</f>
        <v>0</v>
      </c>
      <c r="L164" s="127"/>
      <c r="M164" s="132"/>
      <c r="P164" s="133">
        <f>SUM(P165:P174)</f>
        <v>0</v>
      </c>
      <c r="R164" s="133">
        <f>SUM(R165:R174)</f>
        <v>0</v>
      </c>
      <c r="T164" s="134">
        <f>SUM(T165:T174)</f>
        <v>0</v>
      </c>
      <c r="AR164" s="128" t="s">
        <v>80</v>
      </c>
      <c r="AT164" s="135" t="s">
        <v>75</v>
      </c>
      <c r="AU164" s="135" t="s">
        <v>7</v>
      </c>
      <c r="AY164" s="128" t="s">
        <v>154</v>
      </c>
      <c r="BK164" s="136">
        <f>SUM(BK165:BK174)</f>
        <v>0</v>
      </c>
    </row>
    <row r="165" spans="2:65" s="1" customFormat="1" ht="16.5" customHeight="1">
      <c r="B165" s="139"/>
      <c r="C165" s="140" t="s">
        <v>404</v>
      </c>
      <c r="D165" s="140" t="s">
        <v>156</v>
      </c>
      <c r="E165" s="141" t="s">
        <v>2697</v>
      </c>
      <c r="F165" s="142" t="s">
        <v>2698</v>
      </c>
      <c r="G165" s="143" t="s">
        <v>633</v>
      </c>
      <c r="H165" s="144">
        <v>100</v>
      </c>
      <c r="I165" s="145"/>
      <c r="J165" s="146">
        <f>ROUND(I165*H165,2)</f>
        <v>0</v>
      </c>
      <c r="K165" s="147"/>
      <c r="L165" s="32"/>
      <c r="M165" s="148" t="s">
        <v>1</v>
      </c>
      <c r="N165" s="149" t="s">
        <v>42</v>
      </c>
      <c r="P165" s="150">
        <f>O165*H165</f>
        <v>0</v>
      </c>
      <c r="Q165" s="150">
        <v>0</v>
      </c>
      <c r="R165" s="150">
        <f>Q165*H165</f>
        <v>0</v>
      </c>
      <c r="S165" s="150">
        <v>0</v>
      </c>
      <c r="T165" s="151">
        <f>S165*H165</f>
        <v>0</v>
      </c>
      <c r="AR165" s="152" t="s">
        <v>90</v>
      </c>
      <c r="AT165" s="152" t="s">
        <v>156</v>
      </c>
      <c r="AU165" s="152" t="s">
        <v>80</v>
      </c>
      <c r="AY165" s="17" t="s">
        <v>154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7" t="s">
        <v>84</v>
      </c>
      <c r="BK165" s="153">
        <f>ROUND(I165*H165,2)</f>
        <v>0</v>
      </c>
      <c r="BL165" s="17" t="s">
        <v>90</v>
      </c>
      <c r="BM165" s="152" t="s">
        <v>685</v>
      </c>
    </row>
    <row r="166" spans="2:65" s="1" customFormat="1" ht="16.5" customHeight="1">
      <c r="B166" s="139"/>
      <c r="C166" s="140" t="s">
        <v>409</v>
      </c>
      <c r="D166" s="140" t="s">
        <v>156</v>
      </c>
      <c r="E166" s="141" t="s">
        <v>2699</v>
      </c>
      <c r="F166" s="142" t="s">
        <v>2700</v>
      </c>
      <c r="G166" s="143" t="s">
        <v>633</v>
      </c>
      <c r="H166" s="144">
        <v>150</v>
      </c>
      <c r="I166" s="145"/>
      <c r="J166" s="146">
        <f>ROUND(I166*H166,2)</f>
        <v>0</v>
      </c>
      <c r="K166" s="147"/>
      <c r="L166" s="32"/>
      <c r="M166" s="148" t="s">
        <v>1</v>
      </c>
      <c r="N166" s="149" t="s">
        <v>42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90</v>
      </c>
      <c r="AT166" s="152" t="s">
        <v>156</v>
      </c>
      <c r="AU166" s="152" t="s">
        <v>80</v>
      </c>
      <c r="AY166" s="17" t="s">
        <v>154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84</v>
      </c>
      <c r="BK166" s="153">
        <f>ROUND(I166*H166,2)</f>
        <v>0</v>
      </c>
      <c r="BL166" s="17" t="s">
        <v>90</v>
      </c>
      <c r="BM166" s="152" t="s">
        <v>700</v>
      </c>
    </row>
    <row r="167" spans="2:65" s="1" customFormat="1" ht="16.5" customHeight="1">
      <c r="B167" s="139"/>
      <c r="C167" s="140" t="s">
        <v>414</v>
      </c>
      <c r="D167" s="140" t="s">
        <v>156</v>
      </c>
      <c r="E167" s="141" t="s">
        <v>2701</v>
      </c>
      <c r="F167" s="142" t="s">
        <v>2702</v>
      </c>
      <c r="G167" s="143" t="s">
        <v>633</v>
      </c>
      <c r="H167" s="144">
        <v>18</v>
      </c>
      <c r="I167" s="145"/>
      <c r="J167" s="146">
        <f>ROUND(I167*H167,2)</f>
        <v>0</v>
      </c>
      <c r="K167" s="147"/>
      <c r="L167" s="32"/>
      <c r="M167" s="148" t="s">
        <v>1</v>
      </c>
      <c r="N167" s="149" t="s">
        <v>42</v>
      </c>
      <c r="P167" s="150">
        <f>O167*H167</f>
        <v>0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AR167" s="152" t="s">
        <v>90</v>
      </c>
      <c r="AT167" s="152" t="s">
        <v>156</v>
      </c>
      <c r="AU167" s="152" t="s">
        <v>80</v>
      </c>
      <c r="AY167" s="17" t="s">
        <v>154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7" t="s">
        <v>84</v>
      </c>
      <c r="BK167" s="153">
        <f>ROUND(I167*H167,2)</f>
        <v>0</v>
      </c>
      <c r="BL167" s="17" t="s">
        <v>90</v>
      </c>
      <c r="BM167" s="152" t="s">
        <v>713</v>
      </c>
    </row>
    <row r="168" spans="2:65" s="1" customFormat="1" ht="16.5" customHeight="1">
      <c r="B168" s="139"/>
      <c r="C168" s="140" t="s">
        <v>418</v>
      </c>
      <c r="D168" s="140" t="s">
        <v>156</v>
      </c>
      <c r="E168" s="141" t="s">
        <v>2703</v>
      </c>
      <c r="F168" s="142" t="s">
        <v>2704</v>
      </c>
      <c r="G168" s="143" t="s">
        <v>633</v>
      </c>
      <c r="H168" s="144">
        <v>100</v>
      </c>
      <c r="I168" s="145"/>
      <c r="J168" s="146">
        <f>ROUND(I168*H168,2)</f>
        <v>0</v>
      </c>
      <c r="K168" s="147"/>
      <c r="L168" s="32"/>
      <c r="M168" s="148" t="s">
        <v>1</v>
      </c>
      <c r="N168" s="149" t="s">
        <v>42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90</v>
      </c>
      <c r="AT168" s="152" t="s">
        <v>156</v>
      </c>
      <c r="AU168" s="152" t="s">
        <v>80</v>
      </c>
      <c r="AY168" s="17" t="s">
        <v>154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7" t="s">
        <v>84</v>
      </c>
      <c r="BK168" s="153">
        <f>ROUND(I168*H168,2)</f>
        <v>0</v>
      </c>
      <c r="BL168" s="17" t="s">
        <v>90</v>
      </c>
      <c r="BM168" s="152" t="s">
        <v>731</v>
      </c>
    </row>
    <row r="169" spans="2:65" s="1" customFormat="1" ht="16.5" customHeight="1">
      <c r="B169" s="139"/>
      <c r="C169" s="140" t="s">
        <v>424</v>
      </c>
      <c r="D169" s="140" t="s">
        <v>156</v>
      </c>
      <c r="E169" s="141" t="s">
        <v>2705</v>
      </c>
      <c r="F169" s="142" t="s">
        <v>2706</v>
      </c>
      <c r="G169" s="143" t="s">
        <v>633</v>
      </c>
      <c r="H169" s="144">
        <v>150</v>
      </c>
      <c r="I169" s="145"/>
      <c r="J169" s="146">
        <f>ROUND(I169*H169,2)</f>
        <v>0</v>
      </c>
      <c r="K169" s="147"/>
      <c r="L169" s="32"/>
      <c r="M169" s="148" t="s">
        <v>1</v>
      </c>
      <c r="N169" s="149" t="s">
        <v>42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84</v>
      </c>
      <c r="BK169" s="153">
        <f>ROUND(I169*H169,2)</f>
        <v>0</v>
      </c>
      <c r="BL169" s="17" t="s">
        <v>90</v>
      </c>
      <c r="BM169" s="152" t="s">
        <v>741</v>
      </c>
    </row>
    <row r="170" spans="2:65" s="1" customFormat="1" ht="16.5" customHeight="1">
      <c r="B170" s="139"/>
      <c r="C170" s="140" t="s">
        <v>433</v>
      </c>
      <c r="D170" s="140" t="s">
        <v>156</v>
      </c>
      <c r="E170" s="141" t="s">
        <v>2707</v>
      </c>
      <c r="F170" s="142" t="s">
        <v>2708</v>
      </c>
      <c r="G170" s="143" t="s">
        <v>633</v>
      </c>
      <c r="H170" s="144">
        <v>18</v>
      </c>
      <c r="I170" s="145"/>
      <c r="J170" s="146">
        <f>ROUND(I170*H170,2)</f>
        <v>0</v>
      </c>
      <c r="K170" s="147"/>
      <c r="L170" s="32"/>
      <c r="M170" s="148" t="s">
        <v>1</v>
      </c>
      <c r="N170" s="149" t="s">
        <v>42</v>
      </c>
      <c r="P170" s="150">
        <f>O170*H170</f>
        <v>0</v>
      </c>
      <c r="Q170" s="150">
        <v>0</v>
      </c>
      <c r="R170" s="150">
        <f>Q170*H170</f>
        <v>0</v>
      </c>
      <c r="S170" s="150">
        <v>0</v>
      </c>
      <c r="T170" s="151">
        <f>S170*H170</f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7" t="s">
        <v>84</v>
      </c>
      <c r="BK170" s="153">
        <f>ROUND(I170*H170,2)</f>
        <v>0</v>
      </c>
      <c r="BL170" s="17" t="s">
        <v>90</v>
      </c>
      <c r="BM170" s="152" t="s">
        <v>749</v>
      </c>
    </row>
    <row r="171" spans="2:65" s="1" customFormat="1" ht="16.5" customHeight="1">
      <c r="B171" s="139"/>
      <c r="C171" s="140" t="s">
        <v>441</v>
      </c>
      <c r="D171" s="140" t="s">
        <v>156</v>
      </c>
      <c r="E171" s="141" t="s">
        <v>2709</v>
      </c>
      <c r="F171" s="142" t="s">
        <v>2710</v>
      </c>
      <c r="G171" s="143" t="s">
        <v>1131</v>
      </c>
      <c r="H171" s="193"/>
      <c r="I171" s="145"/>
      <c r="J171" s="146">
        <f>ROUND(I171*H171,2)</f>
        <v>0</v>
      </c>
      <c r="K171" s="147"/>
      <c r="L171" s="32"/>
      <c r="M171" s="148" t="s">
        <v>1</v>
      </c>
      <c r="N171" s="149" t="s">
        <v>42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AR171" s="152" t="s">
        <v>90</v>
      </c>
      <c r="AT171" s="152" t="s">
        <v>156</v>
      </c>
      <c r="AU171" s="152" t="s">
        <v>80</v>
      </c>
      <c r="AY171" s="17" t="s">
        <v>154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7" t="s">
        <v>84</v>
      </c>
      <c r="BK171" s="153">
        <f>ROUND(I171*H171,2)</f>
        <v>0</v>
      </c>
      <c r="BL171" s="17" t="s">
        <v>90</v>
      </c>
      <c r="BM171" s="152" t="s">
        <v>782</v>
      </c>
    </row>
    <row r="172" spans="2:65" s="1" customFormat="1" ht="21.75" customHeight="1">
      <c r="B172" s="139"/>
      <c r="C172" s="140" t="s">
        <v>451</v>
      </c>
      <c r="D172" s="140" t="s">
        <v>156</v>
      </c>
      <c r="E172" s="141" t="s">
        <v>2711</v>
      </c>
      <c r="F172" s="142" t="s">
        <v>2712</v>
      </c>
      <c r="G172" s="143" t="s">
        <v>1131</v>
      </c>
      <c r="H172" s="193"/>
      <c r="I172" s="145"/>
      <c r="J172" s="146">
        <f>ROUND(I172*H172,2)</f>
        <v>0</v>
      </c>
      <c r="K172" s="147"/>
      <c r="L172" s="32"/>
      <c r="M172" s="148" t="s">
        <v>1</v>
      </c>
      <c r="N172" s="149" t="s">
        <v>42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84</v>
      </c>
      <c r="BK172" s="153">
        <f>ROUND(I172*H172,2)</f>
        <v>0</v>
      </c>
      <c r="BL172" s="17" t="s">
        <v>90</v>
      </c>
      <c r="BM172" s="152" t="s">
        <v>791</v>
      </c>
    </row>
    <row r="173" spans="2:65" s="1" customFormat="1" ht="16.5" customHeight="1">
      <c r="B173" s="139"/>
      <c r="C173" s="140" t="s">
        <v>461</v>
      </c>
      <c r="D173" s="140" t="s">
        <v>156</v>
      </c>
      <c r="E173" s="141" t="s">
        <v>2668</v>
      </c>
      <c r="F173" s="142" t="s">
        <v>2669</v>
      </c>
      <c r="G173" s="143" t="s">
        <v>355</v>
      </c>
      <c r="H173" s="144">
        <v>16</v>
      </c>
      <c r="I173" s="145"/>
      <c r="J173" s="146">
        <f>ROUND(I173*H173,2)</f>
        <v>0</v>
      </c>
      <c r="K173" s="147"/>
      <c r="L173" s="32"/>
      <c r="M173" s="148" t="s">
        <v>1</v>
      </c>
      <c r="N173" s="149" t="s">
        <v>42</v>
      </c>
      <c r="P173" s="150">
        <f>O173*H173</f>
        <v>0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AR173" s="152" t="s">
        <v>90</v>
      </c>
      <c r="AT173" s="152" t="s">
        <v>156</v>
      </c>
      <c r="AU173" s="152" t="s">
        <v>80</v>
      </c>
      <c r="AY173" s="17" t="s">
        <v>154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7" t="s">
        <v>84</v>
      </c>
      <c r="BK173" s="153">
        <f>ROUND(I173*H173,2)</f>
        <v>0</v>
      </c>
      <c r="BL173" s="17" t="s">
        <v>90</v>
      </c>
      <c r="BM173" s="152" t="s">
        <v>799</v>
      </c>
    </row>
    <row r="174" spans="2:65" s="1" customFormat="1" ht="16.5" customHeight="1">
      <c r="B174" s="139"/>
      <c r="C174" s="140" t="s">
        <v>465</v>
      </c>
      <c r="D174" s="140" t="s">
        <v>156</v>
      </c>
      <c r="E174" s="141" t="s">
        <v>2713</v>
      </c>
      <c r="F174" s="142" t="s">
        <v>2685</v>
      </c>
      <c r="G174" s="143" t="s">
        <v>1131</v>
      </c>
      <c r="H174" s="193"/>
      <c r="I174" s="145"/>
      <c r="J174" s="146">
        <f>ROUND(I174*H174,2)</f>
        <v>0</v>
      </c>
      <c r="K174" s="147"/>
      <c r="L174" s="32"/>
      <c r="M174" s="148" t="s">
        <v>1</v>
      </c>
      <c r="N174" s="149" t="s">
        <v>42</v>
      </c>
      <c r="P174" s="150">
        <f>O174*H174</f>
        <v>0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AR174" s="152" t="s">
        <v>90</v>
      </c>
      <c r="AT174" s="152" t="s">
        <v>156</v>
      </c>
      <c r="AU174" s="152" t="s">
        <v>80</v>
      </c>
      <c r="AY174" s="17" t="s">
        <v>154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7" t="s">
        <v>84</v>
      </c>
      <c r="BK174" s="153">
        <f>ROUND(I174*H174,2)</f>
        <v>0</v>
      </c>
      <c r="BL174" s="17" t="s">
        <v>90</v>
      </c>
      <c r="BM174" s="152" t="s">
        <v>812</v>
      </c>
    </row>
    <row r="175" spans="2:65" s="11" customFormat="1" ht="25.9" customHeight="1">
      <c r="B175" s="127"/>
      <c r="D175" s="128" t="s">
        <v>75</v>
      </c>
      <c r="E175" s="129" t="s">
        <v>2356</v>
      </c>
      <c r="F175" s="129" t="s">
        <v>2714</v>
      </c>
      <c r="I175" s="130"/>
      <c r="J175" s="131">
        <f>BK175</f>
        <v>0</v>
      </c>
      <c r="L175" s="127"/>
      <c r="M175" s="132"/>
      <c r="P175" s="133">
        <f>SUM(P176:P195)</f>
        <v>0</v>
      </c>
      <c r="R175" s="133">
        <f>SUM(R176:R195)</f>
        <v>0</v>
      </c>
      <c r="T175" s="134">
        <f>SUM(T176:T195)</f>
        <v>0</v>
      </c>
      <c r="AR175" s="128" t="s">
        <v>80</v>
      </c>
      <c r="AT175" s="135" t="s">
        <v>75</v>
      </c>
      <c r="AU175" s="135" t="s">
        <v>7</v>
      </c>
      <c r="AY175" s="128" t="s">
        <v>154</v>
      </c>
      <c r="BK175" s="136">
        <f>SUM(BK176:BK195)</f>
        <v>0</v>
      </c>
    </row>
    <row r="176" spans="2:65" s="1" customFormat="1" ht="16.5" customHeight="1">
      <c r="B176" s="139"/>
      <c r="C176" s="140" t="s">
        <v>473</v>
      </c>
      <c r="D176" s="140" t="s">
        <v>156</v>
      </c>
      <c r="E176" s="141" t="s">
        <v>2715</v>
      </c>
      <c r="F176" s="142" t="s">
        <v>2716</v>
      </c>
      <c r="G176" s="143" t="s">
        <v>633</v>
      </c>
      <c r="H176" s="144">
        <v>4800</v>
      </c>
      <c r="I176" s="145"/>
      <c r="J176" s="146">
        <f>ROUND(I176*H176,2)</f>
        <v>0</v>
      </c>
      <c r="K176" s="147"/>
      <c r="L176" s="32"/>
      <c r="M176" s="148" t="s">
        <v>1</v>
      </c>
      <c r="N176" s="149" t="s">
        <v>42</v>
      </c>
      <c r="P176" s="150">
        <f>O176*H176</f>
        <v>0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AR176" s="152" t="s">
        <v>90</v>
      </c>
      <c r="AT176" s="152" t="s">
        <v>156</v>
      </c>
      <c r="AU176" s="152" t="s">
        <v>80</v>
      </c>
      <c r="AY176" s="17" t="s">
        <v>154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7" t="s">
        <v>84</v>
      </c>
      <c r="BK176" s="153">
        <f>ROUND(I176*H176,2)</f>
        <v>0</v>
      </c>
      <c r="BL176" s="17" t="s">
        <v>90</v>
      </c>
      <c r="BM176" s="152" t="s">
        <v>825</v>
      </c>
    </row>
    <row r="177" spans="2:65" s="1" customFormat="1" ht="21.75" customHeight="1">
      <c r="B177" s="139"/>
      <c r="C177" s="140" t="s">
        <v>477</v>
      </c>
      <c r="D177" s="140" t="s">
        <v>156</v>
      </c>
      <c r="E177" s="141" t="s">
        <v>2717</v>
      </c>
      <c r="F177" s="142" t="s">
        <v>2718</v>
      </c>
      <c r="G177" s="143" t="s">
        <v>159</v>
      </c>
      <c r="H177" s="144">
        <v>750</v>
      </c>
      <c r="I177" s="145"/>
      <c r="J177" s="146">
        <f>ROUND(I177*H177,2)</f>
        <v>0</v>
      </c>
      <c r="K177" s="147"/>
      <c r="L177" s="32"/>
      <c r="M177" s="148" t="s">
        <v>1</v>
      </c>
      <c r="N177" s="149" t="s">
        <v>42</v>
      </c>
      <c r="P177" s="150">
        <f>O177*H177</f>
        <v>0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AR177" s="152" t="s">
        <v>90</v>
      </c>
      <c r="AT177" s="152" t="s">
        <v>156</v>
      </c>
      <c r="AU177" s="152" t="s">
        <v>80</v>
      </c>
      <c r="AY177" s="17" t="s">
        <v>154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7" t="s">
        <v>84</v>
      </c>
      <c r="BK177" s="153">
        <f>ROUND(I177*H177,2)</f>
        <v>0</v>
      </c>
      <c r="BL177" s="17" t="s">
        <v>90</v>
      </c>
      <c r="BM177" s="152" t="s">
        <v>834</v>
      </c>
    </row>
    <row r="178" spans="2:65" s="1" customFormat="1" ht="16.5" customHeight="1">
      <c r="B178" s="139"/>
      <c r="C178" s="140" t="s">
        <v>484</v>
      </c>
      <c r="D178" s="140" t="s">
        <v>156</v>
      </c>
      <c r="E178" s="141" t="s">
        <v>2719</v>
      </c>
      <c r="F178" s="142" t="s">
        <v>2720</v>
      </c>
      <c r="G178" s="143" t="s">
        <v>355</v>
      </c>
      <c r="H178" s="144">
        <v>2</v>
      </c>
      <c r="I178" s="145"/>
      <c r="J178" s="146">
        <f>ROUND(I178*H178,2)</f>
        <v>0</v>
      </c>
      <c r="K178" s="147"/>
      <c r="L178" s="32"/>
      <c r="M178" s="148" t="s">
        <v>1</v>
      </c>
      <c r="N178" s="149" t="s">
        <v>42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90</v>
      </c>
      <c r="AT178" s="152" t="s">
        <v>156</v>
      </c>
      <c r="AU178" s="152" t="s">
        <v>80</v>
      </c>
      <c r="AY178" s="17" t="s">
        <v>154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84</v>
      </c>
      <c r="BK178" s="153">
        <f>ROUND(I178*H178,2)</f>
        <v>0</v>
      </c>
      <c r="BL178" s="17" t="s">
        <v>90</v>
      </c>
      <c r="BM178" s="152" t="s">
        <v>844</v>
      </c>
    </row>
    <row r="179" spans="2:65" s="1" customFormat="1" ht="16.5" customHeight="1">
      <c r="B179" s="139"/>
      <c r="C179" s="140" t="s">
        <v>488</v>
      </c>
      <c r="D179" s="140" t="s">
        <v>156</v>
      </c>
      <c r="E179" s="141" t="s">
        <v>2721</v>
      </c>
      <c r="F179" s="142" t="s">
        <v>2722</v>
      </c>
      <c r="G179" s="143" t="s">
        <v>355</v>
      </c>
      <c r="H179" s="144">
        <v>1</v>
      </c>
      <c r="I179" s="145"/>
      <c r="J179" s="146">
        <f>ROUND(I179*H179,2)</f>
        <v>0</v>
      </c>
      <c r="K179" s="147"/>
      <c r="L179" s="32"/>
      <c r="M179" s="148" t="s">
        <v>1</v>
      </c>
      <c r="N179" s="149" t="s">
        <v>42</v>
      </c>
      <c r="P179" s="150">
        <f>O179*H179</f>
        <v>0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AR179" s="152" t="s">
        <v>90</v>
      </c>
      <c r="AT179" s="152" t="s">
        <v>156</v>
      </c>
      <c r="AU179" s="152" t="s">
        <v>80</v>
      </c>
      <c r="AY179" s="17" t="s">
        <v>154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84</v>
      </c>
      <c r="BK179" s="153">
        <f>ROUND(I179*H179,2)</f>
        <v>0</v>
      </c>
      <c r="BL179" s="17" t="s">
        <v>90</v>
      </c>
      <c r="BM179" s="152" t="s">
        <v>881</v>
      </c>
    </row>
    <row r="180" spans="2:65" s="1" customFormat="1" ht="16.5" customHeight="1">
      <c r="B180" s="139"/>
      <c r="C180" s="140" t="s">
        <v>499</v>
      </c>
      <c r="D180" s="140" t="s">
        <v>156</v>
      </c>
      <c r="E180" s="141" t="s">
        <v>2723</v>
      </c>
      <c r="F180" s="142" t="s">
        <v>2724</v>
      </c>
      <c r="G180" s="143" t="s">
        <v>355</v>
      </c>
      <c r="H180" s="144">
        <v>2</v>
      </c>
      <c r="I180" s="145"/>
      <c r="J180" s="146">
        <f>ROUND(I180*H180,2)</f>
        <v>0</v>
      </c>
      <c r="K180" s="147"/>
      <c r="L180" s="32"/>
      <c r="M180" s="148" t="s">
        <v>1</v>
      </c>
      <c r="N180" s="149" t="s">
        <v>42</v>
      </c>
      <c r="P180" s="150">
        <f>O180*H180</f>
        <v>0</v>
      </c>
      <c r="Q180" s="150">
        <v>0</v>
      </c>
      <c r="R180" s="150">
        <f>Q180*H180</f>
        <v>0</v>
      </c>
      <c r="S180" s="150">
        <v>0</v>
      </c>
      <c r="T180" s="151">
        <f>S180*H180</f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7" t="s">
        <v>84</v>
      </c>
      <c r="BK180" s="153">
        <f>ROUND(I180*H180,2)</f>
        <v>0</v>
      </c>
      <c r="BL180" s="17" t="s">
        <v>90</v>
      </c>
      <c r="BM180" s="152" t="s">
        <v>892</v>
      </c>
    </row>
    <row r="181" spans="2:65" s="1" customFormat="1" ht="16.5" customHeight="1">
      <c r="B181" s="139"/>
      <c r="C181" s="140" t="s">
        <v>510</v>
      </c>
      <c r="D181" s="140" t="s">
        <v>156</v>
      </c>
      <c r="E181" s="141" t="s">
        <v>2725</v>
      </c>
      <c r="F181" s="142" t="s">
        <v>2726</v>
      </c>
      <c r="G181" s="143" t="s">
        <v>355</v>
      </c>
      <c r="H181" s="144">
        <v>1</v>
      </c>
      <c r="I181" s="145"/>
      <c r="J181" s="146">
        <f>ROUND(I181*H181,2)</f>
        <v>0</v>
      </c>
      <c r="K181" s="147"/>
      <c r="L181" s="32"/>
      <c r="M181" s="148" t="s">
        <v>1</v>
      </c>
      <c r="N181" s="149" t="s">
        <v>42</v>
      </c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AR181" s="152" t="s">
        <v>90</v>
      </c>
      <c r="AT181" s="152" t="s">
        <v>156</v>
      </c>
      <c r="AU181" s="152" t="s">
        <v>80</v>
      </c>
      <c r="AY181" s="17" t="s">
        <v>154</v>
      </c>
      <c r="BE181" s="153">
        <f>IF(N181="základná",J181,0)</f>
        <v>0</v>
      </c>
      <c r="BF181" s="153">
        <f>IF(N181="znížená",J181,0)</f>
        <v>0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7" t="s">
        <v>84</v>
      </c>
      <c r="BK181" s="153">
        <f>ROUND(I181*H181,2)</f>
        <v>0</v>
      </c>
      <c r="BL181" s="17" t="s">
        <v>90</v>
      </c>
      <c r="BM181" s="152" t="s">
        <v>903</v>
      </c>
    </row>
    <row r="182" spans="2:65" s="1" customFormat="1" ht="16.5" customHeight="1">
      <c r="B182" s="139"/>
      <c r="C182" s="140" t="s">
        <v>516</v>
      </c>
      <c r="D182" s="140" t="s">
        <v>156</v>
      </c>
      <c r="E182" s="141" t="s">
        <v>2727</v>
      </c>
      <c r="F182" s="142" t="s">
        <v>2728</v>
      </c>
      <c r="G182" s="143" t="s">
        <v>355</v>
      </c>
      <c r="H182" s="144">
        <v>1</v>
      </c>
      <c r="I182" s="145"/>
      <c r="J182" s="146">
        <f>ROUND(I182*H182,2)</f>
        <v>0</v>
      </c>
      <c r="K182" s="147"/>
      <c r="L182" s="32"/>
      <c r="M182" s="148" t="s">
        <v>1</v>
      </c>
      <c r="N182" s="149" t="s">
        <v>42</v>
      </c>
      <c r="P182" s="150">
        <f>O182*H182</f>
        <v>0</v>
      </c>
      <c r="Q182" s="150">
        <v>0</v>
      </c>
      <c r="R182" s="150">
        <f>Q182*H182</f>
        <v>0</v>
      </c>
      <c r="S182" s="150">
        <v>0</v>
      </c>
      <c r="T182" s="151">
        <f>S182*H182</f>
        <v>0</v>
      </c>
      <c r="AR182" s="152" t="s">
        <v>90</v>
      </c>
      <c r="AT182" s="152" t="s">
        <v>156</v>
      </c>
      <c r="AU182" s="152" t="s">
        <v>80</v>
      </c>
      <c r="AY182" s="17" t="s">
        <v>154</v>
      </c>
      <c r="BE182" s="153">
        <f>IF(N182="základná",J182,0)</f>
        <v>0</v>
      </c>
      <c r="BF182" s="153">
        <f>IF(N182="znížená",J182,0)</f>
        <v>0</v>
      </c>
      <c r="BG182" s="153">
        <f>IF(N182="zákl. prenesená",J182,0)</f>
        <v>0</v>
      </c>
      <c r="BH182" s="153">
        <f>IF(N182="zníž. prenesená",J182,0)</f>
        <v>0</v>
      </c>
      <c r="BI182" s="153">
        <f>IF(N182="nulová",J182,0)</f>
        <v>0</v>
      </c>
      <c r="BJ182" s="17" t="s">
        <v>84</v>
      </c>
      <c r="BK182" s="153">
        <f>ROUND(I182*H182,2)</f>
        <v>0</v>
      </c>
      <c r="BL182" s="17" t="s">
        <v>90</v>
      </c>
      <c r="BM182" s="152" t="s">
        <v>912</v>
      </c>
    </row>
    <row r="183" spans="2:65" s="1" customFormat="1" ht="16.5" customHeight="1">
      <c r="B183" s="139"/>
      <c r="C183" s="140" t="s">
        <v>521</v>
      </c>
      <c r="D183" s="140" t="s">
        <v>156</v>
      </c>
      <c r="E183" s="141" t="s">
        <v>2729</v>
      </c>
      <c r="F183" s="142" t="s">
        <v>2730</v>
      </c>
      <c r="G183" s="143" t="s">
        <v>355</v>
      </c>
      <c r="H183" s="144">
        <v>1</v>
      </c>
      <c r="I183" s="145"/>
      <c r="J183" s="146">
        <f>ROUND(I183*H183,2)</f>
        <v>0</v>
      </c>
      <c r="K183" s="147"/>
      <c r="L183" s="32"/>
      <c r="M183" s="148" t="s">
        <v>1</v>
      </c>
      <c r="N183" s="149" t="s">
        <v>42</v>
      </c>
      <c r="P183" s="150">
        <f>O183*H183</f>
        <v>0</v>
      </c>
      <c r="Q183" s="150">
        <v>0</v>
      </c>
      <c r="R183" s="150">
        <f>Q183*H183</f>
        <v>0</v>
      </c>
      <c r="S183" s="150">
        <v>0</v>
      </c>
      <c r="T183" s="151">
        <f>S183*H183</f>
        <v>0</v>
      </c>
      <c r="AR183" s="152" t="s">
        <v>90</v>
      </c>
      <c r="AT183" s="152" t="s">
        <v>156</v>
      </c>
      <c r="AU183" s="152" t="s">
        <v>80</v>
      </c>
      <c r="AY183" s="17" t="s">
        <v>154</v>
      </c>
      <c r="BE183" s="153">
        <f>IF(N183="základná",J183,0)</f>
        <v>0</v>
      </c>
      <c r="BF183" s="153">
        <f>IF(N183="znížená",J183,0)</f>
        <v>0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7" t="s">
        <v>84</v>
      </c>
      <c r="BK183" s="153">
        <f>ROUND(I183*H183,2)</f>
        <v>0</v>
      </c>
      <c r="BL183" s="17" t="s">
        <v>90</v>
      </c>
      <c r="BM183" s="152" t="s">
        <v>926</v>
      </c>
    </row>
    <row r="184" spans="2:65" s="1" customFormat="1" ht="16.5" customHeight="1">
      <c r="B184" s="139"/>
      <c r="C184" s="140" t="s">
        <v>525</v>
      </c>
      <c r="D184" s="140" t="s">
        <v>156</v>
      </c>
      <c r="E184" s="141" t="s">
        <v>2731</v>
      </c>
      <c r="F184" s="142" t="s">
        <v>2732</v>
      </c>
      <c r="G184" s="143" t="s">
        <v>355</v>
      </c>
      <c r="H184" s="144">
        <v>8</v>
      </c>
      <c r="I184" s="145"/>
      <c r="J184" s="146">
        <f>ROUND(I184*H184,2)</f>
        <v>0</v>
      </c>
      <c r="K184" s="147"/>
      <c r="L184" s="32"/>
      <c r="M184" s="148" t="s">
        <v>1</v>
      </c>
      <c r="N184" s="149" t="s">
        <v>42</v>
      </c>
      <c r="P184" s="150">
        <f>O184*H184</f>
        <v>0</v>
      </c>
      <c r="Q184" s="150">
        <v>0</v>
      </c>
      <c r="R184" s="150">
        <f>Q184*H184</f>
        <v>0</v>
      </c>
      <c r="S184" s="150">
        <v>0</v>
      </c>
      <c r="T184" s="151">
        <f>S184*H184</f>
        <v>0</v>
      </c>
      <c r="AR184" s="152" t="s">
        <v>90</v>
      </c>
      <c r="AT184" s="152" t="s">
        <v>156</v>
      </c>
      <c r="AU184" s="152" t="s">
        <v>80</v>
      </c>
      <c r="AY184" s="17" t="s">
        <v>154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7" t="s">
        <v>84</v>
      </c>
      <c r="BK184" s="153">
        <f>ROUND(I184*H184,2)</f>
        <v>0</v>
      </c>
      <c r="BL184" s="17" t="s">
        <v>90</v>
      </c>
      <c r="BM184" s="152" t="s">
        <v>941</v>
      </c>
    </row>
    <row r="185" spans="2:65" s="1" customFormat="1" ht="24.2" customHeight="1">
      <c r="B185" s="139"/>
      <c r="C185" s="140" t="s">
        <v>531</v>
      </c>
      <c r="D185" s="140" t="s">
        <v>156</v>
      </c>
      <c r="E185" s="141" t="s">
        <v>2733</v>
      </c>
      <c r="F185" s="142" t="s">
        <v>2734</v>
      </c>
      <c r="G185" s="143" t="s">
        <v>355</v>
      </c>
      <c r="H185" s="144">
        <v>8</v>
      </c>
      <c r="I185" s="145"/>
      <c r="J185" s="146">
        <f>ROUND(I185*H185,2)</f>
        <v>0</v>
      </c>
      <c r="K185" s="147"/>
      <c r="L185" s="32"/>
      <c r="M185" s="148" t="s">
        <v>1</v>
      </c>
      <c r="N185" s="149" t="s">
        <v>42</v>
      </c>
      <c r="P185" s="150">
        <f>O185*H185</f>
        <v>0</v>
      </c>
      <c r="Q185" s="150">
        <v>0</v>
      </c>
      <c r="R185" s="150">
        <f>Q185*H185</f>
        <v>0</v>
      </c>
      <c r="S185" s="150">
        <v>0</v>
      </c>
      <c r="T185" s="151">
        <f>S185*H185</f>
        <v>0</v>
      </c>
      <c r="AR185" s="152" t="s">
        <v>90</v>
      </c>
      <c r="AT185" s="152" t="s">
        <v>156</v>
      </c>
      <c r="AU185" s="152" t="s">
        <v>80</v>
      </c>
      <c r="AY185" s="17" t="s">
        <v>154</v>
      </c>
      <c r="BE185" s="153">
        <f>IF(N185="základná",J185,0)</f>
        <v>0</v>
      </c>
      <c r="BF185" s="153">
        <f>IF(N185="znížená",J185,0)</f>
        <v>0</v>
      </c>
      <c r="BG185" s="153">
        <f>IF(N185="zákl. prenesená",J185,0)</f>
        <v>0</v>
      </c>
      <c r="BH185" s="153">
        <f>IF(N185="zníž. prenesená",J185,0)</f>
        <v>0</v>
      </c>
      <c r="BI185" s="153">
        <f>IF(N185="nulová",J185,0)</f>
        <v>0</v>
      </c>
      <c r="BJ185" s="17" t="s">
        <v>84</v>
      </c>
      <c r="BK185" s="153">
        <f>ROUND(I185*H185,2)</f>
        <v>0</v>
      </c>
      <c r="BL185" s="17" t="s">
        <v>90</v>
      </c>
      <c r="BM185" s="152" t="s">
        <v>951</v>
      </c>
    </row>
    <row r="186" spans="2:65" s="1" customFormat="1" ht="16.5" customHeight="1">
      <c r="B186" s="139"/>
      <c r="C186" s="140" t="s">
        <v>535</v>
      </c>
      <c r="D186" s="140" t="s">
        <v>156</v>
      </c>
      <c r="E186" s="141" t="s">
        <v>2735</v>
      </c>
      <c r="F186" s="142" t="s">
        <v>2736</v>
      </c>
      <c r="G186" s="143" t="s">
        <v>355</v>
      </c>
      <c r="H186" s="144">
        <v>8</v>
      </c>
      <c r="I186" s="145"/>
      <c r="J186" s="146">
        <f>ROUND(I186*H186,2)</f>
        <v>0</v>
      </c>
      <c r="K186" s="147"/>
      <c r="L186" s="32"/>
      <c r="M186" s="148" t="s">
        <v>1</v>
      </c>
      <c r="N186" s="149" t="s">
        <v>42</v>
      </c>
      <c r="P186" s="150">
        <f>O186*H186</f>
        <v>0</v>
      </c>
      <c r="Q186" s="150">
        <v>0</v>
      </c>
      <c r="R186" s="150">
        <f>Q186*H186</f>
        <v>0</v>
      </c>
      <c r="S186" s="150">
        <v>0</v>
      </c>
      <c r="T186" s="151">
        <f>S186*H186</f>
        <v>0</v>
      </c>
      <c r="AR186" s="152" t="s">
        <v>90</v>
      </c>
      <c r="AT186" s="152" t="s">
        <v>156</v>
      </c>
      <c r="AU186" s="152" t="s">
        <v>80</v>
      </c>
      <c r="AY186" s="17" t="s">
        <v>154</v>
      </c>
      <c r="BE186" s="153">
        <f>IF(N186="základná",J186,0)</f>
        <v>0</v>
      </c>
      <c r="BF186" s="153">
        <f>IF(N186="znížená",J186,0)</f>
        <v>0</v>
      </c>
      <c r="BG186" s="153">
        <f>IF(N186="zákl. prenesená",J186,0)</f>
        <v>0</v>
      </c>
      <c r="BH186" s="153">
        <f>IF(N186="zníž. prenesená",J186,0)</f>
        <v>0</v>
      </c>
      <c r="BI186" s="153">
        <f>IF(N186="nulová",J186,0)</f>
        <v>0</v>
      </c>
      <c r="BJ186" s="17" t="s">
        <v>84</v>
      </c>
      <c r="BK186" s="153">
        <f>ROUND(I186*H186,2)</f>
        <v>0</v>
      </c>
      <c r="BL186" s="17" t="s">
        <v>90</v>
      </c>
      <c r="BM186" s="152" t="s">
        <v>961</v>
      </c>
    </row>
    <row r="187" spans="2:65" s="1" customFormat="1" ht="16.5" customHeight="1">
      <c r="B187" s="139"/>
      <c r="C187" s="140" t="s">
        <v>539</v>
      </c>
      <c r="D187" s="140" t="s">
        <v>156</v>
      </c>
      <c r="E187" s="141" t="s">
        <v>2737</v>
      </c>
      <c r="F187" s="142" t="s">
        <v>2738</v>
      </c>
      <c r="G187" s="143" t="s">
        <v>355</v>
      </c>
      <c r="H187" s="144">
        <v>132</v>
      </c>
      <c r="I187" s="145"/>
      <c r="J187" s="146">
        <f>ROUND(I187*H187,2)</f>
        <v>0</v>
      </c>
      <c r="K187" s="147"/>
      <c r="L187" s="32"/>
      <c r="M187" s="148" t="s">
        <v>1</v>
      </c>
      <c r="N187" s="149" t="s">
        <v>42</v>
      </c>
      <c r="P187" s="150">
        <f>O187*H187</f>
        <v>0</v>
      </c>
      <c r="Q187" s="150">
        <v>0</v>
      </c>
      <c r="R187" s="150">
        <f>Q187*H187</f>
        <v>0</v>
      </c>
      <c r="S187" s="150">
        <v>0</v>
      </c>
      <c r="T187" s="151">
        <f>S187*H187</f>
        <v>0</v>
      </c>
      <c r="AR187" s="152" t="s">
        <v>90</v>
      </c>
      <c r="AT187" s="152" t="s">
        <v>156</v>
      </c>
      <c r="AU187" s="152" t="s">
        <v>80</v>
      </c>
      <c r="AY187" s="17" t="s">
        <v>154</v>
      </c>
      <c r="BE187" s="153">
        <f>IF(N187="základná",J187,0)</f>
        <v>0</v>
      </c>
      <c r="BF187" s="153">
        <f>IF(N187="znížená",J187,0)</f>
        <v>0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7" t="s">
        <v>84</v>
      </c>
      <c r="BK187" s="153">
        <f>ROUND(I187*H187,2)</f>
        <v>0</v>
      </c>
      <c r="BL187" s="17" t="s">
        <v>90</v>
      </c>
      <c r="BM187" s="152" t="s">
        <v>976</v>
      </c>
    </row>
    <row r="188" spans="2:65" s="1" customFormat="1" ht="16.5" customHeight="1">
      <c r="B188" s="139"/>
      <c r="C188" s="140" t="s">
        <v>543</v>
      </c>
      <c r="D188" s="140" t="s">
        <v>156</v>
      </c>
      <c r="E188" s="141" t="s">
        <v>2739</v>
      </c>
      <c r="F188" s="142" t="s">
        <v>2740</v>
      </c>
      <c r="G188" s="143" t="s">
        <v>355</v>
      </c>
      <c r="H188" s="144">
        <v>132</v>
      </c>
      <c r="I188" s="145"/>
      <c r="J188" s="146">
        <f>ROUND(I188*H188,2)</f>
        <v>0</v>
      </c>
      <c r="K188" s="147"/>
      <c r="L188" s="32"/>
      <c r="M188" s="148" t="s">
        <v>1</v>
      </c>
      <c r="N188" s="149" t="s">
        <v>42</v>
      </c>
      <c r="P188" s="150">
        <f>O188*H188</f>
        <v>0</v>
      </c>
      <c r="Q188" s="150">
        <v>0</v>
      </c>
      <c r="R188" s="150">
        <f>Q188*H188</f>
        <v>0</v>
      </c>
      <c r="S188" s="150">
        <v>0</v>
      </c>
      <c r="T188" s="151">
        <f>S188*H188</f>
        <v>0</v>
      </c>
      <c r="AR188" s="152" t="s">
        <v>90</v>
      </c>
      <c r="AT188" s="152" t="s">
        <v>156</v>
      </c>
      <c r="AU188" s="152" t="s">
        <v>80</v>
      </c>
      <c r="AY188" s="17" t="s">
        <v>154</v>
      </c>
      <c r="BE188" s="153">
        <f>IF(N188="základná",J188,0)</f>
        <v>0</v>
      </c>
      <c r="BF188" s="153">
        <f>IF(N188="znížená",J188,0)</f>
        <v>0</v>
      </c>
      <c r="BG188" s="153">
        <f>IF(N188="zákl. prenesená",J188,0)</f>
        <v>0</v>
      </c>
      <c r="BH188" s="153">
        <f>IF(N188="zníž. prenesená",J188,0)</f>
        <v>0</v>
      </c>
      <c r="BI188" s="153">
        <f>IF(N188="nulová",J188,0)</f>
        <v>0</v>
      </c>
      <c r="BJ188" s="17" t="s">
        <v>84</v>
      </c>
      <c r="BK188" s="153">
        <f>ROUND(I188*H188,2)</f>
        <v>0</v>
      </c>
      <c r="BL188" s="17" t="s">
        <v>90</v>
      </c>
      <c r="BM188" s="152" t="s">
        <v>988</v>
      </c>
    </row>
    <row r="189" spans="2:65" s="1" customFormat="1" ht="16.5" customHeight="1">
      <c r="B189" s="139"/>
      <c r="C189" s="140" t="s">
        <v>547</v>
      </c>
      <c r="D189" s="140" t="s">
        <v>156</v>
      </c>
      <c r="E189" s="141" t="s">
        <v>2741</v>
      </c>
      <c r="F189" s="142" t="s">
        <v>2742</v>
      </c>
      <c r="G189" s="143" t="s">
        <v>633</v>
      </c>
      <c r="H189" s="144">
        <v>1000</v>
      </c>
      <c r="I189" s="145"/>
      <c r="J189" s="146">
        <f>ROUND(I189*H189,2)</f>
        <v>0</v>
      </c>
      <c r="K189" s="147"/>
      <c r="L189" s="32"/>
      <c r="M189" s="148" t="s">
        <v>1</v>
      </c>
      <c r="N189" s="149" t="s">
        <v>42</v>
      </c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AR189" s="152" t="s">
        <v>90</v>
      </c>
      <c r="AT189" s="152" t="s">
        <v>156</v>
      </c>
      <c r="AU189" s="152" t="s">
        <v>80</v>
      </c>
      <c r="AY189" s="17" t="s">
        <v>154</v>
      </c>
      <c r="BE189" s="153">
        <f>IF(N189="základná",J189,0)</f>
        <v>0</v>
      </c>
      <c r="BF189" s="153">
        <f>IF(N189="znížená",J189,0)</f>
        <v>0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7" t="s">
        <v>84</v>
      </c>
      <c r="BK189" s="153">
        <f>ROUND(I189*H189,2)</f>
        <v>0</v>
      </c>
      <c r="BL189" s="17" t="s">
        <v>90</v>
      </c>
      <c r="BM189" s="152" t="s">
        <v>1003</v>
      </c>
    </row>
    <row r="190" spans="2:65" s="1" customFormat="1" ht="16.5" customHeight="1">
      <c r="B190" s="139"/>
      <c r="C190" s="140" t="s">
        <v>551</v>
      </c>
      <c r="D190" s="140" t="s">
        <v>156</v>
      </c>
      <c r="E190" s="141" t="s">
        <v>2743</v>
      </c>
      <c r="F190" s="142" t="s">
        <v>2744</v>
      </c>
      <c r="G190" s="143" t="s">
        <v>1131</v>
      </c>
      <c r="H190" s="193"/>
      <c r="I190" s="145"/>
      <c r="J190" s="146">
        <f>ROUND(I190*H190,2)</f>
        <v>0</v>
      </c>
      <c r="K190" s="147"/>
      <c r="L190" s="32"/>
      <c r="M190" s="148" t="s">
        <v>1</v>
      </c>
      <c r="N190" s="149" t="s">
        <v>42</v>
      </c>
      <c r="P190" s="150">
        <f>O190*H190</f>
        <v>0</v>
      </c>
      <c r="Q190" s="150">
        <v>0</v>
      </c>
      <c r="R190" s="150">
        <f>Q190*H190</f>
        <v>0</v>
      </c>
      <c r="S190" s="150">
        <v>0</v>
      </c>
      <c r="T190" s="151">
        <f>S190*H190</f>
        <v>0</v>
      </c>
      <c r="AR190" s="152" t="s">
        <v>90</v>
      </c>
      <c r="AT190" s="152" t="s">
        <v>156</v>
      </c>
      <c r="AU190" s="152" t="s">
        <v>80</v>
      </c>
      <c r="AY190" s="17" t="s">
        <v>154</v>
      </c>
      <c r="BE190" s="153">
        <f>IF(N190="základná",J190,0)</f>
        <v>0</v>
      </c>
      <c r="BF190" s="153">
        <f>IF(N190="znížená",J190,0)</f>
        <v>0</v>
      </c>
      <c r="BG190" s="153">
        <f>IF(N190="zákl. prenesená",J190,0)</f>
        <v>0</v>
      </c>
      <c r="BH190" s="153">
        <f>IF(N190="zníž. prenesená",J190,0)</f>
        <v>0</v>
      </c>
      <c r="BI190" s="153">
        <f>IF(N190="nulová",J190,0)</f>
        <v>0</v>
      </c>
      <c r="BJ190" s="17" t="s">
        <v>84</v>
      </c>
      <c r="BK190" s="153">
        <f>ROUND(I190*H190,2)</f>
        <v>0</v>
      </c>
      <c r="BL190" s="17" t="s">
        <v>90</v>
      </c>
      <c r="BM190" s="152" t="s">
        <v>1011</v>
      </c>
    </row>
    <row r="191" spans="2:65" s="1" customFormat="1" ht="16.5" customHeight="1">
      <c r="B191" s="139"/>
      <c r="C191" s="140" t="s">
        <v>556</v>
      </c>
      <c r="D191" s="140" t="s">
        <v>156</v>
      </c>
      <c r="E191" s="141" t="s">
        <v>2745</v>
      </c>
      <c r="F191" s="142" t="s">
        <v>2685</v>
      </c>
      <c r="G191" s="143" t="s">
        <v>1131</v>
      </c>
      <c r="H191" s="193"/>
      <c r="I191" s="145"/>
      <c r="J191" s="146">
        <f>ROUND(I191*H191,2)</f>
        <v>0</v>
      </c>
      <c r="K191" s="147"/>
      <c r="L191" s="32"/>
      <c r="M191" s="148" t="s">
        <v>1</v>
      </c>
      <c r="N191" s="149" t="s">
        <v>42</v>
      </c>
      <c r="P191" s="150">
        <f>O191*H191</f>
        <v>0</v>
      </c>
      <c r="Q191" s="150">
        <v>0</v>
      </c>
      <c r="R191" s="150">
        <f>Q191*H191</f>
        <v>0</v>
      </c>
      <c r="S191" s="150">
        <v>0</v>
      </c>
      <c r="T191" s="151">
        <f>S191*H191</f>
        <v>0</v>
      </c>
      <c r="AR191" s="152" t="s">
        <v>90</v>
      </c>
      <c r="AT191" s="152" t="s">
        <v>156</v>
      </c>
      <c r="AU191" s="152" t="s">
        <v>80</v>
      </c>
      <c r="AY191" s="17" t="s">
        <v>154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7" t="s">
        <v>84</v>
      </c>
      <c r="BK191" s="153">
        <f>ROUND(I191*H191,2)</f>
        <v>0</v>
      </c>
      <c r="BL191" s="17" t="s">
        <v>90</v>
      </c>
      <c r="BM191" s="152" t="s">
        <v>1020</v>
      </c>
    </row>
    <row r="192" spans="2:65" s="1" customFormat="1" ht="16.5" customHeight="1">
      <c r="B192" s="139"/>
      <c r="C192" s="140" t="s">
        <v>571</v>
      </c>
      <c r="D192" s="140" t="s">
        <v>156</v>
      </c>
      <c r="E192" s="141" t="s">
        <v>2746</v>
      </c>
      <c r="F192" s="142" t="s">
        <v>2747</v>
      </c>
      <c r="G192" s="143" t="s">
        <v>633</v>
      </c>
      <c r="H192" s="144">
        <v>5068</v>
      </c>
      <c r="I192" s="145"/>
      <c r="J192" s="146">
        <f>ROUND(I192*H192,2)</f>
        <v>0</v>
      </c>
      <c r="K192" s="147"/>
      <c r="L192" s="32"/>
      <c r="M192" s="148" t="s">
        <v>1</v>
      </c>
      <c r="N192" s="149" t="s">
        <v>42</v>
      </c>
      <c r="P192" s="150">
        <f>O192*H192</f>
        <v>0</v>
      </c>
      <c r="Q192" s="150">
        <v>0</v>
      </c>
      <c r="R192" s="150">
        <f>Q192*H192</f>
        <v>0</v>
      </c>
      <c r="S192" s="150">
        <v>0</v>
      </c>
      <c r="T192" s="151">
        <f>S192*H192</f>
        <v>0</v>
      </c>
      <c r="AR192" s="152" t="s">
        <v>90</v>
      </c>
      <c r="AT192" s="152" t="s">
        <v>156</v>
      </c>
      <c r="AU192" s="152" t="s">
        <v>80</v>
      </c>
      <c r="AY192" s="17" t="s">
        <v>154</v>
      </c>
      <c r="BE192" s="153">
        <f>IF(N192="základná",J192,0)</f>
        <v>0</v>
      </c>
      <c r="BF192" s="153">
        <f>IF(N192="znížená",J192,0)</f>
        <v>0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7" t="s">
        <v>84</v>
      </c>
      <c r="BK192" s="153">
        <f>ROUND(I192*H192,2)</f>
        <v>0</v>
      </c>
      <c r="BL192" s="17" t="s">
        <v>90</v>
      </c>
      <c r="BM192" s="152" t="s">
        <v>1029</v>
      </c>
    </row>
    <row r="193" spans="2:65" s="1" customFormat="1" ht="16.5" customHeight="1">
      <c r="B193" s="139"/>
      <c r="C193" s="140" t="s">
        <v>581</v>
      </c>
      <c r="D193" s="140" t="s">
        <v>156</v>
      </c>
      <c r="E193" s="141" t="s">
        <v>2748</v>
      </c>
      <c r="F193" s="142" t="s">
        <v>2749</v>
      </c>
      <c r="G193" s="143" t="s">
        <v>2249</v>
      </c>
      <c r="H193" s="144">
        <v>32</v>
      </c>
      <c r="I193" s="145"/>
      <c r="J193" s="146">
        <f>ROUND(I193*H193,2)</f>
        <v>0</v>
      </c>
      <c r="K193" s="147"/>
      <c r="L193" s="32"/>
      <c r="M193" s="148" t="s">
        <v>1</v>
      </c>
      <c r="N193" s="149" t="s">
        <v>42</v>
      </c>
      <c r="P193" s="150">
        <f>O193*H193</f>
        <v>0</v>
      </c>
      <c r="Q193" s="150">
        <v>0</v>
      </c>
      <c r="R193" s="150">
        <f>Q193*H193</f>
        <v>0</v>
      </c>
      <c r="S193" s="150">
        <v>0</v>
      </c>
      <c r="T193" s="151">
        <f>S193*H193</f>
        <v>0</v>
      </c>
      <c r="AR193" s="152" t="s">
        <v>90</v>
      </c>
      <c r="AT193" s="152" t="s">
        <v>156</v>
      </c>
      <c r="AU193" s="152" t="s">
        <v>80</v>
      </c>
      <c r="AY193" s="17" t="s">
        <v>154</v>
      </c>
      <c r="BE193" s="153">
        <f>IF(N193="základná",J193,0)</f>
        <v>0</v>
      </c>
      <c r="BF193" s="153">
        <f>IF(N193="znížená",J193,0)</f>
        <v>0</v>
      </c>
      <c r="BG193" s="153">
        <f>IF(N193="zákl. prenesená",J193,0)</f>
        <v>0</v>
      </c>
      <c r="BH193" s="153">
        <f>IF(N193="zníž. prenesená",J193,0)</f>
        <v>0</v>
      </c>
      <c r="BI193" s="153">
        <f>IF(N193="nulová",J193,0)</f>
        <v>0</v>
      </c>
      <c r="BJ193" s="17" t="s">
        <v>84</v>
      </c>
      <c r="BK193" s="153">
        <f>ROUND(I193*H193,2)</f>
        <v>0</v>
      </c>
      <c r="BL193" s="17" t="s">
        <v>90</v>
      </c>
      <c r="BM193" s="152" t="s">
        <v>1042</v>
      </c>
    </row>
    <row r="194" spans="2:65" s="1" customFormat="1" ht="16.5" customHeight="1">
      <c r="B194" s="139"/>
      <c r="C194" s="140" t="s">
        <v>589</v>
      </c>
      <c r="D194" s="140" t="s">
        <v>156</v>
      </c>
      <c r="E194" s="141" t="s">
        <v>2750</v>
      </c>
      <c r="F194" s="142" t="s">
        <v>2751</v>
      </c>
      <c r="G194" s="143" t="s">
        <v>2298</v>
      </c>
      <c r="H194" s="144">
        <v>1</v>
      </c>
      <c r="I194" s="145"/>
      <c r="J194" s="146">
        <f>ROUND(I194*H194,2)</f>
        <v>0</v>
      </c>
      <c r="K194" s="147"/>
      <c r="L194" s="32"/>
      <c r="M194" s="148" t="s">
        <v>1</v>
      </c>
      <c r="N194" s="149" t="s">
        <v>42</v>
      </c>
      <c r="P194" s="150">
        <f>O194*H194</f>
        <v>0</v>
      </c>
      <c r="Q194" s="150">
        <v>0</v>
      </c>
      <c r="R194" s="150">
        <f>Q194*H194</f>
        <v>0</v>
      </c>
      <c r="S194" s="150">
        <v>0</v>
      </c>
      <c r="T194" s="151">
        <f>S194*H194</f>
        <v>0</v>
      </c>
      <c r="AR194" s="152" t="s">
        <v>90</v>
      </c>
      <c r="AT194" s="152" t="s">
        <v>156</v>
      </c>
      <c r="AU194" s="152" t="s">
        <v>80</v>
      </c>
      <c r="AY194" s="17" t="s">
        <v>154</v>
      </c>
      <c r="BE194" s="153">
        <f>IF(N194="základná",J194,0)</f>
        <v>0</v>
      </c>
      <c r="BF194" s="153">
        <f>IF(N194="znížená",J194,0)</f>
        <v>0</v>
      </c>
      <c r="BG194" s="153">
        <f>IF(N194="zákl. prenesená",J194,0)</f>
        <v>0</v>
      </c>
      <c r="BH194" s="153">
        <f>IF(N194="zníž. prenesená",J194,0)</f>
        <v>0</v>
      </c>
      <c r="BI194" s="153">
        <f>IF(N194="nulová",J194,0)</f>
        <v>0</v>
      </c>
      <c r="BJ194" s="17" t="s">
        <v>84</v>
      </c>
      <c r="BK194" s="153">
        <f>ROUND(I194*H194,2)</f>
        <v>0</v>
      </c>
      <c r="BL194" s="17" t="s">
        <v>90</v>
      </c>
      <c r="BM194" s="152" t="s">
        <v>1056</v>
      </c>
    </row>
    <row r="195" spans="2:65" s="1" customFormat="1" ht="16.5" customHeight="1">
      <c r="B195" s="139"/>
      <c r="C195" s="140" t="s">
        <v>594</v>
      </c>
      <c r="D195" s="140" t="s">
        <v>156</v>
      </c>
      <c r="E195" s="141" t="s">
        <v>2752</v>
      </c>
      <c r="F195" s="142" t="s">
        <v>2753</v>
      </c>
      <c r="G195" s="143" t="s">
        <v>2298</v>
      </c>
      <c r="H195" s="144">
        <v>1</v>
      </c>
      <c r="I195" s="145"/>
      <c r="J195" s="146">
        <f>ROUND(I195*H195,2)</f>
        <v>0</v>
      </c>
      <c r="K195" s="147"/>
      <c r="L195" s="32"/>
      <c r="M195" s="194" t="s">
        <v>1</v>
      </c>
      <c r="N195" s="195" t="s">
        <v>42</v>
      </c>
      <c r="O195" s="196"/>
      <c r="P195" s="197">
        <f>O195*H195</f>
        <v>0</v>
      </c>
      <c r="Q195" s="197">
        <v>0</v>
      </c>
      <c r="R195" s="197">
        <f>Q195*H195</f>
        <v>0</v>
      </c>
      <c r="S195" s="197">
        <v>0</v>
      </c>
      <c r="T195" s="198">
        <f>S195*H195</f>
        <v>0</v>
      </c>
      <c r="AR195" s="152" t="s">
        <v>90</v>
      </c>
      <c r="AT195" s="152" t="s">
        <v>156</v>
      </c>
      <c r="AU195" s="152" t="s">
        <v>80</v>
      </c>
      <c r="AY195" s="17" t="s">
        <v>154</v>
      </c>
      <c r="BE195" s="153">
        <f>IF(N195="základná",J195,0)</f>
        <v>0</v>
      </c>
      <c r="BF195" s="153">
        <f>IF(N195="znížená",J195,0)</f>
        <v>0</v>
      </c>
      <c r="BG195" s="153">
        <f>IF(N195="zákl. prenesená",J195,0)</f>
        <v>0</v>
      </c>
      <c r="BH195" s="153">
        <f>IF(N195="zníž. prenesená",J195,0)</f>
        <v>0</v>
      </c>
      <c r="BI195" s="153">
        <f>IF(N195="nulová",J195,0)</f>
        <v>0</v>
      </c>
      <c r="BJ195" s="17" t="s">
        <v>84</v>
      </c>
      <c r="BK195" s="153">
        <f>ROUND(I195*H195,2)</f>
        <v>0</v>
      </c>
      <c r="BL195" s="17" t="s">
        <v>90</v>
      </c>
      <c r="BM195" s="152" t="s">
        <v>1068</v>
      </c>
    </row>
    <row r="196" spans="2:65" s="1" customFormat="1" ht="6.95" customHeight="1">
      <c r="B196" s="47"/>
      <c r="C196" s="48"/>
      <c r="D196" s="48"/>
      <c r="E196" s="48"/>
      <c r="F196" s="48"/>
      <c r="G196" s="48"/>
      <c r="H196" s="48"/>
      <c r="I196" s="48"/>
      <c r="J196" s="48"/>
      <c r="K196" s="48"/>
      <c r="L196" s="32"/>
    </row>
  </sheetData>
  <autoFilter ref="C119:K195" xr:uid="{00000000-0009-0000-0000-000003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6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0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5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'Rekapitulácia stavby'!K6</f>
        <v>Prístavba objektu Strednej zdravotníckej školy</v>
      </c>
      <c r="F7" s="242"/>
      <c r="G7" s="242"/>
      <c r="H7" s="242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00" t="s">
        <v>2754</v>
      </c>
      <c r="F9" s="243"/>
      <c r="G9" s="243"/>
      <c r="H9" s="24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4" t="str">
        <f>'Rekapitulácia stavby'!E14</f>
        <v>Vyplň údaj</v>
      </c>
      <c r="F18" s="222"/>
      <c r="G18" s="222"/>
      <c r="H18" s="222"/>
      <c r="I18" s="27" t="s">
        <v>27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6" t="s">
        <v>1</v>
      </c>
      <c r="F27" s="226"/>
      <c r="G27" s="226"/>
      <c r="H27" s="226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ROUND(J121,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>
      <c r="B33" s="32"/>
      <c r="D33" s="58" t="s">
        <v>40</v>
      </c>
      <c r="E33" s="37" t="s">
        <v>41</v>
      </c>
      <c r="F33" s="94">
        <f>ROUND((SUM(BE121:BE260)),  2)</f>
        <v>0</v>
      </c>
      <c r="G33" s="95"/>
      <c r="H33" s="95"/>
      <c r="I33" s="96">
        <v>0</v>
      </c>
      <c r="J33" s="94">
        <f>ROUND(((SUM(BE121:BE260))*I33),  2)</f>
        <v>0</v>
      </c>
      <c r="L33" s="32"/>
    </row>
    <row r="34" spans="2:12" s="1" customFormat="1" ht="14.45" customHeight="1">
      <c r="B34" s="32"/>
      <c r="E34" s="37" t="s">
        <v>42</v>
      </c>
      <c r="F34" s="94">
        <f>ROUND((SUM(BF121:BF260)),  2)</f>
        <v>0</v>
      </c>
      <c r="G34" s="95"/>
      <c r="H34" s="95"/>
      <c r="I34" s="96">
        <v>0.23</v>
      </c>
      <c r="J34" s="94">
        <f>ROUND(((SUM(BF121:BF260))*I34),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7">
        <f>ROUND((SUM(BG121:BG260)),  2)</f>
        <v>0</v>
      </c>
      <c r="I35" s="98">
        <v>0</v>
      </c>
      <c r="J35" s="97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7">
        <f>ROUND((SUM(BH121:BH260)),  2)</f>
        <v>0</v>
      </c>
      <c r="I36" s="98">
        <v>0.23</v>
      </c>
      <c r="J36" s="97">
        <f>0</f>
        <v>0</v>
      </c>
      <c r="L36" s="32"/>
    </row>
    <row r="37" spans="2:12" s="1" customFormat="1" ht="14.45" hidden="1" customHeight="1">
      <c r="B37" s="32"/>
      <c r="E37" s="37" t="s">
        <v>45</v>
      </c>
      <c r="F37" s="94">
        <f>ROUND((SUM(BI121:BI260)),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102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Prístavba objektu Strednej zdravotníckej školy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00" t="str">
        <f>E9</f>
        <v>4 - Vzduchotechnika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9" t="s">
        <v>105</v>
      </c>
      <c r="J96" s="69">
        <f>J121</f>
        <v>0</v>
      </c>
      <c r="L96" s="32"/>
      <c r="AU96" s="17" t="s">
        <v>106</v>
      </c>
    </row>
    <row r="97" spans="2:12" s="8" customFormat="1" ht="24.95" customHeight="1">
      <c r="B97" s="110"/>
      <c r="D97" s="111" t="s">
        <v>2755</v>
      </c>
      <c r="E97" s="112"/>
      <c r="F97" s="112"/>
      <c r="G97" s="112"/>
      <c r="H97" s="112"/>
      <c r="I97" s="112"/>
      <c r="J97" s="113">
        <f>J122</f>
        <v>0</v>
      </c>
      <c r="L97" s="110"/>
    </row>
    <row r="98" spans="2:12" s="8" customFormat="1" ht="24.95" customHeight="1">
      <c r="B98" s="110"/>
      <c r="D98" s="111" t="s">
        <v>2756</v>
      </c>
      <c r="E98" s="112"/>
      <c r="F98" s="112"/>
      <c r="G98" s="112"/>
      <c r="H98" s="112"/>
      <c r="I98" s="112"/>
      <c r="J98" s="113">
        <f>J155</f>
        <v>0</v>
      </c>
      <c r="L98" s="110"/>
    </row>
    <row r="99" spans="2:12" s="8" customFormat="1" ht="24.95" customHeight="1">
      <c r="B99" s="110"/>
      <c r="D99" s="111" t="s">
        <v>2757</v>
      </c>
      <c r="E99" s="112"/>
      <c r="F99" s="112"/>
      <c r="G99" s="112"/>
      <c r="H99" s="112"/>
      <c r="I99" s="112"/>
      <c r="J99" s="113">
        <f>J171</f>
        <v>0</v>
      </c>
      <c r="L99" s="110"/>
    </row>
    <row r="100" spans="2:12" s="8" customFormat="1" ht="24.95" customHeight="1">
      <c r="B100" s="110"/>
      <c r="D100" s="111" t="s">
        <v>2758</v>
      </c>
      <c r="E100" s="112"/>
      <c r="F100" s="112"/>
      <c r="G100" s="112"/>
      <c r="H100" s="112"/>
      <c r="I100" s="112"/>
      <c r="J100" s="113">
        <f>J188</f>
        <v>0</v>
      </c>
      <c r="L100" s="110"/>
    </row>
    <row r="101" spans="2:12" s="8" customFormat="1" ht="24.95" customHeight="1">
      <c r="B101" s="110"/>
      <c r="D101" s="111" t="s">
        <v>2759</v>
      </c>
      <c r="E101" s="112"/>
      <c r="F101" s="112"/>
      <c r="G101" s="112"/>
      <c r="H101" s="112"/>
      <c r="I101" s="112"/>
      <c r="J101" s="113">
        <f>J221</f>
        <v>0</v>
      </c>
      <c r="L101" s="110"/>
    </row>
    <row r="102" spans="2:12" s="1" customFormat="1" ht="21.75" customHeight="1">
      <c r="B102" s="32"/>
      <c r="L102" s="32"/>
    </row>
    <row r="103" spans="2:12" s="1" customFormat="1" ht="6.95" customHeight="1"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32"/>
    </row>
    <row r="107" spans="2:12" s="1" customFormat="1" ht="6.95" customHeight="1"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32"/>
    </row>
    <row r="108" spans="2:12" s="1" customFormat="1" ht="24.95" customHeight="1">
      <c r="B108" s="32"/>
      <c r="C108" s="21" t="s">
        <v>140</v>
      </c>
      <c r="L108" s="32"/>
    </row>
    <row r="109" spans="2:12" s="1" customFormat="1" ht="6.95" customHeight="1">
      <c r="B109" s="32"/>
      <c r="L109" s="32"/>
    </row>
    <row r="110" spans="2:12" s="1" customFormat="1" ht="12" customHeight="1">
      <c r="B110" s="32"/>
      <c r="C110" s="27" t="s">
        <v>16</v>
      </c>
      <c r="L110" s="32"/>
    </row>
    <row r="111" spans="2:12" s="1" customFormat="1" ht="16.5" customHeight="1">
      <c r="B111" s="32"/>
      <c r="E111" s="241" t="str">
        <f>E7</f>
        <v>Prístavba objektu Strednej zdravotníckej školy</v>
      </c>
      <c r="F111" s="242"/>
      <c r="G111" s="242"/>
      <c r="H111" s="242"/>
      <c r="L111" s="32"/>
    </row>
    <row r="112" spans="2:12" s="1" customFormat="1" ht="12" customHeight="1">
      <c r="B112" s="32"/>
      <c r="C112" s="27" t="s">
        <v>100</v>
      </c>
      <c r="L112" s="32"/>
    </row>
    <row r="113" spans="2:65" s="1" customFormat="1" ht="16.5" customHeight="1">
      <c r="B113" s="32"/>
      <c r="E113" s="200" t="str">
        <f>E9</f>
        <v>4 - Vzduchotechnika</v>
      </c>
      <c r="F113" s="243"/>
      <c r="G113" s="243"/>
      <c r="H113" s="243"/>
      <c r="L113" s="32"/>
    </row>
    <row r="114" spans="2:65" s="1" customFormat="1" ht="6.95" customHeight="1">
      <c r="B114" s="32"/>
      <c r="L114" s="32"/>
    </row>
    <row r="115" spans="2:65" s="1" customFormat="1" ht="12" customHeight="1">
      <c r="B115" s="32"/>
      <c r="C115" s="27" t="s">
        <v>20</v>
      </c>
      <c r="F115" s="25" t="str">
        <f>F12</f>
        <v>parc.č.2514/1 Banská Bystrica</v>
      </c>
      <c r="I115" s="27" t="s">
        <v>22</v>
      </c>
      <c r="J115" s="55" t="str">
        <f>IF(J12="","",J12)</f>
        <v>10. 1. 2025</v>
      </c>
      <c r="L115" s="32"/>
    </row>
    <row r="116" spans="2:65" s="1" customFormat="1" ht="6.95" customHeight="1">
      <c r="B116" s="32"/>
      <c r="L116" s="32"/>
    </row>
    <row r="117" spans="2:65" s="1" customFormat="1" ht="15.2" customHeight="1">
      <c r="B117" s="32"/>
      <c r="C117" s="27" t="s">
        <v>24</v>
      </c>
      <c r="F117" s="25" t="str">
        <f>E15</f>
        <v>Banskobystrický samosprávny kraj</v>
      </c>
      <c r="I117" s="27" t="s">
        <v>30</v>
      </c>
      <c r="J117" s="30" t="str">
        <f>E21</f>
        <v>Ing.Marek Mečír</v>
      </c>
      <c r="L117" s="32"/>
    </row>
    <row r="118" spans="2:65" s="1" customFormat="1" ht="15.2" customHeight="1">
      <c r="B118" s="32"/>
      <c r="C118" s="27" t="s">
        <v>28</v>
      </c>
      <c r="F118" s="25" t="str">
        <f>IF(E18="","",E18)</f>
        <v>Vyplň údaj</v>
      </c>
      <c r="I118" s="27" t="s">
        <v>33</v>
      </c>
      <c r="J118" s="30" t="str">
        <f>E24</f>
        <v>Stanislav Hlubina</v>
      </c>
      <c r="L118" s="32"/>
    </row>
    <row r="119" spans="2:65" s="1" customFormat="1" ht="10.35" customHeight="1">
      <c r="B119" s="32"/>
      <c r="L119" s="32"/>
    </row>
    <row r="120" spans="2:65" s="10" customFormat="1" ht="29.25" customHeight="1">
      <c r="B120" s="118"/>
      <c r="C120" s="119" t="s">
        <v>141</v>
      </c>
      <c r="D120" s="120" t="s">
        <v>61</v>
      </c>
      <c r="E120" s="120" t="s">
        <v>57</v>
      </c>
      <c r="F120" s="120" t="s">
        <v>58</v>
      </c>
      <c r="G120" s="120" t="s">
        <v>142</v>
      </c>
      <c r="H120" s="120" t="s">
        <v>143</v>
      </c>
      <c r="I120" s="120" t="s">
        <v>144</v>
      </c>
      <c r="J120" s="121" t="s">
        <v>104</v>
      </c>
      <c r="K120" s="122" t="s">
        <v>145</v>
      </c>
      <c r="L120" s="118"/>
      <c r="M120" s="62" t="s">
        <v>1</v>
      </c>
      <c r="N120" s="63" t="s">
        <v>40</v>
      </c>
      <c r="O120" s="63" t="s">
        <v>146</v>
      </c>
      <c r="P120" s="63" t="s">
        <v>147</v>
      </c>
      <c r="Q120" s="63" t="s">
        <v>148</v>
      </c>
      <c r="R120" s="63" t="s">
        <v>149</v>
      </c>
      <c r="S120" s="63" t="s">
        <v>150</v>
      </c>
      <c r="T120" s="64" t="s">
        <v>151</v>
      </c>
    </row>
    <row r="121" spans="2:65" s="1" customFormat="1" ht="22.9" customHeight="1">
      <c r="B121" s="32"/>
      <c r="C121" s="67" t="s">
        <v>105</v>
      </c>
      <c r="J121" s="123">
        <f>BK121</f>
        <v>0</v>
      </c>
      <c r="L121" s="32"/>
      <c r="M121" s="65"/>
      <c r="N121" s="56"/>
      <c r="O121" s="56"/>
      <c r="P121" s="124">
        <f>P122+P155+P171+P188+P221</f>
        <v>0</v>
      </c>
      <c r="Q121" s="56"/>
      <c r="R121" s="124">
        <f>R122+R155+R171+R188+R221</f>
        <v>0</v>
      </c>
      <c r="S121" s="56"/>
      <c r="T121" s="125">
        <f>T122+T155+T171+T188+T221</f>
        <v>0</v>
      </c>
      <c r="AT121" s="17" t="s">
        <v>75</v>
      </c>
      <c r="AU121" s="17" t="s">
        <v>106</v>
      </c>
      <c r="BK121" s="126">
        <f>BK122+BK155+BK171+BK188+BK221</f>
        <v>0</v>
      </c>
    </row>
    <row r="122" spans="2:65" s="11" customFormat="1" ht="25.9" customHeight="1">
      <c r="B122" s="127"/>
      <c r="D122" s="128" t="s">
        <v>75</v>
      </c>
      <c r="E122" s="129" t="s">
        <v>263</v>
      </c>
      <c r="F122" s="129" t="s">
        <v>2760</v>
      </c>
      <c r="I122" s="130"/>
      <c r="J122" s="131">
        <f>BK122</f>
        <v>0</v>
      </c>
      <c r="L122" s="127"/>
      <c r="M122" s="132"/>
      <c r="P122" s="133">
        <f>SUM(P123:P154)</f>
        <v>0</v>
      </c>
      <c r="R122" s="133">
        <f>SUM(R123:R154)</f>
        <v>0</v>
      </c>
      <c r="T122" s="134">
        <f>SUM(T123:T154)</f>
        <v>0</v>
      </c>
      <c r="AR122" s="128" t="s">
        <v>80</v>
      </c>
      <c r="AT122" s="135" t="s">
        <v>75</v>
      </c>
      <c r="AU122" s="135" t="s">
        <v>7</v>
      </c>
      <c r="AY122" s="128" t="s">
        <v>154</v>
      </c>
      <c r="BK122" s="136">
        <f>SUM(BK123:BK154)</f>
        <v>0</v>
      </c>
    </row>
    <row r="123" spans="2:65" s="1" customFormat="1" ht="16.5" customHeight="1">
      <c r="B123" s="139"/>
      <c r="C123" s="140" t="s">
        <v>80</v>
      </c>
      <c r="D123" s="140" t="s">
        <v>156</v>
      </c>
      <c r="E123" s="141" t="s">
        <v>2761</v>
      </c>
      <c r="F123" s="142" t="s">
        <v>2762</v>
      </c>
      <c r="G123" s="143" t="s">
        <v>355</v>
      </c>
      <c r="H123" s="144">
        <v>1</v>
      </c>
      <c r="I123" s="145"/>
      <c r="J123" s="146">
        <f>ROUND(I123*H123,2)</f>
        <v>0</v>
      </c>
      <c r="K123" s="147"/>
      <c r="L123" s="32"/>
      <c r="M123" s="148" t="s">
        <v>1</v>
      </c>
      <c r="N123" s="149" t="s">
        <v>42</v>
      </c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AR123" s="152" t="s">
        <v>90</v>
      </c>
      <c r="AT123" s="152" t="s">
        <v>156</v>
      </c>
      <c r="AU123" s="152" t="s">
        <v>80</v>
      </c>
      <c r="AY123" s="17" t="s">
        <v>154</v>
      </c>
      <c r="BE123" s="153">
        <f>IF(N123="základná",J123,0)</f>
        <v>0</v>
      </c>
      <c r="BF123" s="153">
        <f>IF(N123="znížená",J123,0)</f>
        <v>0</v>
      </c>
      <c r="BG123" s="153">
        <f>IF(N123="zákl. prenesená",J123,0)</f>
        <v>0</v>
      </c>
      <c r="BH123" s="153">
        <f>IF(N123="zníž. prenesená",J123,0)</f>
        <v>0</v>
      </c>
      <c r="BI123" s="153">
        <f>IF(N123="nulová",J123,0)</f>
        <v>0</v>
      </c>
      <c r="BJ123" s="17" t="s">
        <v>84</v>
      </c>
      <c r="BK123" s="153">
        <f>ROUND(I123*H123,2)</f>
        <v>0</v>
      </c>
      <c r="BL123" s="17" t="s">
        <v>90</v>
      </c>
      <c r="BM123" s="152" t="s">
        <v>84</v>
      </c>
    </row>
    <row r="124" spans="2:65" s="12" customFormat="1">
      <c r="B124" s="154"/>
      <c r="D124" s="155" t="s">
        <v>164</v>
      </c>
      <c r="E124" s="156" t="s">
        <v>1</v>
      </c>
      <c r="F124" s="157" t="s">
        <v>2763</v>
      </c>
      <c r="H124" s="156" t="s">
        <v>1</v>
      </c>
      <c r="I124" s="158"/>
      <c r="L124" s="154"/>
      <c r="M124" s="159"/>
      <c r="T124" s="160"/>
      <c r="AT124" s="156" t="s">
        <v>164</v>
      </c>
      <c r="AU124" s="156" t="s">
        <v>80</v>
      </c>
      <c r="AV124" s="12" t="s">
        <v>80</v>
      </c>
      <c r="AW124" s="12" t="s">
        <v>32</v>
      </c>
      <c r="AX124" s="12" t="s">
        <v>7</v>
      </c>
      <c r="AY124" s="156" t="s">
        <v>154</v>
      </c>
    </row>
    <row r="125" spans="2:65" s="12" customFormat="1">
      <c r="B125" s="154"/>
      <c r="D125" s="155" t="s">
        <v>164</v>
      </c>
      <c r="E125" s="156" t="s">
        <v>1</v>
      </c>
      <c r="F125" s="157" t="s">
        <v>2764</v>
      </c>
      <c r="H125" s="156" t="s">
        <v>1</v>
      </c>
      <c r="I125" s="158"/>
      <c r="L125" s="154"/>
      <c r="M125" s="159"/>
      <c r="T125" s="160"/>
      <c r="AT125" s="156" t="s">
        <v>164</v>
      </c>
      <c r="AU125" s="156" t="s">
        <v>80</v>
      </c>
      <c r="AV125" s="12" t="s">
        <v>80</v>
      </c>
      <c r="AW125" s="12" t="s">
        <v>32</v>
      </c>
      <c r="AX125" s="12" t="s">
        <v>7</v>
      </c>
      <c r="AY125" s="156" t="s">
        <v>154</v>
      </c>
    </row>
    <row r="126" spans="2:65" s="12" customFormat="1">
      <c r="B126" s="154"/>
      <c r="D126" s="155" t="s">
        <v>164</v>
      </c>
      <c r="E126" s="156" t="s">
        <v>1</v>
      </c>
      <c r="F126" s="157" t="s">
        <v>2765</v>
      </c>
      <c r="H126" s="156" t="s">
        <v>1</v>
      </c>
      <c r="I126" s="158"/>
      <c r="L126" s="154"/>
      <c r="M126" s="159"/>
      <c r="T126" s="160"/>
      <c r="AT126" s="156" t="s">
        <v>164</v>
      </c>
      <c r="AU126" s="156" t="s">
        <v>80</v>
      </c>
      <c r="AV126" s="12" t="s">
        <v>80</v>
      </c>
      <c r="AW126" s="12" t="s">
        <v>32</v>
      </c>
      <c r="AX126" s="12" t="s">
        <v>7</v>
      </c>
      <c r="AY126" s="156" t="s">
        <v>154</v>
      </c>
    </row>
    <row r="127" spans="2:65" s="12" customFormat="1">
      <c r="B127" s="154"/>
      <c r="D127" s="155" t="s">
        <v>164</v>
      </c>
      <c r="E127" s="156" t="s">
        <v>1</v>
      </c>
      <c r="F127" s="157" t="s">
        <v>2766</v>
      </c>
      <c r="H127" s="156" t="s">
        <v>1</v>
      </c>
      <c r="I127" s="158"/>
      <c r="L127" s="154"/>
      <c r="M127" s="159"/>
      <c r="T127" s="160"/>
      <c r="AT127" s="156" t="s">
        <v>164</v>
      </c>
      <c r="AU127" s="156" t="s">
        <v>80</v>
      </c>
      <c r="AV127" s="12" t="s">
        <v>80</v>
      </c>
      <c r="AW127" s="12" t="s">
        <v>32</v>
      </c>
      <c r="AX127" s="12" t="s">
        <v>7</v>
      </c>
      <c r="AY127" s="156" t="s">
        <v>154</v>
      </c>
    </row>
    <row r="128" spans="2:65" s="12" customFormat="1">
      <c r="B128" s="154"/>
      <c r="D128" s="155" t="s">
        <v>164</v>
      </c>
      <c r="E128" s="156" t="s">
        <v>1</v>
      </c>
      <c r="F128" s="157" t="s">
        <v>2767</v>
      </c>
      <c r="H128" s="156" t="s">
        <v>1</v>
      </c>
      <c r="I128" s="158"/>
      <c r="L128" s="154"/>
      <c r="M128" s="159"/>
      <c r="T128" s="160"/>
      <c r="AT128" s="156" t="s">
        <v>164</v>
      </c>
      <c r="AU128" s="156" t="s">
        <v>80</v>
      </c>
      <c r="AV128" s="12" t="s">
        <v>80</v>
      </c>
      <c r="AW128" s="12" t="s">
        <v>32</v>
      </c>
      <c r="AX128" s="12" t="s">
        <v>7</v>
      </c>
      <c r="AY128" s="156" t="s">
        <v>154</v>
      </c>
    </row>
    <row r="129" spans="2:65" s="12" customFormat="1">
      <c r="B129" s="154"/>
      <c r="D129" s="155" t="s">
        <v>164</v>
      </c>
      <c r="E129" s="156" t="s">
        <v>1</v>
      </c>
      <c r="F129" s="157" t="s">
        <v>2768</v>
      </c>
      <c r="H129" s="156" t="s">
        <v>1</v>
      </c>
      <c r="I129" s="158"/>
      <c r="L129" s="154"/>
      <c r="M129" s="159"/>
      <c r="T129" s="160"/>
      <c r="AT129" s="156" t="s">
        <v>164</v>
      </c>
      <c r="AU129" s="156" t="s">
        <v>80</v>
      </c>
      <c r="AV129" s="12" t="s">
        <v>80</v>
      </c>
      <c r="AW129" s="12" t="s">
        <v>32</v>
      </c>
      <c r="AX129" s="12" t="s">
        <v>7</v>
      </c>
      <c r="AY129" s="156" t="s">
        <v>154</v>
      </c>
    </row>
    <row r="130" spans="2:65" s="12" customFormat="1">
      <c r="B130" s="154"/>
      <c r="D130" s="155" t="s">
        <v>164</v>
      </c>
      <c r="E130" s="156" t="s">
        <v>1</v>
      </c>
      <c r="F130" s="157" t="s">
        <v>2769</v>
      </c>
      <c r="H130" s="156" t="s">
        <v>1</v>
      </c>
      <c r="I130" s="158"/>
      <c r="L130" s="154"/>
      <c r="M130" s="159"/>
      <c r="T130" s="160"/>
      <c r="AT130" s="156" t="s">
        <v>164</v>
      </c>
      <c r="AU130" s="156" t="s">
        <v>80</v>
      </c>
      <c r="AV130" s="12" t="s">
        <v>80</v>
      </c>
      <c r="AW130" s="12" t="s">
        <v>32</v>
      </c>
      <c r="AX130" s="12" t="s">
        <v>7</v>
      </c>
      <c r="AY130" s="156" t="s">
        <v>154</v>
      </c>
    </row>
    <row r="131" spans="2:65" s="12" customFormat="1">
      <c r="B131" s="154"/>
      <c r="D131" s="155" t="s">
        <v>164</v>
      </c>
      <c r="E131" s="156" t="s">
        <v>1</v>
      </c>
      <c r="F131" s="157" t="s">
        <v>2770</v>
      </c>
      <c r="H131" s="156" t="s">
        <v>1</v>
      </c>
      <c r="I131" s="158"/>
      <c r="L131" s="154"/>
      <c r="M131" s="159"/>
      <c r="T131" s="160"/>
      <c r="AT131" s="156" t="s">
        <v>164</v>
      </c>
      <c r="AU131" s="156" t="s">
        <v>80</v>
      </c>
      <c r="AV131" s="12" t="s">
        <v>80</v>
      </c>
      <c r="AW131" s="12" t="s">
        <v>32</v>
      </c>
      <c r="AX131" s="12" t="s">
        <v>7</v>
      </c>
      <c r="AY131" s="156" t="s">
        <v>154</v>
      </c>
    </row>
    <row r="132" spans="2:65" s="12" customFormat="1">
      <c r="B132" s="154"/>
      <c r="D132" s="155" t="s">
        <v>164</v>
      </c>
      <c r="E132" s="156" t="s">
        <v>1</v>
      </c>
      <c r="F132" s="157" t="s">
        <v>2771</v>
      </c>
      <c r="H132" s="156" t="s">
        <v>1</v>
      </c>
      <c r="I132" s="158"/>
      <c r="L132" s="154"/>
      <c r="M132" s="159"/>
      <c r="T132" s="160"/>
      <c r="AT132" s="156" t="s">
        <v>164</v>
      </c>
      <c r="AU132" s="156" t="s">
        <v>80</v>
      </c>
      <c r="AV132" s="12" t="s">
        <v>80</v>
      </c>
      <c r="AW132" s="12" t="s">
        <v>32</v>
      </c>
      <c r="AX132" s="12" t="s">
        <v>7</v>
      </c>
      <c r="AY132" s="156" t="s">
        <v>154</v>
      </c>
    </row>
    <row r="133" spans="2:65" s="13" customFormat="1">
      <c r="B133" s="161"/>
      <c r="D133" s="155" t="s">
        <v>164</v>
      </c>
      <c r="E133" s="162" t="s">
        <v>1</v>
      </c>
      <c r="F133" s="163" t="s">
        <v>80</v>
      </c>
      <c r="H133" s="164">
        <v>1</v>
      </c>
      <c r="I133" s="165"/>
      <c r="L133" s="161"/>
      <c r="M133" s="166"/>
      <c r="T133" s="167"/>
      <c r="AT133" s="162" t="s">
        <v>164</v>
      </c>
      <c r="AU133" s="162" t="s">
        <v>80</v>
      </c>
      <c r="AV133" s="13" t="s">
        <v>84</v>
      </c>
      <c r="AW133" s="13" t="s">
        <v>32</v>
      </c>
      <c r="AX133" s="13" t="s">
        <v>80</v>
      </c>
      <c r="AY133" s="162" t="s">
        <v>154</v>
      </c>
    </row>
    <row r="134" spans="2:65" s="1" customFormat="1" ht="16.5" customHeight="1">
      <c r="B134" s="139"/>
      <c r="C134" s="140" t="s">
        <v>84</v>
      </c>
      <c r="D134" s="140" t="s">
        <v>156</v>
      </c>
      <c r="E134" s="141" t="s">
        <v>2772</v>
      </c>
      <c r="F134" s="142" t="s">
        <v>2773</v>
      </c>
      <c r="G134" s="143" t="s">
        <v>355</v>
      </c>
      <c r="H134" s="144">
        <v>2</v>
      </c>
      <c r="I134" s="145"/>
      <c r="J134" s="146">
        <f>ROUND(I134*H134,2)</f>
        <v>0</v>
      </c>
      <c r="K134" s="147"/>
      <c r="L134" s="32"/>
      <c r="M134" s="148" t="s">
        <v>1</v>
      </c>
      <c r="N134" s="149" t="s">
        <v>42</v>
      </c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AR134" s="152" t="s">
        <v>90</v>
      </c>
      <c r="AT134" s="152" t="s">
        <v>156</v>
      </c>
      <c r="AU134" s="152" t="s">
        <v>80</v>
      </c>
      <c r="AY134" s="17" t="s">
        <v>154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7" t="s">
        <v>84</v>
      </c>
      <c r="BK134" s="153">
        <f>ROUND(I134*H134,2)</f>
        <v>0</v>
      </c>
      <c r="BL134" s="17" t="s">
        <v>90</v>
      </c>
      <c r="BM134" s="152" t="s">
        <v>96</v>
      </c>
    </row>
    <row r="135" spans="2:65" s="1" customFormat="1" ht="24.2" customHeight="1">
      <c r="B135" s="139"/>
      <c r="C135" s="140" t="s">
        <v>87</v>
      </c>
      <c r="D135" s="140" t="s">
        <v>156</v>
      </c>
      <c r="E135" s="141" t="s">
        <v>2774</v>
      </c>
      <c r="F135" s="142" t="s">
        <v>2775</v>
      </c>
      <c r="G135" s="143" t="s">
        <v>355</v>
      </c>
      <c r="H135" s="144">
        <v>1</v>
      </c>
      <c r="I135" s="145"/>
      <c r="J135" s="146">
        <f>ROUND(I135*H135,2)</f>
        <v>0</v>
      </c>
      <c r="K135" s="147"/>
      <c r="L135" s="32"/>
      <c r="M135" s="148" t="s">
        <v>1</v>
      </c>
      <c r="N135" s="149" t="s">
        <v>42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90</v>
      </c>
      <c r="AT135" s="152" t="s">
        <v>156</v>
      </c>
      <c r="AU135" s="152" t="s">
        <v>80</v>
      </c>
      <c r="AY135" s="17" t="s">
        <v>154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7" t="s">
        <v>84</v>
      </c>
      <c r="BK135" s="153">
        <f>ROUND(I135*H135,2)</f>
        <v>0</v>
      </c>
      <c r="BL135" s="17" t="s">
        <v>90</v>
      </c>
      <c r="BM135" s="152" t="s">
        <v>199</v>
      </c>
    </row>
    <row r="136" spans="2:65" s="1" customFormat="1" ht="16.5" customHeight="1">
      <c r="B136" s="139"/>
      <c r="C136" s="140" t="s">
        <v>90</v>
      </c>
      <c r="D136" s="140" t="s">
        <v>156</v>
      </c>
      <c r="E136" s="141" t="s">
        <v>2776</v>
      </c>
      <c r="F136" s="142" t="s">
        <v>2777</v>
      </c>
      <c r="G136" s="143" t="s">
        <v>355</v>
      </c>
      <c r="H136" s="144">
        <v>4</v>
      </c>
      <c r="I136" s="145"/>
      <c r="J136" s="146">
        <f>ROUND(I136*H136,2)</f>
        <v>0</v>
      </c>
      <c r="K136" s="147"/>
      <c r="L136" s="32"/>
      <c r="M136" s="148" t="s">
        <v>1</v>
      </c>
      <c r="N136" s="149" t="s">
        <v>42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90</v>
      </c>
      <c r="AT136" s="152" t="s">
        <v>156</v>
      </c>
      <c r="AU136" s="152" t="s">
        <v>80</v>
      </c>
      <c r="AY136" s="17" t="s">
        <v>154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84</v>
      </c>
      <c r="BK136" s="153">
        <f>ROUND(I136*H136,2)</f>
        <v>0</v>
      </c>
      <c r="BL136" s="17" t="s">
        <v>90</v>
      </c>
      <c r="BM136" s="152" t="s">
        <v>208</v>
      </c>
    </row>
    <row r="137" spans="2:65" s="1" customFormat="1" ht="24.2" customHeight="1">
      <c r="B137" s="139"/>
      <c r="C137" s="140" t="s">
        <v>93</v>
      </c>
      <c r="D137" s="140" t="s">
        <v>156</v>
      </c>
      <c r="E137" s="141" t="s">
        <v>2778</v>
      </c>
      <c r="F137" s="142" t="s">
        <v>2779</v>
      </c>
      <c r="G137" s="143" t="s">
        <v>355</v>
      </c>
      <c r="H137" s="144">
        <v>1</v>
      </c>
      <c r="I137" s="145"/>
      <c r="J137" s="146">
        <f>ROUND(I137*H137,2)</f>
        <v>0</v>
      </c>
      <c r="K137" s="147"/>
      <c r="L137" s="32"/>
      <c r="M137" s="148" t="s">
        <v>1</v>
      </c>
      <c r="N137" s="149" t="s">
        <v>42</v>
      </c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AR137" s="152" t="s">
        <v>90</v>
      </c>
      <c r="AT137" s="152" t="s">
        <v>156</v>
      </c>
      <c r="AU137" s="152" t="s">
        <v>80</v>
      </c>
      <c r="AY137" s="17" t="s">
        <v>154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84</v>
      </c>
      <c r="BK137" s="153">
        <f>ROUND(I137*H137,2)</f>
        <v>0</v>
      </c>
      <c r="BL137" s="17" t="s">
        <v>90</v>
      </c>
      <c r="BM137" s="152" t="s">
        <v>259</v>
      </c>
    </row>
    <row r="138" spans="2:65" s="1" customFormat="1" ht="24.2" customHeight="1">
      <c r="B138" s="139"/>
      <c r="C138" s="140" t="s">
        <v>96</v>
      </c>
      <c r="D138" s="140" t="s">
        <v>156</v>
      </c>
      <c r="E138" s="141" t="s">
        <v>2780</v>
      </c>
      <c r="F138" s="142" t="s">
        <v>2781</v>
      </c>
      <c r="G138" s="143" t="s">
        <v>355</v>
      </c>
      <c r="H138" s="144">
        <v>1</v>
      </c>
      <c r="I138" s="145"/>
      <c r="J138" s="146">
        <f>ROUND(I138*H138,2)</f>
        <v>0</v>
      </c>
      <c r="K138" s="147"/>
      <c r="L138" s="32"/>
      <c r="M138" s="148" t="s">
        <v>1</v>
      </c>
      <c r="N138" s="149" t="s">
        <v>42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AR138" s="152" t="s">
        <v>90</v>
      </c>
      <c r="AT138" s="152" t="s">
        <v>156</v>
      </c>
      <c r="AU138" s="152" t="s">
        <v>80</v>
      </c>
      <c r="AY138" s="17" t="s">
        <v>154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84</v>
      </c>
      <c r="BK138" s="153">
        <f>ROUND(I138*H138,2)</f>
        <v>0</v>
      </c>
      <c r="BL138" s="17" t="s">
        <v>90</v>
      </c>
      <c r="BM138" s="152" t="s">
        <v>277</v>
      </c>
    </row>
    <row r="139" spans="2:65" s="1" customFormat="1" ht="24.2" customHeight="1">
      <c r="B139" s="139"/>
      <c r="C139" s="140" t="s">
        <v>194</v>
      </c>
      <c r="D139" s="140" t="s">
        <v>156</v>
      </c>
      <c r="E139" s="141" t="s">
        <v>2782</v>
      </c>
      <c r="F139" s="142" t="s">
        <v>2783</v>
      </c>
      <c r="G139" s="143" t="s">
        <v>355</v>
      </c>
      <c r="H139" s="144">
        <v>4</v>
      </c>
      <c r="I139" s="145"/>
      <c r="J139" s="146">
        <f>ROUND(I139*H139,2)</f>
        <v>0</v>
      </c>
      <c r="K139" s="147"/>
      <c r="L139" s="32"/>
      <c r="M139" s="148" t="s">
        <v>1</v>
      </c>
      <c r="N139" s="149" t="s">
        <v>42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52" t="s">
        <v>90</v>
      </c>
      <c r="AT139" s="152" t="s">
        <v>156</v>
      </c>
      <c r="AU139" s="152" t="s">
        <v>80</v>
      </c>
      <c r="AY139" s="17" t="s">
        <v>154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7" t="s">
        <v>84</v>
      </c>
      <c r="BK139" s="153">
        <f>ROUND(I139*H139,2)</f>
        <v>0</v>
      </c>
      <c r="BL139" s="17" t="s">
        <v>90</v>
      </c>
      <c r="BM139" s="152" t="s">
        <v>287</v>
      </c>
    </row>
    <row r="140" spans="2:65" s="1" customFormat="1" ht="24.2" customHeight="1">
      <c r="B140" s="139"/>
      <c r="C140" s="140" t="s">
        <v>199</v>
      </c>
      <c r="D140" s="140" t="s">
        <v>156</v>
      </c>
      <c r="E140" s="141" t="s">
        <v>2784</v>
      </c>
      <c r="F140" s="142" t="s">
        <v>2785</v>
      </c>
      <c r="G140" s="143" t="s">
        <v>355</v>
      </c>
      <c r="H140" s="144">
        <v>8</v>
      </c>
      <c r="I140" s="145"/>
      <c r="J140" s="146">
        <f>ROUND(I140*H140,2)</f>
        <v>0</v>
      </c>
      <c r="K140" s="147"/>
      <c r="L140" s="32"/>
      <c r="M140" s="148" t="s">
        <v>1</v>
      </c>
      <c r="N140" s="149" t="s">
        <v>42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90</v>
      </c>
      <c r="AT140" s="152" t="s">
        <v>156</v>
      </c>
      <c r="AU140" s="152" t="s">
        <v>80</v>
      </c>
      <c r="AY140" s="17" t="s">
        <v>154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84</v>
      </c>
      <c r="BK140" s="153">
        <f>ROUND(I140*H140,2)</f>
        <v>0</v>
      </c>
      <c r="BL140" s="17" t="s">
        <v>90</v>
      </c>
      <c r="BM140" s="152" t="s">
        <v>302</v>
      </c>
    </row>
    <row r="141" spans="2:65" s="1" customFormat="1" ht="24.2" customHeight="1">
      <c r="B141" s="139"/>
      <c r="C141" s="140" t="s">
        <v>203</v>
      </c>
      <c r="D141" s="140" t="s">
        <v>156</v>
      </c>
      <c r="E141" s="141" t="s">
        <v>2786</v>
      </c>
      <c r="F141" s="142" t="s">
        <v>2787</v>
      </c>
      <c r="G141" s="143" t="s">
        <v>355</v>
      </c>
      <c r="H141" s="144">
        <v>6</v>
      </c>
      <c r="I141" s="145"/>
      <c r="J141" s="146">
        <f>ROUND(I141*H141,2)</f>
        <v>0</v>
      </c>
      <c r="K141" s="147"/>
      <c r="L141" s="32"/>
      <c r="M141" s="148" t="s">
        <v>1</v>
      </c>
      <c r="N141" s="149" t="s">
        <v>42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90</v>
      </c>
      <c r="AT141" s="152" t="s">
        <v>156</v>
      </c>
      <c r="AU141" s="152" t="s">
        <v>80</v>
      </c>
      <c r="AY141" s="17" t="s">
        <v>154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7" t="s">
        <v>84</v>
      </c>
      <c r="BK141" s="153">
        <f>ROUND(I141*H141,2)</f>
        <v>0</v>
      </c>
      <c r="BL141" s="17" t="s">
        <v>90</v>
      </c>
      <c r="BM141" s="152" t="s">
        <v>315</v>
      </c>
    </row>
    <row r="142" spans="2:65" s="1" customFormat="1" ht="24.2" customHeight="1">
      <c r="B142" s="139"/>
      <c r="C142" s="140" t="s">
        <v>208</v>
      </c>
      <c r="D142" s="140" t="s">
        <v>156</v>
      </c>
      <c r="E142" s="141" t="s">
        <v>2788</v>
      </c>
      <c r="F142" s="142" t="s">
        <v>2789</v>
      </c>
      <c r="G142" s="143" t="s">
        <v>355</v>
      </c>
      <c r="H142" s="144">
        <v>4</v>
      </c>
      <c r="I142" s="145"/>
      <c r="J142" s="146">
        <f>ROUND(I142*H142,2)</f>
        <v>0</v>
      </c>
      <c r="K142" s="147"/>
      <c r="L142" s="32"/>
      <c r="M142" s="148" t="s">
        <v>1</v>
      </c>
      <c r="N142" s="149" t="s">
        <v>42</v>
      </c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AR142" s="152" t="s">
        <v>90</v>
      </c>
      <c r="AT142" s="152" t="s">
        <v>156</v>
      </c>
      <c r="AU142" s="152" t="s">
        <v>80</v>
      </c>
      <c r="AY142" s="17" t="s">
        <v>154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84</v>
      </c>
      <c r="BK142" s="153">
        <f>ROUND(I142*H142,2)</f>
        <v>0</v>
      </c>
      <c r="BL142" s="17" t="s">
        <v>90</v>
      </c>
      <c r="BM142" s="152" t="s">
        <v>332</v>
      </c>
    </row>
    <row r="143" spans="2:65" s="1" customFormat="1" ht="24.2" customHeight="1">
      <c r="B143" s="139"/>
      <c r="C143" s="140" t="s">
        <v>213</v>
      </c>
      <c r="D143" s="140" t="s">
        <v>156</v>
      </c>
      <c r="E143" s="141" t="s">
        <v>2790</v>
      </c>
      <c r="F143" s="142" t="s">
        <v>2791</v>
      </c>
      <c r="G143" s="143" t="s">
        <v>355</v>
      </c>
      <c r="H143" s="144">
        <v>2</v>
      </c>
      <c r="I143" s="145"/>
      <c r="J143" s="146">
        <f>ROUND(I143*H143,2)</f>
        <v>0</v>
      </c>
      <c r="K143" s="147"/>
      <c r="L143" s="32"/>
      <c r="M143" s="148" t="s">
        <v>1</v>
      </c>
      <c r="N143" s="149" t="s">
        <v>42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90</v>
      </c>
      <c r="AT143" s="152" t="s">
        <v>156</v>
      </c>
      <c r="AU143" s="152" t="s">
        <v>80</v>
      </c>
      <c r="AY143" s="17" t="s">
        <v>154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84</v>
      </c>
      <c r="BK143" s="153">
        <f>ROUND(I143*H143,2)</f>
        <v>0</v>
      </c>
      <c r="BL143" s="17" t="s">
        <v>90</v>
      </c>
      <c r="BM143" s="152" t="s">
        <v>344</v>
      </c>
    </row>
    <row r="144" spans="2:65" s="1" customFormat="1" ht="16.5" customHeight="1">
      <c r="B144" s="139"/>
      <c r="C144" s="140" t="s">
        <v>217</v>
      </c>
      <c r="D144" s="140" t="s">
        <v>156</v>
      </c>
      <c r="E144" s="141" t="s">
        <v>2792</v>
      </c>
      <c r="F144" s="142" t="s">
        <v>2793</v>
      </c>
      <c r="G144" s="143" t="s">
        <v>355</v>
      </c>
      <c r="H144" s="144">
        <v>1</v>
      </c>
      <c r="I144" s="145"/>
      <c r="J144" s="146">
        <f>ROUND(I144*H144,2)</f>
        <v>0</v>
      </c>
      <c r="K144" s="147"/>
      <c r="L144" s="32"/>
      <c r="M144" s="148" t="s">
        <v>1</v>
      </c>
      <c r="N144" s="149" t="s">
        <v>42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90</v>
      </c>
      <c r="AT144" s="152" t="s">
        <v>156</v>
      </c>
      <c r="AU144" s="152" t="s">
        <v>80</v>
      </c>
      <c r="AY144" s="17" t="s">
        <v>154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7" t="s">
        <v>84</v>
      </c>
      <c r="BK144" s="153">
        <f>ROUND(I144*H144,2)</f>
        <v>0</v>
      </c>
      <c r="BL144" s="17" t="s">
        <v>90</v>
      </c>
      <c r="BM144" s="152" t="s">
        <v>352</v>
      </c>
    </row>
    <row r="145" spans="2:65" s="1" customFormat="1" ht="16.5" customHeight="1">
      <c r="B145" s="139"/>
      <c r="C145" s="140" t="s">
        <v>221</v>
      </c>
      <c r="D145" s="140" t="s">
        <v>156</v>
      </c>
      <c r="E145" s="141" t="s">
        <v>2794</v>
      </c>
      <c r="F145" s="142" t="s">
        <v>2795</v>
      </c>
      <c r="G145" s="143" t="s">
        <v>355</v>
      </c>
      <c r="H145" s="144">
        <v>1</v>
      </c>
      <c r="I145" s="145"/>
      <c r="J145" s="146">
        <f>ROUND(I145*H145,2)</f>
        <v>0</v>
      </c>
      <c r="K145" s="147"/>
      <c r="L145" s="32"/>
      <c r="M145" s="148" t="s">
        <v>1</v>
      </c>
      <c r="N145" s="149" t="s">
        <v>42</v>
      </c>
      <c r="P145" s="150">
        <f>O145*H145</f>
        <v>0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AR145" s="152" t="s">
        <v>90</v>
      </c>
      <c r="AT145" s="152" t="s">
        <v>156</v>
      </c>
      <c r="AU145" s="152" t="s">
        <v>80</v>
      </c>
      <c r="AY145" s="17" t="s">
        <v>154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7" t="s">
        <v>84</v>
      </c>
      <c r="BK145" s="153">
        <f>ROUND(I145*H145,2)</f>
        <v>0</v>
      </c>
      <c r="BL145" s="17" t="s">
        <v>90</v>
      </c>
      <c r="BM145" s="152" t="s">
        <v>363</v>
      </c>
    </row>
    <row r="146" spans="2:65" s="1" customFormat="1" ht="21.75" customHeight="1">
      <c r="B146" s="139"/>
      <c r="C146" s="140" t="s">
        <v>234</v>
      </c>
      <c r="D146" s="140" t="s">
        <v>156</v>
      </c>
      <c r="E146" s="141" t="s">
        <v>2796</v>
      </c>
      <c r="F146" s="142" t="s">
        <v>2797</v>
      </c>
      <c r="G146" s="143" t="s">
        <v>633</v>
      </c>
      <c r="H146" s="144">
        <v>26</v>
      </c>
      <c r="I146" s="145"/>
      <c r="J146" s="146">
        <f>ROUND(I146*H146,2)</f>
        <v>0</v>
      </c>
      <c r="K146" s="147"/>
      <c r="L146" s="32"/>
      <c r="M146" s="148" t="s">
        <v>1</v>
      </c>
      <c r="N146" s="149" t="s">
        <v>42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90</v>
      </c>
      <c r="AT146" s="152" t="s">
        <v>156</v>
      </c>
      <c r="AU146" s="152" t="s">
        <v>80</v>
      </c>
      <c r="AY146" s="17" t="s">
        <v>154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84</v>
      </c>
      <c r="BK146" s="153">
        <f>ROUND(I146*H146,2)</f>
        <v>0</v>
      </c>
      <c r="BL146" s="17" t="s">
        <v>90</v>
      </c>
      <c r="BM146" s="152" t="s">
        <v>372</v>
      </c>
    </row>
    <row r="147" spans="2:65" s="1" customFormat="1" ht="21.75" customHeight="1">
      <c r="B147" s="139"/>
      <c r="C147" s="140" t="s">
        <v>238</v>
      </c>
      <c r="D147" s="140" t="s">
        <v>156</v>
      </c>
      <c r="E147" s="141" t="s">
        <v>2798</v>
      </c>
      <c r="F147" s="142" t="s">
        <v>2799</v>
      </c>
      <c r="G147" s="143" t="s">
        <v>633</v>
      </c>
      <c r="H147" s="144">
        <v>23</v>
      </c>
      <c r="I147" s="145"/>
      <c r="J147" s="146">
        <f>ROUND(I147*H147,2)</f>
        <v>0</v>
      </c>
      <c r="K147" s="147"/>
      <c r="L147" s="32"/>
      <c r="M147" s="148" t="s">
        <v>1</v>
      </c>
      <c r="N147" s="149" t="s">
        <v>42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90</v>
      </c>
      <c r="AT147" s="152" t="s">
        <v>156</v>
      </c>
      <c r="AU147" s="152" t="s">
        <v>80</v>
      </c>
      <c r="AY147" s="17" t="s">
        <v>154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84</v>
      </c>
      <c r="BK147" s="153">
        <f>ROUND(I147*H147,2)</f>
        <v>0</v>
      </c>
      <c r="BL147" s="17" t="s">
        <v>90</v>
      </c>
      <c r="BM147" s="152" t="s">
        <v>384</v>
      </c>
    </row>
    <row r="148" spans="2:65" s="1" customFormat="1" ht="21.75" customHeight="1">
      <c r="B148" s="139"/>
      <c r="C148" s="140" t="s">
        <v>244</v>
      </c>
      <c r="D148" s="140" t="s">
        <v>156</v>
      </c>
      <c r="E148" s="141" t="s">
        <v>2800</v>
      </c>
      <c r="F148" s="142" t="s">
        <v>2801</v>
      </c>
      <c r="G148" s="143" t="s">
        <v>633</v>
      </c>
      <c r="H148" s="144">
        <v>16</v>
      </c>
      <c r="I148" s="145"/>
      <c r="J148" s="146">
        <f>ROUND(I148*H148,2)</f>
        <v>0</v>
      </c>
      <c r="K148" s="147"/>
      <c r="L148" s="32"/>
      <c r="M148" s="148" t="s">
        <v>1</v>
      </c>
      <c r="N148" s="149" t="s">
        <v>42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AR148" s="152" t="s">
        <v>90</v>
      </c>
      <c r="AT148" s="152" t="s">
        <v>156</v>
      </c>
      <c r="AU148" s="152" t="s">
        <v>80</v>
      </c>
      <c r="AY148" s="17" t="s">
        <v>154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84</v>
      </c>
      <c r="BK148" s="153">
        <f>ROUND(I148*H148,2)</f>
        <v>0</v>
      </c>
      <c r="BL148" s="17" t="s">
        <v>90</v>
      </c>
      <c r="BM148" s="152" t="s">
        <v>395</v>
      </c>
    </row>
    <row r="149" spans="2:65" s="1" customFormat="1" ht="21.75" customHeight="1">
      <c r="B149" s="139"/>
      <c r="C149" s="140" t="s">
        <v>253</v>
      </c>
      <c r="D149" s="140" t="s">
        <v>156</v>
      </c>
      <c r="E149" s="141" t="s">
        <v>2802</v>
      </c>
      <c r="F149" s="142" t="s">
        <v>2803</v>
      </c>
      <c r="G149" s="143" t="s">
        <v>633</v>
      </c>
      <c r="H149" s="144">
        <v>11</v>
      </c>
      <c r="I149" s="145"/>
      <c r="J149" s="146">
        <f>ROUND(I149*H149,2)</f>
        <v>0</v>
      </c>
      <c r="K149" s="147"/>
      <c r="L149" s="32"/>
      <c r="M149" s="148" t="s">
        <v>1</v>
      </c>
      <c r="N149" s="149" t="s">
        <v>42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AR149" s="152" t="s">
        <v>90</v>
      </c>
      <c r="AT149" s="152" t="s">
        <v>156</v>
      </c>
      <c r="AU149" s="152" t="s">
        <v>80</v>
      </c>
      <c r="AY149" s="17" t="s">
        <v>154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84</v>
      </c>
      <c r="BK149" s="153">
        <f>ROUND(I149*H149,2)</f>
        <v>0</v>
      </c>
      <c r="BL149" s="17" t="s">
        <v>90</v>
      </c>
      <c r="BM149" s="152" t="s">
        <v>404</v>
      </c>
    </row>
    <row r="150" spans="2:65" s="1" customFormat="1" ht="24.2" customHeight="1">
      <c r="B150" s="139"/>
      <c r="C150" s="140" t="s">
        <v>259</v>
      </c>
      <c r="D150" s="140" t="s">
        <v>156</v>
      </c>
      <c r="E150" s="141" t="s">
        <v>2804</v>
      </c>
      <c r="F150" s="142" t="s">
        <v>2805</v>
      </c>
      <c r="G150" s="143" t="s">
        <v>159</v>
      </c>
      <c r="H150" s="144">
        <v>47</v>
      </c>
      <c r="I150" s="145"/>
      <c r="J150" s="146">
        <f>ROUND(I150*H150,2)</f>
        <v>0</v>
      </c>
      <c r="K150" s="147"/>
      <c r="L150" s="32"/>
      <c r="M150" s="148" t="s">
        <v>1</v>
      </c>
      <c r="N150" s="149" t="s">
        <v>42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AR150" s="152" t="s">
        <v>90</v>
      </c>
      <c r="AT150" s="152" t="s">
        <v>156</v>
      </c>
      <c r="AU150" s="152" t="s">
        <v>80</v>
      </c>
      <c r="AY150" s="17" t="s">
        <v>154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84</v>
      </c>
      <c r="BK150" s="153">
        <f>ROUND(I150*H150,2)</f>
        <v>0</v>
      </c>
      <c r="BL150" s="17" t="s">
        <v>90</v>
      </c>
      <c r="BM150" s="152" t="s">
        <v>414</v>
      </c>
    </row>
    <row r="151" spans="2:65" s="1" customFormat="1" ht="24.2" customHeight="1">
      <c r="B151" s="139"/>
      <c r="C151" s="140" t="s">
        <v>270</v>
      </c>
      <c r="D151" s="140" t="s">
        <v>156</v>
      </c>
      <c r="E151" s="141" t="s">
        <v>2806</v>
      </c>
      <c r="F151" s="142" t="s">
        <v>2807</v>
      </c>
      <c r="G151" s="143" t="s">
        <v>159</v>
      </c>
      <c r="H151" s="144">
        <v>17</v>
      </c>
      <c r="I151" s="145"/>
      <c r="J151" s="146">
        <f>ROUND(I151*H151,2)</f>
        <v>0</v>
      </c>
      <c r="K151" s="147"/>
      <c r="L151" s="32"/>
      <c r="M151" s="148" t="s">
        <v>1</v>
      </c>
      <c r="N151" s="149" t="s">
        <v>42</v>
      </c>
      <c r="P151" s="150">
        <f>O151*H151</f>
        <v>0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AR151" s="152" t="s">
        <v>90</v>
      </c>
      <c r="AT151" s="152" t="s">
        <v>156</v>
      </c>
      <c r="AU151" s="152" t="s">
        <v>80</v>
      </c>
      <c r="AY151" s="17" t="s">
        <v>154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7" t="s">
        <v>84</v>
      </c>
      <c r="BK151" s="153">
        <f>ROUND(I151*H151,2)</f>
        <v>0</v>
      </c>
      <c r="BL151" s="17" t="s">
        <v>90</v>
      </c>
      <c r="BM151" s="152" t="s">
        <v>424</v>
      </c>
    </row>
    <row r="152" spans="2:65" s="1" customFormat="1" ht="16.5" customHeight="1">
      <c r="B152" s="139"/>
      <c r="C152" s="140" t="s">
        <v>277</v>
      </c>
      <c r="D152" s="140" t="s">
        <v>156</v>
      </c>
      <c r="E152" s="141" t="s">
        <v>2808</v>
      </c>
      <c r="F152" s="142" t="s">
        <v>2809</v>
      </c>
      <c r="G152" s="143" t="s">
        <v>355</v>
      </c>
      <c r="H152" s="144">
        <v>1</v>
      </c>
      <c r="I152" s="145"/>
      <c r="J152" s="146">
        <f>ROUND(I152*H152,2)</f>
        <v>0</v>
      </c>
      <c r="K152" s="147"/>
      <c r="L152" s="32"/>
      <c r="M152" s="148" t="s">
        <v>1</v>
      </c>
      <c r="N152" s="149" t="s">
        <v>42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AR152" s="152" t="s">
        <v>90</v>
      </c>
      <c r="AT152" s="152" t="s">
        <v>156</v>
      </c>
      <c r="AU152" s="152" t="s">
        <v>80</v>
      </c>
      <c r="AY152" s="17" t="s">
        <v>154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84</v>
      </c>
      <c r="BK152" s="153">
        <f>ROUND(I152*H152,2)</f>
        <v>0</v>
      </c>
      <c r="BL152" s="17" t="s">
        <v>90</v>
      </c>
      <c r="BM152" s="152" t="s">
        <v>441</v>
      </c>
    </row>
    <row r="153" spans="2:65" s="1" customFormat="1" ht="16.5" customHeight="1">
      <c r="B153" s="139"/>
      <c r="C153" s="140" t="s">
        <v>281</v>
      </c>
      <c r="D153" s="140" t="s">
        <v>156</v>
      </c>
      <c r="E153" s="141" t="s">
        <v>2810</v>
      </c>
      <c r="F153" s="142" t="s">
        <v>2811</v>
      </c>
      <c r="G153" s="143" t="s">
        <v>355</v>
      </c>
      <c r="H153" s="144">
        <v>1</v>
      </c>
      <c r="I153" s="145"/>
      <c r="J153" s="146">
        <f>ROUND(I153*H153,2)</f>
        <v>0</v>
      </c>
      <c r="K153" s="147"/>
      <c r="L153" s="32"/>
      <c r="M153" s="148" t="s">
        <v>1</v>
      </c>
      <c r="N153" s="149" t="s">
        <v>42</v>
      </c>
      <c r="P153" s="150">
        <f>O153*H153</f>
        <v>0</v>
      </c>
      <c r="Q153" s="150">
        <v>0</v>
      </c>
      <c r="R153" s="150">
        <f>Q153*H153</f>
        <v>0</v>
      </c>
      <c r="S153" s="150">
        <v>0</v>
      </c>
      <c r="T153" s="151">
        <f>S153*H153</f>
        <v>0</v>
      </c>
      <c r="AR153" s="152" t="s">
        <v>90</v>
      </c>
      <c r="AT153" s="152" t="s">
        <v>156</v>
      </c>
      <c r="AU153" s="152" t="s">
        <v>80</v>
      </c>
      <c r="AY153" s="17" t="s">
        <v>154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7" t="s">
        <v>84</v>
      </c>
      <c r="BK153" s="153">
        <f>ROUND(I153*H153,2)</f>
        <v>0</v>
      </c>
      <c r="BL153" s="17" t="s">
        <v>90</v>
      </c>
      <c r="BM153" s="152" t="s">
        <v>461</v>
      </c>
    </row>
    <row r="154" spans="2:65" s="1" customFormat="1" ht="16.5" customHeight="1">
      <c r="B154" s="139"/>
      <c r="C154" s="140" t="s">
        <v>287</v>
      </c>
      <c r="D154" s="140" t="s">
        <v>156</v>
      </c>
      <c r="E154" s="141" t="s">
        <v>2812</v>
      </c>
      <c r="F154" s="142" t="s">
        <v>2813</v>
      </c>
      <c r="G154" s="143" t="s">
        <v>355</v>
      </c>
      <c r="H154" s="144">
        <v>1</v>
      </c>
      <c r="I154" s="145"/>
      <c r="J154" s="146">
        <f>ROUND(I154*H154,2)</f>
        <v>0</v>
      </c>
      <c r="K154" s="147"/>
      <c r="L154" s="32"/>
      <c r="M154" s="148" t="s">
        <v>1</v>
      </c>
      <c r="N154" s="149" t="s">
        <v>42</v>
      </c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AR154" s="152" t="s">
        <v>90</v>
      </c>
      <c r="AT154" s="152" t="s">
        <v>156</v>
      </c>
      <c r="AU154" s="152" t="s">
        <v>80</v>
      </c>
      <c r="AY154" s="17" t="s">
        <v>154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84</v>
      </c>
      <c r="BK154" s="153">
        <f>ROUND(I154*H154,2)</f>
        <v>0</v>
      </c>
      <c r="BL154" s="17" t="s">
        <v>90</v>
      </c>
      <c r="BM154" s="152" t="s">
        <v>473</v>
      </c>
    </row>
    <row r="155" spans="2:65" s="11" customFormat="1" ht="25.9" customHeight="1">
      <c r="B155" s="127"/>
      <c r="D155" s="128" t="s">
        <v>75</v>
      </c>
      <c r="E155" s="129" t="s">
        <v>2686</v>
      </c>
      <c r="F155" s="129" t="s">
        <v>2814</v>
      </c>
      <c r="I155" s="130"/>
      <c r="J155" s="131">
        <f>BK155</f>
        <v>0</v>
      </c>
      <c r="L155" s="127"/>
      <c r="M155" s="132"/>
      <c r="P155" s="133">
        <f>SUM(P156:P170)</f>
        <v>0</v>
      </c>
      <c r="R155" s="133">
        <f>SUM(R156:R170)</f>
        <v>0</v>
      </c>
      <c r="T155" s="134">
        <f>SUM(T156:T170)</f>
        <v>0</v>
      </c>
      <c r="AR155" s="128" t="s">
        <v>80</v>
      </c>
      <c r="AT155" s="135" t="s">
        <v>75</v>
      </c>
      <c r="AU155" s="135" t="s">
        <v>7</v>
      </c>
      <c r="AY155" s="128" t="s">
        <v>154</v>
      </c>
      <c r="BK155" s="136">
        <f>SUM(BK156:BK170)</f>
        <v>0</v>
      </c>
    </row>
    <row r="156" spans="2:65" s="1" customFormat="1" ht="16.5" customHeight="1">
      <c r="B156" s="139"/>
      <c r="C156" s="140" t="s">
        <v>8</v>
      </c>
      <c r="D156" s="140" t="s">
        <v>156</v>
      </c>
      <c r="E156" s="141" t="s">
        <v>2815</v>
      </c>
      <c r="F156" s="142" t="s">
        <v>2816</v>
      </c>
      <c r="G156" s="143" t="s">
        <v>355</v>
      </c>
      <c r="H156" s="144">
        <v>2</v>
      </c>
      <c r="I156" s="145"/>
      <c r="J156" s="146">
        <f>ROUND(I156*H156,2)</f>
        <v>0</v>
      </c>
      <c r="K156" s="147"/>
      <c r="L156" s="32"/>
      <c r="M156" s="148" t="s">
        <v>1</v>
      </c>
      <c r="N156" s="149" t="s">
        <v>42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90</v>
      </c>
      <c r="AT156" s="152" t="s">
        <v>156</v>
      </c>
      <c r="AU156" s="152" t="s">
        <v>80</v>
      </c>
      <c r="AY156" s="17" t="s">
        <v>154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84</v>
      </c>
      <c r="BK156" s="153">
        <f>ROUND(I156*H156,2)</f>
        <v>0</v>
      </c>
      <c r="BL156" s="17" t="s">
        <v>90</v>
      </c>
      <c r="BM156" s="152" t="s">
        <v>484</v>
      </c>
    </row>
    <row r="157" spans="2:65" s="12" customFormat="1">
      <c r="B157" s="154"/>
      <c r="D157" s="155" t="s">
        <v>164</v>
      </c>
      <c r="E157" s="156" t="s">
        <v>1</v>
      </c>
      <c r="F157" s="157" t="s">
        <v>2817</v>
      </c>
      <c r="H157" s="156" t="s">
        <v>1</v>
      </c>
      <c r="I157" s="158"/>
      <c r="L157" s="154"/>
      <c r="M157" s="159"/>
      <c r="T157" s="160"/>
      <c r="AT157" s="156" t="s">
        <v>164</v>
      </c>
      <c r="AU157" s="156" t="s">
        <v>80</v>
      </c>
      <c r="AV157" s="12" t="s">
        <v>80</v>
      </c>
      <c r="AW157" s="12" t="s">
        <v>32</v>
      </c>
      <c r="AX157" s="12" t="s">
        <v>7</v>
      </c>
      <c r="AY157" s="156" t="s">
        <v>154</v>
      </c>
    </row>
    <row r="158" spans="2:65" s="12" customFormat="1">
      <c r="B158" s="154"/>
      <c r="D158" s="155" t="s">
        <v>164</v>
      </c>
      <c r="E158" s="156" t="s">
        <v>1</v>
      </c>
      <c r="F158" s="157" t="s">
        <v>2818</v>
      </c>
      <c r="H158" s="156" t="s">
        <v>1</v>
      </c>
      <c r="I158" s="158"/>
      <c r="L158" s="154"/>
      <c r="M158" s="159"/>
      <c r="T158" s="160"/>
      <c r="AT158" s="156" t="s">
        <v>164</v>
      </c>
      <c r="AU158" s="156" t="s">
        <v>80</v>
      </c>
      <c r="AV158" s="12" t="s">
        <v>80</v>
      </c>
      <c r="AW158" s="12" t="s">
        <v>32</v>
      </c>
      <c r="AX158" s="12" t="s">
        <v>7</v>
      </c>
      <c r="AY158" s="156" t="s">
        <v>154</v>
      </c>
    </row>
    <row r="159" spans="2:65" s="12" customFormat="1">
      <c r="B159" s="154"/>
      <c r="D159" s="155" t="s">
        <v>164</v>
      </c>
      <c r="E159" s="156" t="s">
        <v>1</v>
      </c>
      <c r="F159" s="157" t="s">
        <v>2819</v>
      </c>
      <c r="H159" s="156" t="s">
        <v>1</v>
      </c>
      <c r="I159" s="158"/>
      <c r="L159" s="154"/>
      <c r="M159" s="159"/>
      <c r="T159" s="160"/>
      <c r="AT159" s="156" t="s">
        <v>164</v>
      </c>
      <c r="AU159" s="156" t="s">
        <v>80</v>
      </c>
      <c r="AV159" s="12" t="s">
        <v>80</v>
      </c>
      <c r="AW159" s="12" t="s">
        <v>32</v>
      </c>
      <c r="AX159" s="12" t="s">
        <v>7</v>
      </c>
      <c r="AY159" s="156" t="s">
        <v>154</v>
      </c>
    </row>
    <row r="160" spans="2:65" s="12" customFormat="1">
      <c r="B160" s="154"/>
      <c r="D160" s="155" t="s">
        <v>164</v>
      </c>
      <c r="E160" s="156" t="s">
        <v>1</v>
      </c>
      <c r="F160" s="157" t="s">
        <v>2820</v>
      </c>
      <c r="H160" s="156" t="s">
        <v>1</v>
      </c>
      <c r="I160" s="158"/>
      <c r="L160" s="154"/>
      <c r="M160" s="159"/>
      <c r="T160" s="160"/>
      <c r="AT160" s="156" t="s">
        <v>164</v>
      </c>
      <c r="AU160" s="156" t="s">
        <v>80</v>
      </c>
      <c r="AV160" s="12" t="s">
        <v>80</v>
      </c>
      <c r="AW160" s="12" t="s">
        <v>32</v>
      </c>
      <c r="AX160" s="12" t="s">
        <v>7</v>
      </c>
      <c r="AY160" s="156" t="s">
        <v>154</v>
      </c>
    </row>
    <row r="161" spans="2:65" s="12" customFormat="1">
      <c r="B161" s="154"/>
      <c r="D161" s="155" t="s">
        <v>164</v>
      </c>
      <c r="E161" s="156" t="s">
        <v>1</v>
      </c>
      <c r="F161" s="157" t="s">
        <v>2821</v>
      </c>
      <c r="H161" s="156" t="s">
        <v>1</v>
      </c>
      <c r="I161" s="158"/>
      <c r="L161" s="154"/>
      <c r="M161" s="159"/>
      <c r="T161" s="160"/>
      <c r="AT161" s="156" t="s">
        <v>164</v>
      </c>
      <c r="AU161" s="156" t="s">
        <v>80</v>
      </c>
      <c r="AV161" s="12" t="s">
        <v>80</v>
      </c>
      <c r="AW161" s="12" t="s">
        <v>32</v>
      </c>
      <c r="AX161" s="12" t="s">
        <v>7</v>
      </c>
      <c r="AY161" s="156" t="s">
        <v>154</v>
      </c>
    </row>
    <row r="162" spans="2:65" s="13" customFormat="1">
      <c r="B162" s="161"/>
      <c r="D162" s="155" t="s">
        <v>164</v>
      </c>
      <c r="E162" s="162" t="s">
        <v>1</v>
      </c>
      <c r="F162" s="163" t="s">
        <v>84</v>
      </c>
      <c r="H162" s="164">
        <v>2</v>
      </c>
      <c r="I162" s="165"/>
      <c r="L162" s="161"/>
      <c r="M162" s="166"/>
      <c r="T162" s="167"/>
      <c r="AT162" s="162" t="s">
        <v>164</v>
      </c>
      <c r="AU162" s="162" t="s">
        <v>80</v>
      </c>
      <c r="AV162" s="13" t="s">
        <v>84</v>
      </c>
      <c r="AW162" s="13" t="s">
        <v>32</v>
      </c>
      <c r="AX162" s="13" t="s">
        <v>80</v>
      </c>
      <c r="AY162" s="162" t="s">
        <v>154</v>
      </c>
    </row>
    <row r="163" spans="2:65" s="1" customFormat="1" ht="16.5" customHeight="1">
      <c r="B163" s="139"/>
      <c r="C163" s="140" t="s">
        <v>302</v>
      </c>
      <c r="D163" s="140" t="s">
        <v>156</v>
      </c>
      <c r="E163" s="141" t="s">
        <v>2822</v>
      </c>
      <c r="F163" s="142" t="s">
        <v>2823</v>
      </c>
      <c r="G163" s="143" t="s">
        <v>355</v>
      </c>
      <c r="H163" s="144">
        <v>4</v>
      </c>
      <c r="I163" s="145"/>
      <c r="J163" s="146">
        <f>ROUND(I163*H163,2)</f>
        <v>0</v>
      </c>
      <c r="K163" s="147"/>
      <c r="L163" s="32"/>
      <c r="M163" s="148" t="s">
        <v>1</v>
      </c>
      <c r="N163" s="149" t="s">
        <v>42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90</v>
      </c>
      <c r="AT163" s="152" t="s">
        <v>156</v>
      </c>
      <c r="AU163" s="152" t="s">
        <v>80</v>
      </c>
      <c r="AY163" s="17" t="s">
        <v>154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7" t="s">
        <v>84</v>
      </c>
      <c r="BK163" s="153">
        <f>ROUND(I163*H163,2)</f>
        <v>0</v>
      </c>
      <c r="BL163" s="17" t="s">
        <v>90</v>
      </c>
      <c r="BM163" s="152" t="s">
        <v>516</v>
      </c>
    </row>
    <row r="164" spans="2:65" s="1" customFormat="1" ht="16.5" customHeight="1">
      <c r="B164" s="139"/>
      <c r="C164" s="140" t="s">
        <v>306</v>
      </c>
      <c r="D164" s="140" t="s">
        <v>156</v>
      </c>
      <c r="E164" s="141" t="s">
        <v>2824</v>
      </c>
      <c r="F164" s="142" t="s">
        <v>2825</v>
      </c>
      <c r="G164" s="143" t="s">
        <v>355</v>
      </c>
      <c r="H164" s="144">
        <v>4</v>
      </c>
      <c r="I164" s="145"/>
      <c r="J164" s="146">
        <f>ROUND(I164*H164,2)</f>
        <v>0</v>
      </c>
      <c r="K164" s="147"/>
      <c r="L164" s="32"/>
      <c r="M164" s="148" t="s">
        <v>1</v>
      </c>
      <c r="N164" s="149" t="s">
        <v>42</v>
      </c>
      <c r="P164" s="150">
        <f>O164*H164</f>
        <v>0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AR164" s="152" t="s">
        <v>90</v>
      </c>
      <c r="AT164" s="152" t="s">
        <v>156</v>
      </c>
      <c r="AU164" s="152" t="s">
        <v>80</v>
      </c>
      <c r="AY164" s="17" t="s">
        <v>154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84</v>
      </c>
      <c r="BK164" s="153">
        <f>ROUND(I164*H164,2)</f>
        <v>0</v>
      </c>
      <c r="BL164" s="17" t="s">
        <v>90</v>
      </c>
      <c r="BM164" s="152" t="s">
        <v>525</v>
      </c>
    </row>
    <row r="165" spans="2:65" s="1" customFormat="1" ht="16.5" customHeight="1">
      <c r="B165" s="139"/>
      <c r="C165" s="140" t="s">
        <v>315</v>
      </c>
      <c r="D165" s="140" t="s">
        <v>156</v>
      </c>
      <c r="E165" s="141" t="s">
        <v>2826</v>
      </c>
      <c r="F165" s="142" t="s">
        <v>2827</v>
      </c>
      <c r="G165" s="143" t="s">
        <v>355</v>
      </c>
      <c r="H165" s="144">
        <v>2</v>
      </c>
      <c r="I165" s="145"/>
      <c r="J165" s="146">
        <f>ROUND(I165*H165,2)</f>
        <v>0</v>
      </c>
      <c r="K165" s="147"/>
      <c r="L165" s="32"/>
      <c r="M165" s="148" t="s">
        <v>1</v>
      </c>
      <c r="N165" s="149" t="s">
        <v>42</v>
      </c>
      <c r="P165" s="150">
        <f>O165*H165</f>
        <v>0</v>
      </c>
      <c r="Q165" s="150">
        <v>0</v>
      </c>
      <c r="R165" s="150">
        <f>Q165*H165</f>
        <v>0</v>
      </c>
      <c r="S165" s="150">
        <v>0</v>
      </c>
      <c r="T165" s="151">
        <f>S165*H165</f>
        <v>0</v>
      </c>
      <c r="AR165" s="152" t="s">
        <v>90</v>
      </c>
      <c r="AT165" s="152" t="s">
        <v>156</v>
      </c>
      <c r="AU165" s="152" t="s">
        <v>80</v>
      </c>
      <c r="AY165" s="17" t="s">
        <v>154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7" t="s">
        <v>84</v>
      </c>
      <c r="BK165" s="153">
        <f>ROUND(I165*H165,2)</f>
        <v>0</v>
      </c>
      <c r="BL165" s="17" t="s">
        <v>90</v>
      </c>
      <c r="BM165" s="152" t="s">
        <v>535</v>
      </c>
    </row>
    <row r="166" spans="2:65" s="1" customFormat="1" ht="16.5" customHeight="1">
      <c r="B166" s="139"/>
      <c r="C166" s="140" t="s">
        <v>326</v>
      </c>
      <c r="D166" s="140" t="s">
        <v>156</v>
      </c>
      <c r="E166" s="141" t="s">
        <v>2828</v>
      </c>
      <c r="F166" s="142" t="s">
        <v>2829</v>
      </c>
      <c r="G166" s="143" t="s">
        <v>355</v>
      </c>
      <c r="H166" s="144">
        <v>2</v>
      </c>
      <c r="I166" s="145"/>
      <c r="J166" s="146">
        <f>ROUND(I166*H166,2)</f>
        <v>0</v>
      </c>
      <c r="K166" s="147"/>
      <c r="L166" s="32"/>
      <c r="M166" s="148" t="s">
        <v>1</v>
      </c>
      <c r="N166" s="149" t="s">
        <v>42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90</v>
      </c>
      <c r="AT166" s="152" t="s">
        <v>156</v>
      </c>
      <c r="AU166" s="152" t="s">
        <v>80</v>
      </c>
      <c r="AY166" s="17" t="s">
        <v>154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84</v>
      </c>
      <c r="BK166" s="153">
        <f>ROUND(I166*H166,2)</f>
        <v>0</v>
      </c>
      <c r="BL166" s="17" t="s">
        <v>90</v>
      </c>
      <c r="BM166" s="152" t="s">
        <v>543</v>
      </c>
    </row>
    <row r="167" spans="2:65" s="1" customFormat="1" ht="21.75" customHeight="1">
      <c r="B167" s="139"/>
      <c r="C167" s="140" t="s">
        <v>332</v>
      </c>
      <c r="D167" s="140" t="s">
        <v>156</v>
      </c>
      <c r="E167" s="141" t="s">
        <v>2800</v>
      </c>
      <c r="F167" s="142" t="s">
        <v>2801</v>
      </c>
      <c r="G167" s="143" t="s">
        <v>633</v>
      </c>
      <c r="H167" s="144">
        <v>35</v>
      </c>
      <c r="I167" s="145"/>
      <c r="J167" s="146">
        <f>ROUND(I167*H167,2)</f>
        <v>0</v>
      </c>
      <c r="K167" s="147"/>
      <c r="L167" s="32"/>
      <c r="M167" s="148" t="s">
        <v>1</v>
      </c>
      <c r="N167" s="149" t="s">
        <v>42</v>
      </c>
      <c r="P167" s="150">
        <f>O167*H167</f>
        <v>0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AR167" s="152" t="s">
        <v>90</v>
      </c>
      <c r="AT167" s="152" t="s">
        <v>156</v>
      </c>
      <c r="AU167" s="152" t="s">
        <v>80</v>
      </c>
      <c r="AY167" s="17" t="s">
        <v>154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7" t="s">
        <v>84</v>
      </c>
      <c r="BK167" s="153">
        <f>ROUND(I167*H167,2)</f>
        <v>0</v>
      </c>
      <c r="BL167" s="17" t="s">
        <v>90</v>
      </c>
      <c r="BM167" s="152" t="s">
        <v>551</v>
      </c>
    </row>
    <row r="168" spans="2:65" s="1" customFormat="1" ht="16.5" customHeight="1">
      <c r="B168" s="139"/>
      <c r="C168" s="140" t="s">
        <v>338</v>
      </c>
      <c r="D168" s="140" t="s">
        <v>156</v>
      </c>
      <c r="E168" s="141" t="s">
        <v>2808</v>
      </c>
      <c r="F168" s="142" t="s">
        <v>2809</v>
      </c>
      <c r="G168" s="143" t="s">
        <v>355</v>
      </c>
      <c r="H168" s="144">
        <v>1</v>
      </c>
      <c r="I168" s="145"/>
      <c r="J168" s="146">
        <f>ROUND(I168*H168,2)</f>
        <v>0</v>
      </c>
      <c r="K168" s="147"/>
      <c r="L168" s="32"/>
      <c r="M168" s="148" t="s">
        <v>1</v>
      </c>
      <c r="N168" s="149" t="s">
        <v>42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90</v>
      </c>
      <c r="AT168" s="152" t="s">
        <v>156</v>
      </c>
      <c r="AU168" s="152" t="s">
        <v>80</v>
      </c>
      <c r="AY168" s="17" t="s">
        <v>154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7" t="s">
        <v>84</v>
      </c>
      <c r="BK168" s="153">
        <f>ROUND(I168*H168,2)</f>
        <v>0</v>
      </c>
      <c r="BL168" s="17" t="s">
        <v>90</v>
      </c>
      <c r="BM168" s="152" t="s">
        <v>571</v>
      </c>
    </row>
    <row r="169" spans="2:65" s="1" customFormat="1" ht="16.5" customHeight="1">
      <c r="B169" s="139"/>
      <c r="C169" s="140" t="s">
        <v>344</v>
      </c>
      <c r="D169" s="140" t="s">
        <v>156</v>
      </c>
      <c r="E169" s="141" t="s">
        <v>2810</v>
      </c>
      <c r="F169" s="142" t="s">
        <v>2811</v>
      </c>
      <c r="G169" s="143" t="s">
        <v>355</v>
      </c>
      <c r="H169" s="144">
        <v>1</v>
      </c>
      <c r="I169" s="145"/>
      <c r="J169" s="146">
        <f>ROUND(I169*H169,2)</f>
        <v>0</v>
      </c>
      <c r="K169" s="147"/>
      <c r="L169" s="32"/>
      <c r="M169" s="148" t="s">
        <v>1</v>
      </c>
      <c r="N169" s="149" t="s">
        <v>42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84</v>
      </c>
      <c r="BK169" s="153">
        <f>ROUND(I169*H169,2)</f>
        <v>0</v>
      </c>
      <c r="BL169" s="17" t="s">
        <v>90</v>
      </c>
      <c r="BM169" s="152" t="s">
        <v>589</v>
      </c>
    </row>
    <row r="170" spans="2:65" s="1" customFormat="1" ht="16.5" customHeight="1">
      <c r="B170" s="139"/>
      <c r="C170" s="140" t="s">
        <v>348</v>
      </c>
      <c r="D170" s="140" t="s">
        <v>156</v>
      </c>
      <c r="E170" s="141" t="s">
        <v>2812</v>
      </c>
      <c r="F170" s="142" t="s">
        <v>2813</v>
      </c>
      <c r="G170" s="143" t="s">
        <v>355</v>
      </c>
      <c r="H170" s="144">
        <v>1</v>
      </c>
      <c r="I170" s="145"/>
      <c r="J170" s="146">
        <f>ROUND(I170*H170,2)</f>
        <v>0</v>
      </c>
      <c r="K170" s="147"/>
      <c r="L170" s="32"/>
      <c r="M170" s="148" t="s">
        <v>1</v>
      </c>
      <c r="N170" s="149" t="s">
        <v>42</v>
      </c>
      <c r="P170" s="150">
        <f>O170*H170</f>
        <v>0</v>
      </c>
      <c r="Q170" s="150">
        <v>0</v>
      </c>
      <c r="R170" s="150">
        <f>Q170*H170</f>
        <v>0</v>
      </c>
      <c r="S170" s="150">
        <v>0</v>
      </c>
      <c r="T170" s="151">
        <f>S170*H170</f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7" t="s">
        <v>84</v>
      </c>
      <c r="BK170" s="153">
        <f>ROUND(I170*H170,2)</f>
        <v>0</v>
      </c>
      <c r="BL170" s="17" t="s">
        <v>90</v>
      </c>
      <c r="BM170" s="152" t="s">
        <v>599</v>
      </c>
    </row>
    <row r="171" spans="2:65" s="11" customFormat="1" ht="25.9" customHeight="1">
      <c r="B171" s="127"/>
      <c r="D171" s="128" t="s">
        <v>75</v>
      </c>
      <c r="E171" s="129" t="s">
        <v>2322</v>
      </c>
      <c r="F171" s="129" t="s">
        <v>2830</v>
      </c>
      <c r="I171" s="130"/>
      <c r="J171" s="131">
        <f>BK171</f>
        <v>0</v>
      </c>
      <c r="L171" s="127"/>
      <c r="M171" s="132"/>
      <c r="P171" s="133">
        <f>SUM(P172:P187)</f>
        <v>0</v>
      </c>
      <c r="R171" s="133">
        <f>SUM(R172:R187)</f>
        <v>0</v>
      </c>
      <c r="T171" s="134">
        <f>SUM(T172:T187)</f>
        <v>0</v>
      </c>
      <c r="AR171" s="128" t="s">
        <v>80</v>
      </c>
      <c r="AT171" s="135" t="s">
        <v>75</v>
      </c>
      <c r="AU171" s="135" t="s">
        <v>7</v>
      </c>
      <c r="AY171" s="128" t="s">
        <v>154</v>
      </c>
      <c r="BK171" s="136">
        <f>SUM(BK172:BK187)</f>
        <v>0</v>
      </c>
    </row>
    <row r="172" spans="2:65" s="1" customFormat="1" ht="16.5" customHeight="1">
      <c r="B172" s="139"/>
      <c r="C172" s="140" t="s">
        <v>352</v>
      </c>
      <c r="D172" s="140" t="s">
        <v>156</v>
      </c>
      <c r="E172" s="141" t="s">
        <v>2831</v>
      </c>
      <c r="F172" s="142" t="s">
        <v>2832</v>
      </c>
      <c r="G172" s="143" t="s">
        <v>355</v>
      </c>
      <c r="H172" s="144">
        <v>8</v>
      </c>
      <c r="I172" s="145"/>
      <c r="J172" s="146">
        <f>ROUND(I172*H172,2)</f>
        <v>0</v>
      </c>
      <c r="K172" s="147"/>
      <c r="L172" s="32"/>
      <c r="M172" s="148" t="s">
        <v>1</v>
      </c>
      <c r="N172" s="149" t="s">
        <v>42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84</v>
      </c>
      <c r="BK172" s="153">
        <f>ROUND(I172*H172,2)</f>
        <v>0</v>
      </c>
      <c r="BL172" s="17" t="s">
        <v>90</v>
      </c>
      <c r="BM172" s="152" t="s">
        <v>610</v>
      </c>
    </row>
    <row r="173" spans="2:65" s="12" customFormat="1">
      <c r="B173" s="154"/>
      <c r="D173" s="155" t="s">
        <v>164</v>
      </c>
      <c r="E173" s="156" t="s">
        <v>1</v>
      </c>
      <c r="F173" s="157" t="s">
        <v>2833</v>
      </c>
      <c r="H173" s="156" t="s">
        <v>1</v>
      </c>
      <c r="I173" s="158"/>
      <c r="L173" s="154"/>
      <c r="M173" s="159"/>
      <c r="T173" s="160"/>
      <c r="AT173" s="156" t="s">
        <v>164</v>
      </c>
      <c r="AU173" s="156" t="s">
        <v>80</v>
      </c>
      <c r="AV173" s="12" t="s">
        <v>80</v>
      </c>
      <c r="AW173" s="12" t="s">
        <v>32</v>
      </c>
      <c r="AX173" s="12" t="s">
        <v>7</v>
      </c>
      <c r="AY173" s="156" t="s">
        <v>154</v>
      </c>
    </row>
    <row r="174" spans="2:65" s="12" customFormat="1">
      <c r="B174" s="154"/>
      <c r="D174" s="155" t="s">
        <v>164</v>
      </c>
      <c r="E174" s="156" t="s">
        <v>1</v>
      </c>
      <c r="F174" s="157" t="s">
        <v>2834</v>
      </c>
      <c r="H174" s="156" t="s">
        <v>1</v>
      </c>
      <c r="I174" s="158"/>
      <c r="L174" s="154"/>
      <c r="M174" s="159"/>
      <c r="T174" s="160"/>
      <c r="AT174" s="156" t="s">
        <v>164</v>
      </c>
      <c r="AU174" s="156" t="s">
        <v>80</v>
      </c>
      <c r="AV174" s="12" t="s">
        <v>80</v>
      </c>
      <c r="AW174" s="12" t="s">
        <v>32</v>
      </c>
      <c r="AX174" s="12" t="s">
        <v>7</v>
      </c>
      <c r="AY174" s="156" t="s">
        <v>154</v>
      </c>
    </row>
    <row r="175" spans="2:65" s="12" customFormat="1">
      <c r="B175" s="154"/>
      <c r="D175" s="155" t="s">
        <v>164</v>
      </c>
      <c r="E175" s="156" t="s">
        <v>1</v>
      </c>
      <c r="F175" s="157" t="s">
        <v>2835</v>
      </c>
      <c r="H175" s="156" t="s">
        <v>1</v>
      </c>
      <c r="I175" s="158"/>
      <c r="L175" s="154"/>
      <c r="M175" s="159"/>
      <c r="T175" s="160"/>
      <c r="AT175" s="156" t="s">
        <v>164</v>
      </c>
      <c r="AU175" s="156" t="s">
        <v>80</v>
      </c>
      <c r="AV175" s="12" t="s">
        <v>80</v>
      </c>
      <c r="AW175" s="12" t="s">
        <v>32</v>
      </c>
      <c r="AX175" s="12" t="s">
        <v>7</v>
      </c>
      <c r="AY175" s="156" t="s">
        <v>154</v>
      </c>
    </row>
    <row r="176" spans="2:65" s="12" customFormat="1">
      <c r="B176" s="154"/>
      <c r="D176" s="155" t="s">
        <v>164</v>
      </c>
      <c r="E176" s="156" t="s">
        <v>1</v>
      </c>
      <c r="F176" s="157" t="s">
        <v>2836</v>
      </c>
      <c r="H176" s="156" t="s">
        <v>1</v>
      </c>
      <c r="I176" s="158"/>
      <c r="L176" s="154"/>
      <c r="M176" s="159"/>
      <c r="T176" s="160"/>
      <c r="AT176" s="156" t="s">
        <v>164</v>
      </c>
      <c r="AU176" s="156" t="s">
        <v>80</v>
      </c>
      <c r="AV176" s="12" t="s">
        <v>80</v>
      </c>
      <c r="AW176" s="12" t="s">
        <v>32</v>
      </c>
      <c r="AX176" s="12" t="s">
        <v>7</v>
      </c>
      <c r="AY176" s="156" t="s">
        <v>154</v>
      </c>
    </row>
    <row r="177" spans="2:65" s="13" customFormat="1">
      <c r="B177" s="161"/>
      <c r="D177" s="155" t="s">
        <v>164</v>
      </c>
      <c r="E177" s="162" t="s">
        <v>1</v>
      </c>
      <c r="F177" s="163" t="s">
        <v>199</v>
      </c>
      <c r="H177" s="164">
        <v>8</v>
      </c>
      <c r="I177" s="165"/>
      <c r="L177" s="161"/>
      <c r="M177" s="166"/>
      <c r="T177" s="167"/>
      <c r="AT177" s="162" t="s">
        <v>164</v>
      </c>
      <c r="AU177" s="162" t="s">
        <v>80</v>
      </c>
      <c r="AV177" s="13" t="s">
        <v>84</v>
      </c>
      <c r="AW177" s="13" t="s">
        <v>32</v>
      </c>
      <c r="AX177" s="13" t="s">
        <v>80</v>
      </c>
      <c r="AY177" s="162" t="s">
        <v>154</v>
      </c>
    </row>
    <row r="178" spans="2:65" s="1" customFormat="1" ht="16.5" customHeight="1">
      <c r="B178" s="139"/>
      <c r="C178" s="140" t="s">
        <v>358</v>
      </c>
      <c r="D178" s="140" t="s">
        <v>156</v>
      </c>
      <c r="E178" s="141" t="s">
        <v>2837</v>
      </c>
      <c r="F178" s="142" t="s">
        <v>2838</v>
      </c>
      <c r="G178" s="143" t="s">
        <v>355</v>
      </c>
      <c r="H178" s="144">
        <v>8</v>
      </c>
      <c r="I178" s="145"/>
      <c r="J178" s="146">
        <f>ROUND(I178*H178,2)</f>
        <v>0</v>
      </c>
      <c r="K178" s="147"/>
      <c r="L178" s="32"/>
      <c r="M178" s="148" t="s">
        <v>1</v>
      </c>
      <c r="N178" s="149" t="s">
        <v>42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90</v>
      </c>
      <c r="AT178" s="152" t="s">
        <v>156</v>
      </c>
      <c r="AU178" s="152" t="s">
        <v>80</v>
      </c>
      <c r="AY178" s="17" t="s">
        <v>154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84</v>
      </c>
      <c r="BK178" s="153">
        <f>ROUND(I178*H178,2)</f>
        <v>0</v>
      </c>
      <c r="BL178" s="17" t="s">
        <v>90</v>
      </c>
      <c r="BM178" s="152" t="s">
        <v>630</v>
      </c>
    </row>
    <row r="179" spans="2:65" s="1" customFormat="1" ht="16.5" customHeight="1">
      <c r="B179" s="139"/>
      <c r="C179" s="140" t="s">
        <v>363</v>
      </c>
      <c r="D179" s="140" t="s">
        <v>156</v>
      </c>
      <c r="E179" s="141" t="s">
        <v>2839</v>
      </c>
      <c r="F179" s="142" t="s">
        <v>2840</v>
      </c>
      <c r="G179" s="143" t="s">
        <v>355</v>
      </c>
      <c r="H179" s="144">
        <v>4</v>
      </c>
      <c r="I179" s="145"/>
      <c r="J179" s="146">
        <f>ROUND(I179*H179,2)</f>
        <v>0</v>
      </c>
      <c r="K179" s="147"/>
      <c r="L179" s="32"/>
      <c r="M179" s="148" t="s">
        <v>1</v>
      </c>
      <c r="N179" s="149" t="s">
        <v>42</v>
      </c>
      <c r="P179" s="150">
        <f>O179*H179</f>
        <v>0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AR179" s="152" t="s">
        <v>90</v>
      </c>
      <c r="AT179" s="152" t="s">
        <v>156</v>
      </c>
      <c r="AU179" s="152" t="s">
        <v>80</v>
      </c>
      <c r="AY179" s="17" t="s">
        <v>154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84</v>
      </c>
      <c r="BK179" s="153">
        <f>ROUND(I179*H179,2)</f>
        <v>0</v>
      </c>
      <c r="BL179" s="17" t="s">
        <v>90</v>
      </c>
      <c r="BM179" s="152" t="s">
        <v>650</v>
      </c>
    </row>
    <row r="180" spans="2:65" s="1" customFormat="1" ht="16.5" customHeight="1">
      <c r="B180" s="139"/>
      <c r="C180" s="140" t="s">
        <v>367</v>
      </c>
      <c r="D180" s="140" t="s">
        <v>156</v>
      </c>
      <c r="E180" s="141" t="s">
        <v>2841</v>
      </c>
      <c r="F180" s="142" t="s">
        <v>2842</v>
      </c>
      <c r="G180" s="143" t="s">
        <v>355</v>
      </c>
      <c r="H180" s="144">
        <v>1</v>
      </c>
      <c r="I180" s="145"/>
      <c r="J180" s="146">
        <f>ROUND(I180*H180,2)</f>
        <v>0</v>
      </c>
      <c r="K180" s="147"/>
      <c r="L180" s="32"/>
      <c r="M180" s="148" t="s">
        <v>1</v>
      </c>
      <c r="N180" s="149" t="s">
        <v>42</v>
      </c>
      <c r="P180" s="150">
        <f>O180*H180</f>
        <v>0</v>
      </c>
      <c r="Q180" s="150">
        <v>0</v>
      </c>
      <c r="R180" s="150">
        <f>Q180*H180</f>
        <v>0</v>
      </c>
      <c r="S180" s="150">
        <v>0</v>
      </c>
      <c r="T180" s="151">
        <f>S180*H180</f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7" t="s">
        <v>84</v>
      </c>
      <c r="BK180" s="153">
        <f>ROUND(I180*H180,2)</f>
        <v>0</v>
      </c>
      <c r="BL180" s="17" t="s">
        <v>90</v>
      </c>
      <c r="BM180" s="152" t="s">
        <v>660</v>
      </c>
    </row>
    <row r="181" spans="2:65" s="1" customFormat="1" ht="21.75" customHeight="1">
      <c r="B181" s="139"/>
      <c r="C181" s="140" t="s">
        <v>372</v>
      </c>
      <c r="D181" s="140" t="s">
        <v>156</v>
      </c>
      <c r="E181" s="141" t="s">
        <v>2843</v>
      </c>
      <c r="F181" s="142" t="s">
        <v>2844</v>
      </c>
      <c r="G181" s="143" t="s">
        <v>633</v>
      </c>
      <c r="H181" s="144">
        <v>25</v>
      </c>
      <c r="I181" s="145"/>
      <c r="J181" s="146">
        <f>ROUND(I181*H181,2)</f>
        <v>0</v>
      </c>
      <c r="K181" s="147"/>
      <c r="L181" s="32"/>
      <c r="M181" s="148" t="s">
        <v>1</v>
      </c>
      <c r="N181" s="149" t="s">
        <v>42</v>
      </c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AR181" s="152" t="s">
        <v>90</v>
      </c>
      <c r="AT181" s="152" t="s">
        <v>156</v>
      </c>
      <c r="AU181" s="152" t="s">
        <v>80</v>
      </c>
      <c r="AY181" s="17" t="s">
        <v>154</v>
      </c>
      <c r="BE181" s="153">
        <f>IF(N181="základná",J181,0)</f>
        <v>0</v>
      </c>
      <c r="BF181" s="153">
        <f>IF(N181="znížená",J181,0)</f>
        <v>0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7" t="s">
        <v>84</v>
      </c>
      <c r="BK181" s="153">
        <f>ROUND(I181*H181,2)</f>
        <v>0</v>
      </c>
      <c r="BL181" s="17" t="s">
        <v>90</v>
      </c>
      <c r="BM181" s="152" t="s">
        <v>671</v>
      </c>
    </row>
    <row r="182" spans="2:65" s="1" customFormat="1" ht="21.75" customHeight="1">
      <c r="B182" s="139"/>
      <c r="C182" s="140" t="s">
        <v>376</v>
      </c>
      <c r="D182" s="140" t="s">
        <v>156</v>
      </c>
      <c r="E182" s="141" t="s">
        <v>2845</v>
      </c>
      <c r="F182" s="142" t="s">
        <v>2846</v>
      </c>
      <c r="G182" s="143" t="s">
        <v>633</v>
      </c>
      <c r="H182" s="144">
        <v>6</v>
      </c>
      <c r="I182" s="145"/>
      <c r="J182" s="146">
        <f>ROUND(I182*H182,2)</f>
        <v>0</v>
      </c>
      <c r="K182" s="147"/>
      <c r="L182" s="32"/>
      <c r="M182" s="148" t="s">
        <v>1</v>
      </c>
      <c r="N182" s="149" t="s">
        <v>42</v>
      </c>
      <c r="P182" s="150">
        <f>O182*H182</f>
        <v>0</v>
      </c>
      <c r="Q182" s="150">
        <v>0</v>
      </c>
      <c r="R182" s="150">
        <f>Q182*H182</f>
        <v>0</v>
      </c>
      <c r="S182" s="150">
        <v>0</v>
      </c>
      <c r="T182" s="151">
        <f>S182*H182</f>
        <v>0</v>
      </c>
      <c r="AR182" s="152" t="s">
        <v>90</v>
      </c>
      <c r="AT182" s="152" t="s">
        <v>156</v>
      </c>
      <c r="AU182" s="152" t="s">
        <v>80</v>
      </c>
      <c r="AY182" s="17" t="s">
        <v>154</v>
      </c>
      <c r="BE182" s="153">
        <f>IF(N182="základná",J182,0)</f>
        <v>0</v>
      </c>
      <c r="BF182" s="153">
        <f>IF(N182="znížená",J182,0)</f>
        <v>0</v>
      </c>
      <c r="BG182" s="153">
        <f>IF(N182="zákl. prenesená",J182,0)</f>
        <v>0</v>
      </c>
      <c r="BH182" s="153">
        <f>IF(N182="zníž. prenesená",J182,0)</f>
        <v>0</v>
      </c>
      <c r="BI182" s="153">
        <f>IF(N182="nulová",J182,0)</f>
        <v>0</v>
      </c>
      <c r="BJ182" s="17" t="s">
        <v>84</v>
      </c>
      <c r="BK182" s="153">
        <f>ROUND(I182*H182,2)</f>
        <v>0</v>
      </c>
      <c r="BL182" s="17" t="s">
        <v>90</v>
      </c>
      <c r="BM182" s="152" t="s">
        <v>685</v>
      </c>
    </row>
    <row r="183" spans="2:65" s="1" customFormat="1" ht="21.75" customHeight="1">
      <c r="B183" s="139"/>
      <c r="C183" s="140" t="s">
        <v>384</v>
      </c>
      <c r="D183" s="140" t="s">
        <v>156</v>
      </c>
      <c r="E183" s="141" t="s">
        <v>2847</v>
      </c>
      <c r="F183" s="142" t="s">
        <v>2848</v>
      </c>
      <c r="G183" s="143" t="s">
        <v>633</v>
      </c>
      <c r="H183" s="144">
        <v>6</v>
      </c>
      <c r="I183" s="145"/>
      <c r="J183" s="146">
        <f>ROUND(I183*H183,2)</f>
        <v>0</v>
      </c>
      <c r="K183" s="147"/>
      <c r="L183" s="32"/>
      <c r="M183" s="148" t="s">
        <v>1</v>
      </c>
      <c r="N183" s="149" t="s">
        <v>42</v>
      </c>
      <c r="P183" s="150">
        <f>O183*H183</f>
        <v>0</v>
      </c>
      <c r="Q183" s="150">
        <v>0</v>
      </c>
      <c r="R183" s="150">
        <f>Q183*H183</f>
        <v>0</v>
      </c>
      <c r="S183" s="150">
        <v>0</v>
      </c>
      <c r="T183" s="151">
        <f>S183*H183</f>
        <v>0</v>
      </c>
      <c r="AR183" s="152" t="s">
        <v>90</v>
      </c>
      <c r="AT183" s="152" t="s">
        <v>156</v>
      </c>
      <c r="AU183" s="152" t="s">
        <v>80</v>
      </c>
      <c r="AY183" s="17" t="s">
        <v>154</v>
      </c>
      <c r="BE183" s="153">
        <f>IF(N183="základná",J183,0)</f>
        <v>0</v>
      </c>
      <c r="BF183" s="153">
        <f>IF(N183="znížená",J183,0)</f>
        <v>0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7" t="s">
        <v>84</v>
      </c>
      <c r="BK183" s="153">
        <f>ROUND(I183*H183,2)</f>
        <v>0</v>
      </c>
      <c r="BL183" s="17" t="s">
        <v>90</v>
      </c>
      <c r="BM183" s="152" t="s">
        <v>700</v>
      </c>
    </row>
    <row r="184" spans="2:65" s="1" customFormat="1" ht="21.75" customHeight="1">
      <c r="B184" s="139"/>
      <c r="C184" s="140" t="s">
        <v>390</v>
      </c>
      <c r="D184" s="140" t="s">
        <v>156</v>
      </c>
      <c r="E184" s="141" t="s">
        <v>2849</v>
      </c>
      <c r="F184" s="142" t="s">
        <v>2850</v>
      </c>
      <c r="G184" s="143" t="s">
        <v>633</v>
      </c>
      <c r="H184" s="144">
        <v>5</v>
      </c>
      <c r="I184" s="145"/>
      <c r="J184" s="146">
        <f>ROUND(I184*H184,2)</f>
        <v>0</v>
      </c>
      <c r="K184" s="147"/>
      <c r="L184" s="32"/>
      <c r="M184" s="148" t="s">
        <v>1</v>
      </c>
      <c r="N184" s="149" t="s">
        <v>42</v>
      </c>
      <c r="P184" s="150">
        <f>O184*H184</f>
        <v>0</v>
      </c>
      <c r="Q184" s="150">
        <v>0</v>
      </c>
      <c r="R184" s="150">
        <f>Q184*H184</f>
        <v>0</v>
      </c>
      <c r="S184" s="150">
        <v>0</v>
      </c>
      <c r="T184" s="151">
        <f>S184*H184</f>
        <v>0</v>
      </c>
      <c r="AR184" s="152" t="s">
        <v>90</v>
      </c>
      <c r="AT184" s="152" t="s">
        <v>156</v>
      </c>
      <c r="AU184" s="152" t="s">
        <v>80</v>
      </c>
      <c r="AY184" s="17" t="s">
        <v>154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7" t="s">
        <v>84</v>
      </c>
      <c r="BK184" s="153">
        <f>ROUND(I184*H184,2)</f>
        <v>0</v>
      </c>
      <c r="BL184" s="17" t="s">
        <v>90</v>
      </c>
      <c r="BM184" s="152" t="s">
        <v>713</v>
      </c>
    </row>
    <row r="185" spans="2:65" s="1" customFormat="1" ht="16.5" customHeight="1">
      <c r="B185" s="139"/>
      <c r="C185" s="140" t="s">
        <v>395</v>
      </c>
      <c r="D185" s="140" t="s">
        <v>156</v>
      </c>
      <c r="E185" s="141" t="s">
        <v>2851</v>
      </c>
      <c r="F185" s="142" t="s">
        <v>2852</v>
      </c>
      <c r="G185" s="143" t="s">
        <v>355</v>
      </c>
      <c r="H185" s="144">
        <v>1</v>
      </c>
      <c r="I185" s="145"/>
      <c r="J185" s="146">
        <f>ROUND(I185*H185,2)</f>
        <v>0</v>
      </c>
      <c r="K185" s="147"/>
      <c r="L185" s="32"/>
      <c r="M185" s="148" t="s">
        <v>1</v>
      </c>
      <c r="N185" s="149" t="s">
        <v>42</v>
      </c>
      <c r="P185" s="150">
        <f>O185*H185</f>
        <v>0</v>
      </c>
      <c r="Q185" s="150">
        <v>0</v>
      </c>
      <c r="R185" s="150">
        <f>Q185*H185</f>
        <v>0</v>
      </c>
      <c r="S185" s="150">
        <v>0</v>
      </c>
      <c r="T185" s="151">
        <f>S185*H185</f>
        <v>0</v>
      </c>
      <c r="AR185" s="152" t="s">
        <v>90</v>
      </c>
      <c r="AT185" s="152" t="s">
        <v>156</v>
      </c>
      <c r="AU185" s="152" t="s">
        <v>80</v>
      </c>
      <c r="AY185" s="17" t="s">
        <v>154</v>
      </c>
      <c r="BE185" s="153">
        <f>IF(N185="základná",J185,0)</f>
        <v>0</v>
      </c>
      <c r="BF185" s="153">
        <f>IF(N185="znížená",J185,0)</f>
        <v>0</v>
      </c>
      <c r="BG185" s="153">
        <f>IF(N185="zákl. prenesená",J185,0)</f>
        <v>0</v>
      </c>
      <c r="BH185" s="153">
        <f>IF(N185="zníž. prenesená",J185,0)</f>
        <v>0</v>
      </c>
      <c r="BI185" s="153">
        <f>IF(N185="nulová",J185,0)</f>
        <v>0</v>
      </c>
      <c r="BJ185" s="17" t="s">
        <v>84</v>
      </c>
      <c r="BK185" s="153">
        <f>ROUND(I185*H185,2)</f>
        <v>0</v>
      </c>
      <c r="BL185" s="17" t="s">
        <v>90</v>
      </c>
      <c r="BM185" s="152" t="s">
        <v>731</v>
      </c>
    </row>
    <row r="186" spans="2:65" s="1" customFormat="1" ht="16.5" customHeight="1">
      <c r="B186" s="139"/>
      <c r="C186" s="140" t="s">
        <v>399</v>
      </c>
      <c r="D186" s="140" t="s">
        <v>156</v>
      </c>
      <c r="E186" s="141" t="s">
        <v>2853</v>
      </c>
      <c r="F186" s="142" t="s">
        <v>2854</v>
      </c>
      <c r="G186" s="143" t="s">
        <v>1</v>
      </c>
      <c r="H186" s="144">
        <v>1</v>
      </c>
      <c r="I186" s="145"/>
      <c r="J186" s="146">
        <f>ROUND(I186*H186,2)</f>
        <v>0</v>
      </c>
      <c r="K186" s="147"/>
      <c r="L186" s="32"/>
      <c r="M186" s="148" t="s">
        <v>1</v>
      </c>
      <c r="N186" s="149" t="s">
        <v>42</v>
      </c>
      <c r="P186" s="150">
        <f>O186*H186</f>
        <v>0</v>
      </c>
      <c r="Q186" s="150">
        <v>0</v>
      </c>
      <c r="R186" s="150">
        <f>Q186*H186</f>
        <v>0</v>
      </c>
      <c r="S186" s="150">
        <v>0</v>
      </c>
      <c r="T186" s="151">
        <f>S186*H186</f>
        <v>0</v>
      </c>
      <c r="AR186" s="152" t="s">
        <v>90</v>
      </c>
      <c r="AT186" s="152" t="s">
        <v>156</v>
      </c>
      <c r="AU186" s="152" t="s">
        <v>80</v>
      </c>
      <c r="AY186" s="17" t="s">
        <v>154</v>
      </c>
      <c r="BE186" s="153">
        <f>IF(N186="základná",J186,0)</f>
        <v>0</v>
      </c>
      <c r="BF186" s="153">
        <f>IF(N186="znížená",J186,0)</f>
        <v>0</v>
      </c>
      <c r="BG186" s="153">
        <f>IF(N186="zákl. prenesená",J186,0)</f>
        <v>0</v>
      </c>
      <c r="BH186" s="153">
        <f>IF(N186="zníž. prenesená",J186,0)</f>
        <v>0</v>
      </c>
      <c r="BI186" s="153">
        <f>IF(N186="nulová",J186,0)</f>
        <v>0</v>
      </c>
      <c r="BJ186" s="17" t="s">
        <v>84</v>
      </c>
      <c r="BK186" s="153">
        <f>ROUND(I186*H186,2)</f>
        <v>0</v>
      </c>
      <c r="BL186" s="17" t="s">
        <v>90</v>
      </c>
      <c r="BM186" s="152" t="s">
        <v>741</v>
      </c>
    </row>
    <row r="187" spans="2:65" s="1" customFormat="1" ht="16.5" customHeight="1">
      <c r="B187" s="139"/>
      <c r="C187" s="140" t="s">
        <v>404</v>
      </c>
      <c r="D187" s="140" t="s">
        <v>156</v>
      </c>
      <c r="E187" s="141" t="s">
        <v>2812</v>
      </c>
      <c r="F187" s="142" t="s">
        <v>2813</v>
      </c>
      <c r="G187" s="143" t="s">
        <v>355</v>
      </c>
      <c r="H187" s="144">
        <v>1</v>
      </c>
      <c r="I187" s="145"/>
      <c r="J187" s="146">
        <f>ROUND(I187*H187,2)</f>
        <v>0</v>
      </c>
      <c r="K187" s="147"/>
      <c r="L187" s="32"/>
      <c r="M187" s="148" t="s">
        <v>1</v>
      </c>
      <c r="N187" s="149" t="s">
        <v>42</v>
      </c>
      <c r="P187" s="150">
        <f>O187*H187</f>
        <v>0</v>
      </c>
      <c r="Q187" s="150">
        <v>0</v>
      </c>
      <c r="R187" s="150">
        <f>Q187*H187</f>
        <v>0</v>
      </c>
      <c r="S187" s="150">
        <v>0</v>
      </c>
      <c r="T187" s="151">
        <f>S187*H187</f>
        <v>0</v>
      </c>
      <c r="AR187" s="152" t="s">
        <v>90</v>
      </c>
      <c r="AT187" s="152" t="s">
        <v>156</v>
      </c>
      <c r="AU187" s="152" t="s">
        <v>80</v>
      </c>
      <c r="AY187" s="17" t="s">
        <v>154</v>
      </c>
      <c r="BE187" s="153">
        <f>IF(N187="základná",J187,0)</f>
        <v>0</v>
      </c>
      <c r="BF187" s="153">
        <f>IF(N187="znížená",J187,0)</f>
        <v>0</v>
      </c>
      <c r="BG187" s="153">
        <f>IF(N187="zákl. prenesená",J187,0)</f>
        <v>0</v>
      </c>
      <c r="BH187" s="153">
        <f>IF(N187="zníž. prenesená",J187,0)</f>
        <v>0</v>
      </c>
      <c r="BI187" s="153">
        <f>IF(N187="nulová",J187,0)</f>
        <v>0</v>
      </c>
      <c r="BJ187" s="17" t="s">
        <v>84</v>
      </c>
      <c r="BK187" s="153">
        <f>ROUND(I187*H187,2)</f>
        <v>0</v>
      </c>
      <c r="BL187" s="17" t="s">
        <v>90</v>
      </c>
      <c r="BM187" s="152" t="s">
        <v>749</v>
      </c>
    </row>
    <row r="188" spans="2:65" s="11" customFormat="1" ht="25.9" customHeight="1">
      <c r="B188" s="127"/>
      <c r="D188" s="128" t="s">
        <v>75</v>
      </c>
      <c r="E188" s="129" t="s">
        <v>2356</v>
      </c>
      <c r="F188" s="129" t="s">
        <v>2855</v>
      </c>
      <c r="I188" s="130"/>
      <c r="J188" s="131">
        <f>BK188</f>
        <v>0</v>
      </c>
      <c r="L188" s="127"/>
      <c r="M188" s="132"/>
      <c r="P188" s="133">
        <f>SUM(P189:P220)</f>
        <v>0</v>
      </c>
      <c r="R188" s="133">
        <f>SUM(R189:R220)</f>
        <v>0</v>
      </c>
      <c r="T188" s="134">
        <f>SUM(T189:T220)</f>
        <v>0</v>
      </c>
      <c r="AR188" s="128" t="s">
        <v>80</v>
      </c>
      <c r="AT188" s="135" t="s">
        <v>75</v>
      </c>
      <c r="AU188" s="135" t="s">
        <v>7</v>
      </c>
      <c r="AY188" s="128" t="s">
        <v>154</v>
      </c>
      <c r="BK188" s="136">
        <f>SUM(BK189:BK220)</f>
        <v>0</v>
      </c>
    </row>
    <row r="189" spans="2:65" s="1" customFormat="1" ht="16.5" customHeight="1">
      <c r="B189" s="139"/>
      <c r="C189" s="140" t="s">
        <v>409</v>
      </c>
      <c r="D189" s="140" t="s">
        <v>156</v>
      </c>
      <c r="E189" s="141" t="s">
        <v>2761</v>
      </c>
      <c r="F189" s="142" t="s">
        <v>2762</v>
      </c>
      <c r="G189" s="143" t="s">
        <v>355</v>
      </c>
      <c r="H189" s="144">
        <v>1</v>
      </c>
      <c r="I189" s="145"/>
      <c r="J189" s="146">
        <f>ROUND(I189*H189,2)</f>
        <v>0</v>
      </c>
      <c r="K189" s="147"/>
      <c r="L189" s="32"/>
      <c r="M189" s="148" t="s">
        <v>1</v>
      </c>
      <c r="N189" s="149" t="s">
        <v>42</v>
      </c>
      <c r="P189" s="150">
        <f>O189*H189</f>
        <v>0</v>
      </c>
      <c r="Q189" s="150">
        <v>0</v>
      </c>
      <c r="R189" s="150">
        <f>Q189*H189</f>
        <v>0</v>
      </c>
      <c r="S189" s="150">
        <v>0</v>
      </c>
      <c r="T189" s="151">
        <f>S189*H189</f>
        <v>0</v>
      </c>
      <c r="AR189" s="152" t="s">
        <v>90</v>
      </c>
      <c r="AT189" s="152" t="s">
        <v>156</v>
      </c>
      <c r="AU189" s="152" t="s">
        <v>80</v>
      </c>
      <c r="AY189" s="17" t="s">
        <v>154</v>
      </c>
      <c r="BE189" s="153">
        <f>IF(N189="základná",J189,0)</f>
        <v>0</v>
      </c>
      <c r="BF189" s="153">
        <f>IF(N189="znížená",J189,0)</f>
        <v>0</v>
      </c>
      <c r="BG189" s="153">
        <f>IF(N189="zákl. prenesená",J189,0)</f>
        <v>0</v>
      </c>
      <c r="BH189" s="153">
        <f>IF(N189="zníž. prenesená",J189,0)</f>
        <v>0</v>
      </c>
      <c r="BI189" s="153">
        <f>IF(N189="nulová",J189,0)</f>
        <v>0</v>
      </c>
      <c r="BJ189" s="17" t="s">
        <v>84</v>
      </c>
      <c r="BK189" s="153">
        <f>ROUND(I189*H189,2)</f>
        <v>0</v>
      </c>
      <c r="BL189" s="17" t="s">
        <v>90</v>
      </c>
      <c r="BM189" s="152" t="s">
        <v>782</v>
      </c>
    </row>
    <row r="190" spans="2:65" s="12" customFormat="1">
      <c r="B190" s="154"/>
      <c r="D190" s="155" t="s">
        <v>164</v>
      </c>
      <c r="E190" s="156" t="s">
        <v>1</v>
      </c>
      <c r="F190" s="157" t="s">
        <v>2763</v>
      </c>
      <c r="H190" s="156" t="s">
        <v>1</v>
      </c>
      <c r="I190" s="158"/>
      <c r="L190" s="154"/>
      <c r="M190" s="159"/>
      <c r="T190" s="160"/>
      <c r="AT190" s="156" t="s">
        <v>164</v>
      </c>
      <c r="AU190" s="156" t="s">
        <v>80</v>
      </c>
      <c r="AV190" s="12" t="s">
        <v>80</v>
      </c>
      <c r="AW190" s="12" t="s">
        <v>32</v>
      </c>
      <c r="AX190" s="12" t="s">
        <v>7</v>
      </c>
      <c r="AY190" s="156" t="s">
        <v>154</v>
      </c>
    </row>
    <row r="191" spans="2:65" s="12" customFormat="1">
      <c r="B191" s="154"/>
      <c r="D191" s="155" t="s">
        <v>164</v>
      </c>
      <c r="E191" s="156" t="s">
        <v>1</v>
      </c>
      <c r="F191" s="157" t="s">
        <v>2856</v>
      </c>
      <c r="H191" s="156" t="s">
        <v>1</v>
      </c>
      <c r="I191" s="158"/>
      <c r="L191" s="154"/>
      <c r="M191" s="159"/>
      <c r="T191" s="160"/>
      <c r="AT191" s="156" t="s">
        <v>164</v>
      </c>
      <c r="AU191" s="156" t="s">
        <v>80</v>
      </c>
      <c r="AV191" s="12" t="s">
        <v>80</v>
      </c>
      <c r="AW191" s="12" t="s">
        <v>32</v>
      </c>
      <c r="AX191" s="12" t="s">
        <v>7</v>
      </c>
      <c r="AY191" s="156" t="s">
        <v>154</v>
      </c>
    </row>
    <row r="192" spans="2:65" s="12" customFormat="1">
      <c r="B192" s="154"/>
      <c r="D192" s="155" t="s">
        <v>164</v>
      </c>
      <c r="E192" s="156" t="s">
        <v>1</v>
      </c>
      <c r="F192" s="157" t="s">
        <v>2765</v>
      </c>
      <c r="H192" s="156" t="s">
        <v>1</v>
      </c>
      <c r="I192" s="158"/>
      <c r="L192" s="154"/>
      <c r="M192" s="159"/>
      <c r="T192" s="160"/>
      <c r="AT192" s="156" t="s">
        <v>164</v>
      </c>
      <c r="AU192" s="156" t="s">
        <v>80</v>
      </c>
      <c r="AV192" s="12" t="s">
        <v>80</v>
      </c>
      <c r="AW192" s="12" t="s">
        <v>32</v>
      </c>
      <c r="AX192" s="12" t="s">
        <v>7</v>
      </c>
      <c r="AY192" s="156" t="s">
        <v>154</v>
      </c>
    </row>
    <row r="193" spans="2:65" s="12" customFormat="1">
      <c r="B193" s="154"/>
      <c r="D193" s="155" t="s">
        <v>164</v>
      </c>
      <c r="E193" s="156" t="s">
        <v>1</v>
      </c>
      <c r="F193" s="157" t="s">
        <v>2766</v>
      </c>
      <c r="H193" s="156" t="s">
        <v>1</v>
      </c>
      <c r="I193" s="158"/>
      <c r="L193" s="154"/>
      <c r="M193" s="159"/>
      <c r="T193" s="160"/>
      <c r="AT193" s="156" t="s">
        <v>164</v>
      </c>
      <c r="AU193" s="156" t="s">
        <v>80</v>
      </c>
      <c r="AV193" s="12" t="s">
        <v>80</v>
      </c>
      <c r="AW193" s="12" t="s">
        <v>32</v>
      </c>
      <c r="AX193" s="12" t="s">
        <v>7</v>
      </c>
      <c r="AY193" s="156" t="s">
        <v>154</v>
      </c>
    </row>
    <row r="194" spans="2:65" s="12" customFormat="1">
      <c r="B194" s="154"/>
      <c r="D194" s="155" t="s">
        <v>164</v>
      </c>
      <c r="E194" s="156" t="s">
        <v>1</v>
      </c>
      <c r="F194" s="157" t="s">
        <v>2767</v>
      </c>
      <c r="H194" s="156" t="s">
        <v>1</v>
      </c>
      <c r="I194" s="158"/>
      <c r="L194" s="154"/>
      <c r="M194" s="159"/>
      <c r="T194" s="160"/>
      <c r="AT194" s="156" t="s">
        <v>164</v>
      </c>
      <c r="AU194" s="156" t="s">
        <v>80</v>
      </c>
      <c r="AV194" s="12" t="s">
        <v>80</v>
      </c>
      <c r="AW194" s="12" t="s">
        <v>32</v>
      </c>
      <c r="AX194" s="12" t="s">
        <v>7</v>
      </c>
      <c r="AY194" s="156" t="s">
        <v>154</v>
      </c>
    </row>
    <row r="195" spans="2:65" s="12" customFormat="1">
      <c r="B195" s="154"/>
      <c r="D195" s="155" t="s">
        <v>164</v>
      </c>
      <c r="E195" s="156" t="s">
        <v>1</v>
      </c>
      <c r="F195" s="157" t="s">
        <v>2768</v>
      </c>
      <c r="H195" s="156" t="s">
        <v>1</v>
      </c>
      <c r="I195" s="158"/>
      <c r="L195" s="154"/>
      <c r="M195" s="159"/>
      <c r="T195" s="160"/>
      <c r="AT195" s="156" t="s">
        <v>164</v>
      </c>
      <c r="AU195" s="156" t="s">
        <v>80</v>
      </c>
      <c r="AV195" s="12" t="s">
        <v>80</v>
      </c>
      <c r="AW195" s="12" t="s">
        <v>32</v>
      </c>
      <c r="AX195" s="12" t="s">
        <v>7</v>
      </c>
      <c r="AY195" s="156" t="s">
        <v>154</v>
      </c>
    </row>
    <row r="196" spans="2:65" s="12" customFormat="1">
      <c r="B196" s="154"/>
      <c r="D196" s="155" t="s">
        <v>164</v>
      </c>
      <c r="E196" s="156" t="s">
        <v>1</v>
      </c>
      <c r="F196" s="157" t="s">
        <v>2769</v>
      </c>
      <c r="H196" s="156" t="s">
        <v>1</v>
      </c>
      <c r="I196" s="158"/>
      <c r="L196" s="154"/>
      <c r="M196" s="159"/>
      <c r="T196" s="160"/>
      <c r="AT196" s="156" t="s">
        <v>164</v>
      </c>
      <c r="AU196" s="156" t="s">
        <v>80</v>
      </c>
      <c r="AV196" s="12" t="s">
        <v>80</v>
      </c>
      <c r="AW196" s="12" t="s">
        <v>32</v>
      </c>
      <c r="AX196" s="12" t="s">
        <v>7</v>
      </c>
      <c r="AY196" s="156" t="s">
        <v>154</v>
      </c>
    </row>
    <row r="197" spans="2:65" s="12" customFormat="1">
      <c r="B197" s="154"/>
      <c r="D197" s="155" t="s">
        <v>164</v>
      </c>
      <c r="E197" s="156" t="s">
        <v>1</v>
      </c>
      <c r="F197" s="157" t="s">
        <v>2770</v>
      </c>
      <c r="H197" s="156" t="s">
        <v>1</v>
      </c>
      <c r="I197" s="158"/>
      <c r="L197" s="154"/>
      <c r="M197" s="159"/>
      <c r="T197" s="160"/>
      <c r="AT197" s="156" t="s">
        <v>164</v>
      </c>
      <c r="AU197" s="156" t="s">
        <v>80</v>
      </c>
      <c r="AV197" s="12" t="s">
        <v>80</v>
      </c>
      <c r="AW197" s="12" t="s">
        <v>32</v>
      </c>
      <c r="AX197" s="12" t="s">
        <v>7</v>
      </c>
      <c r="AY197" s="156" t="s">
        <v>154</v>
      </c>
    </row>
    <row r="198" spans="2:65" s="12" customFormat="1">
      <c r="B198" s="154"/>
      <c r="D198" s="155" t="s">
        <v>164</v>
      </c>
      <c r="E198" s="156" t="s">
        <v>1</v>
      </c>
      <c r="F198" s="157" t="s">
        <v>2771</v>
      </c>
      <c r="H198" s="156" t="s">
        <v>1</v>
      </c>
      <c r="I198" s="158"/>
      <c r="L198" s="154"/>
      <c r="M198" s="159"/>
      <c r="T198" s="160"/>
      <c r="AT198" s="156" t="s">
        <v>164</v>
      </c>
      <c r="AU198" s="156" t="s">
        <v>80</v>
      </c>
      <c r="AV198" s="12" t="s">
        <v>80</v>
      </c>
      <c r="AW198" s="12" t="s">
        <v>32</v>
      </c>
      <c r="AX198" s="12" t="s">
        <v>7</v>
      </c>
      <c r="AY198" s="156" t="s">
        <v>154</v>
      </c>
    </row>
    <row r="199" spans="2:65" s="13" customFormat="1">
      <c r="B199" s="161"/>
      <c r="D199" s="155" t="s">
        <v>164</v>
      </c>
      <c r="E199" s="162" t="s">
        <v>1</v>
      </c>
      <c r="F199" s="163" t="s">
        <v>80</v>
      </c>
      <c r="H199" s="164">
        <v>1</v>
      </c>
      <c r="I199" s="165"/>
      <c r="L199" s="161"/>
      <c r="M199" s="166"/>
      <c r="T199" s="167"/>
      <c r="AT199" s="162" t="s">
        <v>164</v>
      </c>
      <c r="AU199" s="162" t="s">
        <v>80</v>
      </c>
      <c r="AV199" s="13" t="s">
        <v>84</v>
      </c>
      <c r="AW199" s="13" t="s">
        <v>32</v>
      </c>
      <c r="AX199" s="13" t="s">
        <v>80</v>
      </c>
      <c r="AY199" s="162" t="s">
        <v>154</v>
      </c>
    </row>
    <row r="200" spans="2:65" s="1" customFormat="1" ht="16.5" customHeight="1">
      <c r="B200" s="139"/>
      <c r="C200" s="140" t="s">
        <v>414</v>
      </c>
      <c r="D200" s="140" t="s">
        <v>156</v>
      </c>
      <c r="E200" s="141" t="s">
        <v>2772</v>
      </c>
      <c r="F200" s="142" t="s">
        <v>2773</v>
      </c>
      <c r="G200" s="143" t="s">
        <v>355</v>
      </c>
      <c r="H200" s="144">
        <v>2</v>
      </c>
      <c r="I200" s="145"/>
      <c r="J200" s="146">
        <f>ROUND(I200*H200,2)</f>
        <v>0</v>
      </c>
      <c r="K200" s="147"/>
      <c r="L200" s="32"/>
      <c r="M200" s="148" t="s">
        <v>1</v>
      </c>
      <c r="N200" s="149" t="s">
        <v>42</v>
      </c>
      <c r="P200" s="150">
        <f>O200*H200</f>
        <v>0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AR200" s="152" t="s">
        <v>90</v>
      </c>
      <c r="AT200" s="152" t="s">
        <v>156</v>
      </c>
      <c r="AU200" s="152" t="s">
        <v>80</v>
      </c>
      <c r="AY200" s="17" t="s">
        <v>154</v>
      </c>
      <c r="BE200" s="153">
        <f>IF(N200="základná",J200,0)</f>
        <v>0</v>
      </c>
      <c r="BF200" s="153">
        <f>IF(N200="znížená",J200,0)</f>
        <v>0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7" t="s">
        <v>84</v>
      </c>
      <c r="BK200" s="153">
        <f>ROUND(I200*H200,2)</f>
        <v>0</v>
      </c>
      <c r="BL200" s="17" t="s">
        <v>90</v>
      </c>
      <c r="BM200" s="152" t="s">
        <v>799</v>
      </c>
    </row>
    <row r="201" spans="2:65" s="1" customFormat="1" ht="24.2" customHeight="1">
      <c r="B201" s="139"/>
      <c r="C201" s="140" t="s">
        <v>418</v>
      </c>
      <c r="D201" s="140" t="s">
        <v>156</v>
      </c>
      <c r="E201" s="141" t="s">
        <v>2774</v>
      </c>
      <c r="F201" s="142" t="s">
        <v>2775</v>
      </c>
      <c r="G201" s="143" t="s">
        <v>355</v>
      </c>
      <c r="H201" s="144">
        <v>1</v>
      </c>
      <c r="I201" s="145"/>
      <c r="J201" s="146">
        <f>ROUND(I201*H201,2)</f>
        <v>0</v>
      </c>
      <c r="K201" s="147"/>
      <c r="L201" s="32"/>
      <c r="M201" s="148" t="s">
        <v>1</v>
      </c>
      <c r="N201" s="149" t="s">
        <v>42</v>
      </c>
      <c r="P201" s="150">
        <f>O201*H201</f>
        <v>0</v>
      </c>
      <c r="Q201" s="150">
        <v>0</v>
      </c>
      <c r="R201" s="150">
        <f>Q201*H201</f>
        <v>0</v>
      </c>
      <c r="S201" s="150">
        <v>0</v>
      </c>
      <c r="T201" s="151">
        <f>S201*H201</f>
        <v>0</v>
      </c>
      <c r="AR201" s="152" t="s">
        <v>90</v>
      </c>
      <c r="AT201" s="152" t="s">
        <v>156</v>
      </c>
      <c r="AU201" s="152" t="s">
        <v>80</v>
      </c>
      <c r="AY201" s="17" t="s">
        <v>154</v>
      </c>
      <c r="BE201" s="153">
        <f>IF(N201="základná",J201,0)</f>
        <v>0</v>
      </c>
      <c r="BF201" s="153">
        <f>IF(N201="znížená",J201,0)</f>
        <v>0</v>
      </c>
      <c r="BG201" s="153">
        <f>IF(N201="zákl. prenesená",J201,0)</f>
        <v>0</v>
      </c>
      <c r="BH201" s="153">
        <f>IF(N201="zníž. prenesená",J201,0)</f>
        <v>0</v>
      </c>
      <c r="BI201" s="153">
        <f>IF(N201="nulová",J201,0)</f>
        <v>0</v>
      </c>
      <c r="BJ201" s="17" t="s">
        <v>84</v>
      </c>
      <c r="BK201" s="153">
        <f>ROUND(I201*H201,2)</f>
        <v>0</v>
      </c>
      <c r="BL201" s="17" t="s">
        <v>90</v>
      </c>
      <c r="BM201" s="152" t="s">
        <v>812</v>
      </c>
    </row>
    <row r="202" spans="2:65" s="1" customFormat="1" ht="16.5" customHeight="1">
      <c r="B202" s="139"/>
      <c r="C202" s="140" t="s">
        <v>424</v>
      </c>
      <c r="D202" s="140" t="s">
        <v>156</v>
      </c>
      <c r="E202" s="141" t="s">
        <v>2776</v>
      </c>
      <c r="F202" s="142" t="s">
        <v>2777</v>
      </c>
      <c r="G202" s="143" t="s">
        <v>355</v>
      </c>
      <c r="H202" s="144">
        <v>4</v>
      </c>
      <c r="I202" s="145"/>
      <c r="J202" s="146">
        <f>ROUND(I202*H202,2)</f>
        <v>0</v>
      </c>
      <c r="K202" s="147"/>
      <c r="L202" s="32"/>
      <c r="M202" s="148" t="s">
        <v>1</v>
      </c>
      <c r="N202" s="149" t="s">
        <v>42</v>
      </c>
      <c r="P202" s="150">
        <f>O202*H202</f>
        <v>0</v>
      </c>
      <c r="Q202" s="150">
        <v>0</v>
      </c>
      <c r="R202" s="150">
        <f>Q202*H202</f>
        <v>0</v>
      </c>
      <c r="S202" s="150">
        <v>0</v>
      </c>
      <c r="T202" s="151">
        <f>S202*H202</f>
        <v>0</v>
      </c>
      <c r="AR202" s="152" t="s">
        <v>90</v>
      </c>
      <c r="AT202" s="152" t="s">
        <v>156</v>
      </c>
      <c r="AU202" s="152" t="s">
        <v>80</v>
      </c>
      <c r="AY202" s="17" t="s">
        <v>154</v>
      </c>
      <c r="BE202" s="153">
        <f>IF(N202="základná",J202,0)</f>
        <v>0</v>
      </c>
      <c r="BF202" s="153">
        <f>IF(N202="znížená",J202,0)</f>
        <v>0</v>
      </c>
      <c r="BG202" s="153">
        <f>IF(N202="zákl. prenesená",J202,0)</f>
        <v>0</v>
      </c>
      <c r="BH202" s="153">
        <f>IF(N202="zníž. prenesená",J202,0)</f>
        <v>0</v>
      </c>
      <c r="BI202" s="153">
        <f>IF(N202="nulová",J202,0)</f>
        <v>0</v>
      </c>
      <c r="BJ202" s="17" t="s">
        <v>84</v>
      </c>
      <c r="BK202" s="153">
        <f>ROUND(I202*H202,2)</f>
        <v>0</v>
      </c>
      <c r="BL202" s="17" t="s">
        <v>90</v>
      </c>
      <c r="BM202" s="152" t="s">
        <v>825</v>
      </c>
    </row>
    <row r="203" spans="2:65" s="1" customFormat="1" ht="24.2" customHeight="1">
      <c r="B203" s="139"/>
      <c r="C203" s="140" t="s">
        <v>433</v>
      </c>
      <c r="D203" s="140" t="s">
        <v>156</v>
      </c>
      <c r="E203" s="141" t="s">
        <v>2778</v>
      </c>
      <c r="F203" s="142" t="s">
        <v>2779</v>
      </c>
      <c r="G203" s="143" t="s">
        <v>355</v>
      </c>
      <c r="H203" s="144">
        <v>1</v>
      </c>
      <c r="I203" s="145"/>
      <c r="J203" s="146">
        <f>ROUND(I203*H203,2)</f>
        <v>0</v>
      </c>
      <c r="K203" s="147"/>
      <c r="L203" s="32"/>
      <c r="M203" s="148" t="s">
        <v>1</v>
      </c>
      <c r="N203" s="149" t="s">
        <v>42</v>
      </c>
      <c r="P203" s="150">
        <f>O203*H203</f>
        <v>0</v>
      </c>
      <c r="Q203" s="150">
        <v>0</v>
      </c>
      <c r="R203" s="150">
        <f>Q203*H203</f>
        <v>0</v>
      </c>
      <c r="S203" s="150">
        <v>0</v>
      </c>
      <c r="T203" s="151">
        <f>S203*H203</f>
        <v>0</v>
      </c>
      <c r="AR203" s="152" t="s">
        <v>90</v>
      </c>
      <c r="AT203" s="152" t="s">
        <v>156</v>
      </c>
      <c r="AU203" s="152" t="s">
        <v>80</v>
      </c>
      <c r="AY203" s="17" t="s">
        <v>154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7" t="s">
        <v>84</v>
      </c>
      <c r="BK203" s="153">
        <f>ROUND(I203*H203,2)</f>
        <v>0</v>
      </c>
      <c r="BL203" s="17" t="s">
        <v>90</v>
      </c>
      <c r="BM203" s="152" t="s">
        <v>892</v>
      </c>
    </row>
    <row r="204" spans="2:65" s="1" customFormat="1" ht="24.2" customHeight="1">
      <c r="B204" s="139"/>
      <c r="C204" s="140" t="s">
        <v>441</v>
      </c>
      <c r="D204" s="140" t="s">
        <v>156</v>
      </c>
      <c r="E204" s="141" t="s">
        <v>2780</v>
      </c>
      <c r="F204" s="142" t="s">
        <v>2781</v>
      </c>
      <c r="G204" s="143" t="s">
        <v>355</v>
      </c>
      <c r="H204" s="144">
        <v>1</v>
      </c>
      <c r="I204" s="145"/>
      <c r="J204" s="146">
        <f>ROUND(I204*H204,2)</f>
        <v>0</v>
      </c>
      <c r="K204" s="147"/>
      <c r="L204" s="32"/>
      <c r="M204" s="148" t="s">
        <v>1</v>
      </c>
      <c r="N204" s="149" t="s">
        <v>42</v>
      </c>
      <c r="P204" s="150">
        <f>O204*H204</f>
        <v>0</v>
      </c>
      <c r="Q204" s="150">
        <v>0</v>
      </c>
      <c r="R204" s="150">
        <f>Q204*H204</f>
        <v>0</v>
      </c>
      <c r="S204" s="150">
        <v>0</v>
      </c>
      <c r="T204" s="151">
        <f>S204*H204</f>
        <v>0</v>
      </c>
      <c r="AR204" s="152" t="s">
        <v>90</v>
      </c>
      <c r="AT204" s="152" t="s">
        <v>156</v>
      </c>
      <c r="AU204" s="152" t="s">
        <v>80</v>
      </c>
      <c r="AY204" s="17" t="s">
        <v>154</v>
      </c>
      <c r="BE204" s="153">
        <f>IF(N204="základná",J204,0)</f>
        <v>0</v>
      </c>
      <c r="BF204" s="153">
        <f>IF(N204="znížená",J204,0)</f>
        <v>0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7" t="s">
        <v>84</v>
      </c>
      <c r="BK204" s="153">
        <f>ROUND(I204*H204,2)</f>
        <v>0</v>
      </c>
      <c r="BL204" s="17" t="s">
        <v>90</v>
      </c>
      <c r="BM204" s="152" t="s">
        <v>903</v>
      </c>
    </row>
    <row r="205" spans="2:65" s="1" customFormat="1" ht="24.2" customHeight="1">
      <c r="B205" s="139"/>
      <c r="C205" s="140" t="s">
        <v>451</v>
      </c>
      <c r="D205" s="140" t="s">
        <v>156</v>
      </c>
      <c r="E205" s="141" t="s">
        <v>2782</v>
      </c>
      <c r="F205" s="142" t="s">
        <v>2783</v>
      </c>
      <c r="G205" s="143" t="s">
        <v>355</v>
      </c>
      <c r="H205" s="144">
        <v>4</v>
      </c>
      <c r="I205" s="145"/>
      <c r="J205" s="146">
        <f>ROUND(I205*H205,2)</f>
        <v>0</v>
      </c>
      <c r="K205" s="147"/>
      <c r="L205" s="32"/>
      <c r="M205" s="148" t="s">
        <v>1</v>
      </c>
      <c r="N205" s="149" t="s">
        <v>42</v>
      </c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AR205" s="152" t="s">
        <v>90</v>
      </c>
      <c r="AT205" s="152" t="s">
        <v>156</v>
      </c>
      <c r="AU205" s="152" t="s">
        <v>80</v>
      </c>
      <c r="AY205" s="17" t="s">
        <v>154</v>
      </c>
      <c r="BE205" s="153">
        <f>IF(N205="základná",J205,0)</f>
        <v>0</v>
      </c>
      <c r="BF205" s="153">
        <f>IF(N205="znížená",J205,0)</f>
        <v>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7" t="s">
        <v>84</v>
      </c>
      <c r="BK205" s="153">
        <f>ROUND(I205*H205,2)</f>
        <v>0</v>
      </c>
      <c r="BL205" s="17" t="s">
        <v>90</v>
      </c>
      <c r="BM205" s="152" t="s">
        <v>912</v>
      </c>
    </row>
    <row r="206" spans="2:65" s="1" customFormat="1" ht="16.5" customHeight="1">
      <c r="B206" s="139"/>
      <c r="C206" s="140" t="s">
        <v>461</v>
      </c>
      <c r="D206" s="140" t="s">
        <v>156</v>
      </c>
      <c r="E206" s="141" t="s">
        <v>2792</v>
      </c>
      <c r="F206" s="142" t="s">
        <v>2793</v>
      </c>
      <c r="G206" s="143" t="s">
        <v>355</v>
      </c>
      <c r="H206" s="144">
        <v>1</v>
      </c>
      <c r="I206" s="145"/>
      <c r="J206" s="146">
        <f>ROUND(I206*H206,2)</f>
        <v>0</v>
      </c>
      <c r="K206" s="147"/>
      <c r="L206" s="32"/>
      <c r="M206" s="148" t="s">
        <v>1</v>
      </c>
      <c r="N206" s="149" t="s">
        <v>42</v>
      </c>
      <c r="P206" s="150">
        <f>O206*H206</f>
        <v>0</v>
      </c>
      <c r="Q206" s="150">
        <v>0</v>
      </c>
      <c r="R206" s="150">
        <f>Q206*H206</f>
        <v>0</v>
      </c>
      <c r="S206" s="150">
        <v>0</v>
      </c>
      <c r="T206" s="151">
        <f>S206*H206</f>
        <v>0</v>
      </c>
      <c r="AR206" s="152" t="s">
        <v>90</v>
      </c>
      <c r="AT206" s="152" t="s">
        <v>156</v>
      </c>
      <c r="AU206" s="152" t="s">
        <v>80</v>
      </c>
      <c r="AY206" s="17" t="s">
        <v>154</v>
      </c>
      <c r="BE206" s="153">
        <f>IF(N206="základná",J206,0)</f>
        <v>0</v>
      </c>
      <c r="BF206" s="153">
        <f>IF(N206="znížená",J206,0)</f>
        <v>0</v>
      </c>
      <c r="BG206" s="153">
        <f>IF(N206="zákl. prenesená",J206,0)</f>
        <v>0</v>
      </c>
      <c r="BH206" s="153">
        <f>IF(N206="zníž. prenesená",J206,0)</f>
        <v>0</v>
      </c>
      <c r="BI206" s="153">
        <f>IF(N206="nulová",J206,0)</f>
        <v>0</v>
      </c>
      <c r="BJ206" s="17" t="s">
        <v>84</v>
      </c>
      <c r="BK206" s="153">
        <f>ROUND(I206*H206,2)</f>
        <v>0</v>
      </c>
      <c r="BL206" s="17" t="s">
        <v>90</v>
      </c>
      <c r="BM206" s="152" t="s">
        <v>926</v>
      </c>
    </row>
    <row r="207" spans="2:65" s="1" customFormat="1" ht="16.5" customHeight="1">
      <c r="B207" s="139"/>
      <c r="C207" s="140" t="s">
        <v>465</v>
      </c>
      <c r="D207" s="140" t="s">
        <v>156</v>
      </c>
      <c r="E207" s="141" t="s">
        <v>2794</v>
      </c>
      <c r="F207" s="142" t="s">
        <v>2795</v>
      </c>
      <c r="G207" s="143" t="s">
        <v>355</v>
      </c>
      <c r="H207" s="144">
        <v>1</v>
      </c>
      <c r="I207" s="145"/>
      <c r="J207" s="146">
        <f>ROUND(I207*H207,2)</f>
        <v>0</v>
      </c>
      <c r="K207" s="147"/>
      <c r="L207" s="32"/>
      <c r="M207" s="148" t="s">
        <v>1</v>
      </c>
      <c r="N207" s="149" t="s">
        <v>42</v>
      </c>
      <c r="P207" s="150">
        <f>O207*H207</f>
        <v>0</v>
      </c>
      <c r="Q207" s="150">
        <v>0</v>
      </c>
      <c r="R207" s="150">
        <f>Q207*H207</f>
        <v>0</v>
      </c>
      <c r="S207" s="150">
        <v>0</v>
      </c>
      <c r="T207" s="151">
        <f>S207*H207</f>
        <v>0</v>
      </c>
      <c r="AR207" s="152" t="s">
        <v>90</v>
      </c>
      <c r="AT207" s="152" t="s">
        <v>156</v>
      </c>
      <c r="AU207" s="152" t="s">
        <v>80</v>
      </c>
      <c r="AY207" s="17" t="s">
        <v>154</v>
      </c>
      <c r="BE207" s="153">
        <f>IF(N207="základná",J207,0)</f>
        <v>0</v>
      </c>
      <c r="BF207" s="153">
        <f>IF(N207="znížená",J207,0)</f>
        <v>0</v>
      </c>
      <c r="BG207" s="153">
        <f>IF(N207="zákl. prenesená",J207,0)</f>
        <v>0</v>
      </c>
      <c r="BH207" s="153">
        <f>IF(N207="zníž. prenesená",J207,0)</f>
        <v>0</v>
      </c>
      <c r="BI207" s="153">
        <f>IF(N207="nulová",J207,0)</f>
        <v>0</v>
      </c>
      <c r="BJ207" s="17" t="s">
        <v>84</v>
      </c>
      <c r="BK207" s="153">
        <f>ROUND(I207*H207,2)</f>
        <v>0</v>
      </c>
      <c r="BL207" s="17" t="s">
        <v>90</v>
      </c>
      <c r="BM207" s="152" t="s">
        <v>941</v>
      </c>
    </row>
    <row r="208" spans="2:65" s="1" customFormat="1" ht="24.2" customHeight="1">
      <c r="B208" s="139"/>
      <c r="C208" s="140" t="s">
        <v>473</v>
      </c>
      <c r="D208" s="140" t="s">
        <v>156</v>
      </c>
      <c r="E208" s="141" t="s">
        <v>2788</v>
      </c>
      <c r="F208" s="142" t="s">
        <v>2789</v>
      </c>
      <c r="G208" s="143" t="s">
        <v>355</v>
      </c>
      <c r="H208" s="144">
        <v>4</v>
      </c>
      <c r="I208" s="145"/>
      <c r="J208" s="146">
        <f>ROUND(I208*H208,2)</f>
        <v>0</v>
      </c>
      <c r="K208" s="147"/>
      <c r="L208" s="32"/>
      <c r="M208" s="148" t="s">
        <v>1</v>
      </c>
      <c r="N208" s="149" t="s">
        <v>42</v>
      </c>
      <c r="P208" s="150">
        <f>O208*H208</f>
        <v>0</v>
      </c>
      <c r="Q208" s="150">
        <v>0</v>
      </c>
      <c r="R208" s="150">
        <f>Q208*H208</f>
        <v>0</v>
      </c>
      <c r="S208" s="150">
        <v>0</v>
      </c>
      <c r="T208" s="151">
        <f>S208*H208</f>
        <v>0</v>
      </c>
      <c r="AR208" s="152" t="s">
        <v>90</v>
      </c>
      <c r="AT208" s="152" t="s">
        <v>156</v>
      </c>
      <c r="AU208" s="152" t="s">
        <v>80</v>
      </c>
      <c r="AY208" s="17" t="s">
        <v>154</v>
      </c>
      <c r="BE208" s="153">
        <f>IF(N208="základná",J208,0)</f>
        <v>0</v>
      </c>
      <c r="BF208" s="153">
        <f>IF(N208="znížená",J208,0)</f>
        <v>0</v>
      </c>
      <c r="BG208" s="153">
        <f>IF(N208="zákl. prenesená",J208,0)</f>
        <v>0</v>
      </c>
      <c r="BH208" s="153">
        <f>IF(N208="zníž. prenesená",J208,0)</f>
        <v>0</v>
      </c>
      <c r="BI208" s="153">
        <f>IF(N208="nulová",J208,0)</f>
        <v>0</v>
      </c>
      <c r="BJ208" s="17" t="s">
        <v>84</v>
      </c>
      <c r="BK208" s="153">
        <f>ROUND(I208*H208,2)</f>
        <v>0</v>
      </c>
      <c r="BL208" s="17" t="s">
        <v>90</v>
      </c>
      <c r="BM208" s="152" t="s">
        <v>951</v>
      </c>
    </row>
    <row r="209" spans="2:65" s="1" customFormat="1" ht="16.5" customHeight="1">
      <c r="B209" s="139"/>
      <c r="C209" s="140" t="s">
        <v>477</v>
      </c>
      <c r="D209" s="140" t="s">
        <v>156</v>
      </c>
      <c r="E209" s="141" t="s">
        <v>2857</v>
      </c>
      <c r="F209" s="142" t="s">
        <v>2858</v>
      </c>
      <c r="G209" s="143" t="s">
        <v>355</v>
      </c>
      <c r="H209" s="144">
        <v>8</v>
      </c>
      <c r="I209" s="145"/>
      <c r="J209" s="146">
        <f>ROUND(I209*H209,2)</f>
        <v>0</v>
      </c>
      <c r="K209" s="147"/>
      <c r="L209" s="32"/>
      <c r="M209" s="148" t="s">
        <v>1</v>
      </c>
      <c r="N209" s="149" t="s">
        <v>42</v>
      </c>
      <c r="P209" s="150">
        <f>O209*H209</f>
        <v>0</v>
      </c>
      <c r="Q209" s="150">
        <v>0</v>
      </c>
      <c r="R209" s="150">
        <f>Q209*H209</f>
        <v>0</v>
      </c>
      <c r="S209" s="150">
        <v>0</v>
      </c>
      <c r="T209" s="151">
        <f>S209*H209</f>
        <v>0</v>
      </c>
      <c r="AR209" s="152" t="s">
        <v>90</v>
      </c>
      <c r="AT209" s="152" t="s">
        <v>156</v>
      </c>
      <c r="AU209" s="152" t="s">
        <v>80</v>
      </c>
      <c r="AY209" s="17" t="s">
        <v>154</v>
      </c>
      <c r="BE209" s="153">
        <f>IF(N209="základná",J209,0)</f>
        <v>0</v>
      </c>
      <c r="BF209" s="153">
        <f>IF(N209="znížená",J209,0)</f>
        <v>0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7" t="s">
        <v>84</v>
      </c>
      <c r="BK209" s="153">
        <f>ROUND(I209*H209,2)</f>
        <v>0</v>
      </c>
      <c r="BL209" s="17" t="s">
        <v>90</v>
      </c>
      <c r="BM209" s="152" t="s">
        <v>961</v>
      </c>
    </row>
    <row r="210" spans="2:65" s="1" customFormat="1" ht="16.5" customHeight="1">
      <c r="B210" s="139"/>
      <c r="C210" s="140" t="s">
        <v>484</v>
      </c>
      <c r="D210" s="140" t="s">
        <v>156</v>
      </c>
      <c r="E210" s="141" t="s">
        <v>2859</v>
      </c>
      <c r="F210" s="142" t="s">
        <v>2860</v>
      </c>
      <c r="G210" s="143" t="s">
        <v>355</v>
      </c>
      <c r="H210" s="144">
        <v>10</v>
      </c>
      <c r="I210" s="145"/>
      <c r="J210" s="146">
        <f>ROUND(I210*H210,2)</f>
        <v>0</v>
      </c>
      <c r="K210" s="147"/>
      <c r="L210" s="32"/>
      <c r="M210" s="148" t="s">
        <v>1</v>
      </c>
      <c r="N210" s="149" t="s">
        <v>42</v>
      </c>
      <c r="P210" s="150">
        <f>O210*H210</f>
        <v>0</v>
      </c>
      <c r="Q210" s="150">
        <v>0</v>
      </c>
      <c r="R210" s="150">
        <f>Q210*H210</f>
        <v>0</v>
      </c>
      <c r="S210" s="150">
        <v>0</v>
      </c>
      <c r="T210" s="151">
        <f>S210*H210</f>
        <v>0</v>
      </c>
      <c r="AR210" s="152" t="s">
        <v>90</v>
      </c>
      <c r="AT210" s="152" t="s">
        <v>156</v>
      </c>
      <c r="AU210" s="152" t="s">
        <v>80</v>
      </c>
      <c r="AY210" s="17" t="s">
        <v>154</v>
      </c>
      <c r="BE210" s="153">
        <f>IF(N210="základná",J210,0)</f>
        <v>0</v>
      </c>
      <c r="BF210" s="153">
        <f>IF(N210="znížená",J210,0)</f>
        <v>0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7" t="s">
        <v>84</v>
      </c>
      <c r="BK210" s="153">
        <f>ROUND(I210*H210,2)</f>
        <v>0</v>
      </c>
      <c r="BL210" s="17" t="s">
        <v>90</v>
      </c>
      <c r="BM210" s="152" t="s">
        <v>976</v>
      </c>
    </row>
    <row r="211" spans="2:65" s="1" customFormat="1" ht="21.75" customHeight="1">
      <c r="B211" s="139"/>
      <c r="C211" s="140" t="s">
        <v>488</v>
      </c>
      <c r="D211" s="140" t="s">
        <v>156</v>
      </c>
      <c r="E211" s="141" t="s">
        <v>2861</v>
      </c>
      <c r="F211" s="142" t="s">
        <v>2862</v>
      </c>
      <c r="G211" s="143" t="s">
        <v>633</v>
      </c>
      <c r="H211" s="144">
        <v>23</v>
      </c>
      <c r="I211" s="145"/>
      <c r="J211" s="146">
        <f>ROUND(I211*H211,2)</f>
        <v>0</v>
      </c>
      <c r="K211" s="147"/>
      <c r="L211" s="32"/>
      <c r="M211" s="148" t="s">
        <v>1</v>
      </c>
      <c r="N211" s="149" t="s">
        <v>42</v>
      </c>
      <c r="P211" s="150">
        <f>O211*H211</f>
        <v>0</v>
      </c>
      <c r="Q211" s="150">
        <v>0</v>
      </c>
      <c r="R211" s="150">
        <f>Q211*H211</f>
        <v>0</v>
      </c>
      <c r="S211" s="150">
        <v>0</v>
      </c>
      <c r="T211" s="151">
        <f>S211*H211</f>
        <v>0</v>
      </c>
      <c r="AR211" s="152" t="s">
        <v>90</v>
      </c>
      <c r="AT211" s="152" t="s">
        <v>156</v>
      </c>
      <c r="AU211" s="152" t="s">
        <v>80</v>
      </c>
      <c r="AY211" s="17" t="s">
        <v>154</v>
      </c>
      <c r="BE211" s="153">
        <f>IF(N211="základná",J211,0)</f>
        <v>0</v>
      </c>
      <c r="BF211" s="153">
        <f>IF(N211="znížená",J211,0)</f>
        <v>0</v>
      </c>
      <c r="BG211" s="153">
        <f>IF(N211="zákl. prenesená",J211,0)</f>
        <v>0</v>
      </c>
      <c r="BH211" s="153">
        <f>IF(N211="zníž. prenesená",J211,0)</f>
        <v>0</v>
      </c>
      <c r="BI211" s="153">
        <f>IF(N211="nulová",J211,0)</f>
        <v>0</v>
      </c>
      <c r="BJ211" s="17" t="s">
        <v>84</v>
      </c>
      <c r="BK211" s="153">
        <f>ROUND(I211*H211,2)</f>
        <v>0</v>
      </c>
      <c r="BL211" s="17" t="s">
        <v>90</v>
      </c>
      <c r="BM211" s="152" t="s">
        <v>988</v>
      </c>
    </row>
    <row r="212" spans="2:65" s="1" customFormat="1" ht="21.75" customHeight="1">
      <c r="B212" s="139"/>
      <c r="C212" s="140" t="s">
        <v>499</v>
      </c>
      <c r="D212" s="140" t="s">
        <v>156</v>
      </c>
      <c r="E212" s="141" t="s">
        <v>2796</v>
      </c>
      <c r="F212" s="142" t="s">
        <v>2797</v>
      </c>
      <c r="G212" s="143" t="s">
        <v>633</v>
      </c>
      <c r="H212" s="144">
        <v>11</v>
      </c>
      <c r="I212" s="145"/>
      <c r="J212" s="146">
        <f>ROUND(I212*H212,2)</f>
        <v>0</v>
      </c>
      <c r="K212" s="147"/>
      <c r="L212" s="32"/>
      <c r="M212" s="148" t="s">
        <v>1</v>
      </c>
      <c r="N212" s="149" t="s">
        <v>42</v>
      </c>
      <c r="P212" s="150">
        <f>O212*H212</f>
        <v>0</v>
      </c>
      <c r="Q212" s="150">
        <v>0</v>
      </c>
      <c r="R212" s="150">
        <f>Q212*H212</f>
        <v>0</v>
      </c>
      <c r="S212" s="150">
        <v>0</v>
      </c>
      <c r="T212" s="151">
        <f>S212*H212</f>
        <v>0</v>
      </c>
      <c r="AR212" s="152" t="s">
        <v>90</v>
      </c>
      <c r="AT212" s="152" t="s">
        <v>156</v>
      </c>
      <c r="AU212" s="152" t="s">
        <v>80</v>
      </c>
      <c r="AY212" s="17" t="s">
        <v>154</v>
      </c>
      <c r="BE212" s="153">
        <f>IF(N212="základná",J212,0)</f>
        <v>0</v>
      </c>
      <c r="BF212" s="153">
        <f>IF(N212="znížená",J212,0)</f>
        <v>0</v>
      </c>
      <c r="BG212" s="153">
        <f>IF(N212="zákl. prenesená",J212,0)</f>
        <v>0</v>
      </c>
      <c r="BH212" s="153">
        <f>IF(N212="zníž. prenesená",J212,0)</f>
        <v>0</v>
      </c>
      <c r="BI212" s="153">
        <f>IF(N212="nulová",J212,0)</f>
        <v>0</v>
      </c>
      <c r="BJ212" s="17" t="s">
        <v>84</v>
      </c>
      <c r="BK212" s="153">
        <f>ROUND(I212*H212,2)</f>
        <v>0</v>
      </c>
      <c r="BL212" s="17" t="s">
        <v>90</v>
      </c>
      <c r="BM212" s="152" t="s">
        <v>1003</v>
      </c>
    </row>
    <row r="213" spans="2:65" s="1" customFormat="1" ht="21.75" customHeight="1">
      <c r="B213" s="139"/>
      <c r="C213" s="140" t="s">
        <v>510</v>
      </c>
      <c r="D213" s="140" t="s">
        <v>156</v>
      </c>
      <c r="E213" s="141" t="s">
        <v>2800</v>
      </c>
      <c r="F213" s="142" t="s">
        <v>2801</v>
      </c>
      <c r="G213" s="143" t="s">
        <v>633</v>
      </c>
      <c r="H213" s="144">
        <v>12</v>
      </c>
      <c r="I213" s="145"/>
      <c r="J213" s="146">
        <f>ROUND(I213*H213,2)</f>
        <v>0</v>
      </c>
      <c r="K213" s="147"/>
      <c r="L213" s="32"/>
      <c r="M213" s="148" t="s">
        <v>1</v>
      </c>
      <c r="N213" s="149" t="s">
        <v>42</v>
      </c>
      <c r="P213" s="150">
        <f>O213*H213</f>
        <v>0</v>
      </c>
      <c r="Q213" s="150">
        <v>0</v>
      </c>
      <c r="R213" s="150">
        <f>Q213*H213</f>
        <v>0</v>
      </c>
      <c r="S213" s="150">
        <v>0</v>
      </c>
      <c r="T213" s="151">
        <f>S213*H213</f>
        <v>0</v>
      </c>
      <c r="AR213" s="152" t="s">
        <v>90</v>
      </c>
      <c r="AT213" s="152" t="s">
        <v>156</v>
      </c>
      <c r="AU213" s="152" t="s">
        <v>80</v>
      </c>
      <c r="AY213" s="17" t="s">
        <v>154</v>
      </c>
      <c r="BE213" s="153">
        <f>IF(N213="základná",J213,0)</f>
        <v>0</v>
      </c>
      <c r="BF213" s="153">
        <f>IF(N213="znížená",J213,0)</f>
        <v>0</v>
      </c>
      <c r="BG213" s="153">
        <f>IF(N213="zákl. prenesená",J213,0)</f>
        <v>0</v>
      </c>
      <c r="BH213" s="153">
        <f>IF(N213="zníž. prenesená",J213,0)</f>
        <v>0</v>
      </c>
      <c r="BI213" s="153">
        <f>IF(N213="nulová",J213,0)</f>
        <v>0</v>
      </c>
      <c r="BJ213" s="17" t="s">
        <v>84</v>
      </c>
      <c r="BK213" s="153">
        <f>ROUND(I213*H213,2)</f>
        <v>0</v>
      </c>
      <c r="BL213" s="17" t="s">
        <v>90</v>
      </c>
      <c r="BM213" s="152" t="s">
        <v>1011</v>
      </c>
    </row>
    <row r="214" spans="2:65" s="1" customFormat="1" ht="21.75" customHeight="1">
      <c r="B214" s="139"/>
      <c r="C214" s="140" t="s">
        <v>516</v>
      </c>
      <c r="D214" s="140" t="s">
        <v>156</v>
      </c>
      <c r="E214" s="141" t="s">
        <v>2802</v>
      </c>
      <c r="F214" s="142" t="s">
        <v>2803</v>
      </c>
      <c r="G214" s="143" t="s">
        <v>633</v>
      </c>
      <c r="H214" s="144">
        <v>10</v>
      </c>
      <c r="I214" s="145"/>
      <c r="J214" s="146">
        <f>ROUND(I214*H214,2)</f>
        <v>0</v>
      </c>
      <c r="K214" s="147"/>
      <c r="L214" s="32"/>
      <c r="M214" s="148" t="s">
        <v>1</v>
      </c>
      <c r="N214" s="149" t="s">
        <v>42</v>
      </c>
      <c r="P214" s="150">
        <f>O214*H214</f>
        <v>0</v>
      </c>
      <c r="Q214" s="150">
        <v>0</v>
      </c>
      <c r="R214" s="150">
        <f>Q214*H214</f>
        <v>0</v>
      </c>
      <c r="S214" s="150">
        <v>0</v>
      </c>
      <c r="T214" s="151">
        <f>S214*H214</f>
        <v>0</v>
      </c>
      <c r="AR214" s="152" t="s">
        <v>90</v>
      </c>
      <c r="AT214" s="152" t="s">
        <v>156</v>
      </c>
      <c r="AU214" s="152" t="s">
        <v>80</v>
      </c>
      <c r="AY214" s="17" t="s">
        <v>154</v>
      </c>
      <c r="BE214" s="153">
        <f>IF(N214="základná",J214,0)</f>
        <v>0</v>
      </c>
      <c r="BF214" s="153">
        <f>IF(N214="znížená",J214,0)</f>
        <v>0</v>
      </c>
      <c r="BG214" s="153">
        <f>IF(N214="zákl. prenesená",J214,0)</f>
        <v>0</v>
      </c>
      <c r="BH214" s="153">
        <f>IF(N214="zníž. prenesená",J214,0)</f>
        <v>0</v>
      </c>
      <c r="BI214" s="153">
        <f>IF(N214="nulová",J214,0)</f>
        <v>0</v>
      </c>
      <c r="BJ214" s="17" t="s">
        <v>84</v>
      </c>
      <c r="BK214" s="153">
        <f>ROUND(I214*H214,2)</f>
        <v>0</v>
      </c>
      <c r="BL214" s="17" t="s">
        <v>90</v>
      </c>
      <c r="BM214" s="152" t="s">
        <v>1020</v>
      </c>
    </row>
    <row r="215" spans="2:65" s="1" customFormat="1" ht="16.5" customHeight="1">
      <c r="B215" s="139"/>
      <c r="C215" s="140" t="s">
        <v>521</v>
      </c>
      <c r="D215" s="140" t="s">
        <v>156</v>
      </c>
      <c r="E215" s="141" t="s">
        <v>2863</v>
      </c>
      <c r="F215" s="142" t="s">
        <v>2864</v>
      </c>
      <c r="G215" s="143" t="s">
        <v>633</v>
      </c>
      <c r="H215" s="144">
        <v>10</v>
      </c>
      <c r="I215" s="145"/>
      <c r="J215" s="146">
        <f>ROUND(I215*H215,2)</f>
        <v>0</v>
      </c>
      <c r="K215" s="147"/>
      <c r="L215" s="32"/>
      <c r="M215" s="148" t="s">
        <v>1</v>
      </c>
      <c r="N215" s="149" t="s">
        <v>42</v>
      </c>
      <c r="P215" s="150">
        <f>O215*H215</f>
        <v>0</v>
      </c>
      <c r="Q215" s="150">
        <v>0</v>
      </c>
      <c r="R215" s="150">
        <f>Q215*H215</f>
        <v>0</v>
      </c>
      <c r="S215" s="150">
        <v>0</v>
      </c>
      <c r="T215" s="151">
        <f>S215*H215</f>
        <v>0</v>
      </c>
      <c r="AR215" s="152" t="s">
        <v>90</v>
      </c>
      <c r="AT215" s="152" t="s">
        <v>156</v>
      </c>
      <c r="AU215" s="152" t="s">
        <v>80</v>
      </c>
      <c r="AY215" s="17" t="s">
        <v>154</v>
      </c>
      <c r="BE215" s="153">
        <f>IF(N215="základná",J215,0)</f>
        <v>0</v>
      </c>
      <c r="BF215" s="153">
        <f>IF(N215="znížená",J215,0)</f>
        <v>0</v>
      </c>
      <c r="BG215" s="153">
        <f>IF(N215="zákl. prenesená",J215,0)</f>
        <v>0</v>
      </c>
      <c r="BH215" s="153">
        <f>IF(N215="zníž. prenesená",J215,0)</f>
        <v>0</v>
      </c>
      <c r="BI215" s="153">
        <f>IF(N215="nulová",J215,0)</f>
        <v>0</v>
      </c>
      <c r="BJ215" s="17" t="s">
        <v>84</v>
      </c>
      <c r="BK215" s="153">
        <f>ROUND(I215*H215,2)</f>
        <v>0</v>
      </c>
      <c r="BL215" s="17" t="s">
        <v>90</v>
      </c>
      <c r="BM215" s="152" t="s">
        <v>1029</v>
      </c>
    </row>
    <row r="216" spans="2:65" s="1" customFormat="1" ht="24.2" customHeight="1">
      <c r="B216" s="139"/>
      <c r="C216" s="140" t="s">
        <v>525</v>
      </c>
      <c r="D216" s="140" t="s">
        <v>156</v>
      </c>
      <c r="E216" s="141" t="s">
        <v>2804</v>
      </c>
      <c r="F216" s="142" t="s">
        <v>2805</v>
      </c>
      <c r="G216" s="143" t="s">
        <v>159</v>
      </c>
      <c r="H216" s="144">
        <v>29</v>
      </c>
      <c r="I216" s="145"/>
      <c r="J216" s="146">
        <f>ROUND(I216*H216,2)</f>
        <v>0</v>
      </c>
      <c r="K216" s="147"/>
      <c r="L216" s="32"/>
      <c r="M216" s="148" t="s">
        <v>1</v>
      </c>
      <c r="N216" s="149" t="s">
        <v>42</v>
      </c>
      <c r="P216" s="150">
        <f>O216*H216</f>
        <v>0</v>
      </c>
      <c r="Q216" s="150">
        <v>0</v>
      </c>
      <c r="R216" s="150">
        <f>Q216*H216</f>
        <v>0</v>
      </c>
      <c r="S216" s="150">
        <v>0</v>
      </c>
      <c r="T216" s="151">
        <f>S216*H216</f>
        <v>0</v>
      </c>
      <c r="AR216" s="152" t="s">
        <v>90</v>
      </c>
      <c r="AT216" s="152" t="s">
        <v>156</v>
      </c>
      <c r="AU216" s="152" t="s">
        <v>80</v>
      </c>
      <c r="AY216" s="17" t="s">
        <v>154</v>
      </c>
      <c r="BE216" s="153">
        <f>IF(N216="základná",J216,0)</f>
        <v>0</v>
      </c>
      <c r="BF216" s="153">
        <f>IF(N216="znížená",J216,0)</f>
        <v>0</v>
      </c>
      <c r="BG216" s="153">
        <f>IF(N216="zákl. prenesená",J216,0)</f>
        <v>0</v>
      </c>
      <c r="BH216" s="153">
        <f>IF(N216="zníž. prenesená",J216,0)</f>
        <v>0</v>
      </c>
      <c r="BI216" s="153">
        <f>IF(N216="nulová",J216,0)</f>
        <v>0</v>
      </c>
      <c r="BJ216" s="17" t="s">
        <v>84</v>
      </c>
      <c r="BK216" s="153">
        <f>ROUND(I216*H216,2)</f>
        <v>0</v>
      </c>
      <c r="BL216" s="17" t="s">
        <v>90</v>
      </c>
      <c r="BM216" s="152" t="s">
        <v>1042</v>
      </c>
    </row>
    <row r="217" spans="2:65" s="1" customFormat="1" ht="24.2" customHeight="1">
      <c r="B217" s="139"/>
      <c r="C217" s="140" t="s">
        <v>531</v>
      </c>
      <c r="D217" s="140" t="s">
        <v>156</v>
      </c>
      <c r="E217" s="141" t="s">
        <v>2806</v>
      </c>
      <c r="F217" s="142" t="s">
        <v>2807</v>
      </c>
      <c r="G217" s="143" t="s">
        <v>159</v>
      </c>
      <c r="H217" s="144">
        <v>14</v>
      </c>
      <c r="I217" s="145"/>
      <c r="J217" s="146">
        <f>ROUND(I217*H217,2)</f>
        <v>0</v>
      </c>
      <c r="K217" s="147"/>
      <c r="L217" s="32"/>
      <c r="M217" s="148" t="s">
        <v>1</v>
      </c>
      <c r="N217" s="149" t="s">
        <v>42</v>
      </c>
      <c r="P217" s="150">
        <f>O217*H217</f>
        <v>0</v>
      </c>
      <c r="Q217" s="150">
        <v>0</v>
      </c>
      <c r="R217" s="150">
        <f>Q217*H217</f>
        <v>0</v>
      </c>
      <c r="S217" s="150">
        <v>0</v>
      </c>
      <c r="T217" s="151">
        <f>S217*H217</f>
        <v>0</v>
      </c>
      <c r="AR217" s="152" t="s">
        <v>90</v>
      </c>
      <c r="AT217" s="152" t="s">
        <v>156</v>
      </c>
      <c r="AU217" s="152" t="s">
        <v>80</v>
      </c>
      <c r="AY217" s="17" t="s">
        <v>154</v>
      </c>
      <c r="BE217" s="153">
        <f>IF(N217="základná",J217,0)</f>
        <v>0</v>
      </c>
      <c r="BF217" s="153">
        <f>IF(N217="znížená",J217,0)</f>
        <v>0</v>
      </c>
      <c r="BG217" s="153">
        <f>IF(N217="zákl. prenesená",J217,0)</f>
        <v>0</v>
      </c>
      <c r="BH217" s="153">
        <f>IF(N217="zníž. prenesená",J217,0)</f>
        <v>0</v>
      </c>
      <c r="BI217" s="153">
        <f>IF(N217="nulová",J217,0)</f>
        <v>0</v>
      </c>
      <c r="BJ217" s="17" t="s">
        <v>84</v>
      </c>
      <c r="BK217" s="153">
        <f>ROUND(I217*H217,2)</f>
        <v>0</v>
      </c>
      <c r="BL217" s="17" t="s">
        <v>90</v>
      </c>
      <c r="BM217" s="152" t="s">
        <v>1056</v>
      </c>
    </row>
    <row r="218" spans="2:65" s="1" customFormat="1" ht="16.5" customHeight="1">
      <c r="B218" s="139"/>
      <c r="C218" s="140" t="s">
        <v>535</v>
      </c>
      <c r="D218" s="140" t="s">
        <v>156</v>
      </c>
      <c r="E218" s="141" t="s">
        <v>2808</v>
      </c>
      <c r="F218" s="142" t="s">
        <v>2809</v>
      </c>
      <c r="G218" s="143" t="s">
        <v>355</v>
      </c>
      <c r="H218" s="144">
        <v>1</v>
      </c>
      <c r="I218" s="145"/>
      <c r="J218" s="146">
        <f>ROUND(I218*H218,2)</f>
        <v>0</v>
      </c>
      <c r="K218" s="147"/>
      <c r="L218" s="32"/>
      <c r="M218" s="148" t="s">
        <v>1</v>
      </c>
      <c r="N218" s="149" t="s">
        <v>42</v>
      </c>
      <c r="P218" s="150">
        <f>O218*H218</f>
        <v>0</v>
      </c>
      <c r="Q218" s="150">
        <v>0</v>
      </c>
      <c r="R218" s="150">
        <f>Q218*H218</f>
        <v>0</v>
      </c>
      <c r="S218" s="150">
        <v>0</v>
      </c>
      <c r="T218" s="151">
        <f>S218*H218</f>
        <v>0</v>
      </c>
      <c r="AR218" s="152" t="s">
        <v>90</v>
      </c>
      <c r="AT218" s="152" t="s">
        <v>156</v>
      </c>
      <c r="AU218" s="152" t="s">
        <v>80</v>
      </c>
      <c r="AY218" s="17" t="s">
        <v>154</v>
      </c>
      <c r="BE218" s="153">
        <f>IF(N218="základná",J218,0)</f>
        <v>0</v>
      </c>
      <c r="BF218" s="153">
        <f>IF(N218="znížená",J218,0)</f>
        <v>0</v>
      </c>
      <c r="BG218" s="153">
        <f>IF(N218="zákl. prenesená",J218,0)</f>
        <v>0</v>
      </c>
      <c r="BH218" s="153">
        <f>IF(N218="zníž. prenesená",J218,0)</f>
        <v>0</v>
      </c>
      <c r="BI218" s="153">
        <f>IF(N218="nulová",J218,0)</f>
        <v>0</v>
      </c>
      <c r="BJ218" s="17" t="s">
        <v>84</v>
      </c>
      <c r="BK218" s="153">
        <f>ROUND(I218*H218,2)</f>
        <v>0</v>
      </c>
      <c r="BL218" s="17" t="s">
        <v>90</v>
      </c>
      <c r="BM218" s="152" t="s">
        <v>1068</v>
      </c>
    </row>
    <row r="219" spans="2:65" s="1" customFormat="1" ht="16.5" customHeight="1">
      <c r="B219" s="139"/>
      <c r="C219" s="140" t="s">
        <v>539</v>
      </c>
      <c r="D219" s="140" t="s">
        <v>156</v>
      </c>
      <c r="E219" s="141" t="s">
        <v>2810</v>
      </c>
      <c r="F219" s="142" t="s">
        <v>2811</v>
      </c>
      <c r="G219" s="143" t="s">
        <v>355</v>
      </c>
      <c r="H219" s="144">
        <v>1</v>
      </c>
      <c r="I219" s="145"/>
      <c r="J219" s="146">
        <f>ROUND(I219*H219,2)</f>
        <v>0</v>
      </c>
      <c r="K219" s="147"/>
      <c r="L219" s="32"/>
      <c r="M219" s="148" t="s">
        <v>1</v>
      </c>
      <c r="N219" s="149" t="s">
        <v>42</v>
      </c>
      <c r="P219" s="150">
        <f>O219*H219</f>
        <v>0</v>
      </c>
      <c r="Q219" s="150">
        <v>0</v>
      </c>
      <c r="R219" s="150">
        <f>Q219*H219</f>
        <v>0</v>
      </c>
      <c r="S219" s="150">
        <v>0</v>
      </c>
      <c r="T219" s="151">
        <f>S219*H219</f>
        <v>0</v>
      </c>
      <c r="AR219" s="152" t="s">
        <v>90</v>
      </c>
      <c r="AT219" s="152" t="s">
        <v>156</v>
      </c>
      <c r="AU219" s="152" t="s">
        <v>80</v>
      </c>
      <c r="AY219" s="17" t="s">
        <v>154</v>
      </c>
      <c r="BE219" s="153">
        <f>IF(N219="základná",J219,0)</f>
        <v>0</v>
      </c>
      <c r="BF219" s="153">
        <f>IF(N219="znížená",J219,0)</f>
        <v>0</v>
      </c>
      <c r="BG219" s="153">
        <f>IF(N219="zákl. prenesená",J219,0)</f>
        <v>0</v>
      </c>
      <c r="BH219" s="153">
        <f>IF(N219="zníž. prenesená",J219,0)</f>
        <v>0</v>
      </c>
      <c r="BI219" s="153">
        <f>IF(N219="nulová",J219,0)</f>
        <v>0</v>
      </c>
      <c r="BJ219" s="17" t="s">
        <v>84</v>
      </c>
      <c r="BK219" s="153">
        <f>ROUND(I219*H219,2)</f>
        <v>0</v>
      </c>
      <c r="BL219" s="17" t="s">
        <v>90</v>
      </c>
      <c r="BM219" s="152" t="s">
        <v>1078</v>
      </c>
    </row>
    <row r="220" spans="2:65" s="1" customFormat="1" ht="16.5" customHeight="1">
      <c r="B220" s="139"/>
      <c r="C220" s="140" t="s">
        <v>543</v>
      </c>
      <c r="D220" s="140" t="s">
        <v>156</v>
      </c>
      <c r="E220" s="141" t="s">
        <v>2812</v>
      </c>
      <c r="F220" s="142" t="s">
        <v>2813</v>
      </c>
      <c r="G220" s="143" t="s">
        <v>355</v>
      </c>
      <c r="H220" s="144">
        <v>1</v>
      </c>
      <c r="I220" s="145"/>
      <c r="J220" s="146">
        <f>ROUND(I220*H220,2)</f>
        <v>0</v>
      </c>
      <c r="K220" s="147"/>
      <c r="L220" s="32"/>
      <c r="M220" s="148" t="s">
        <v>1</v>
      </c>
      <c r="N220" s="149" t="s">
        <v>42</v>
      </c>
      <c r="P220" s="150">
        <f>O220*H220</f>
        <v>0</v>
      </c>
      <c r="Q220" s="150">
        <v>0</v>
      </c>
      <c r="R220" s="150">
        <f>Q220*H220</f>
        <v>0</v>
      </c>
      <c r="S220" s="150">
        <v>0</v>
      </c>
      <c r="T220" s="151">
        <f>S220*H220</f>
        <v>0</v>
      </c>
      <c r="AR220" s="152" t="s">
        <v>90</v>
      </c>
      <c r="AT220" s="152" t="s">
        <v>156</v>
      </c>
      <c r="AU220" s="152" t="s">
        <v>80</v>
      </c>
      <c r="AY220" s="17" t="s">
        <v>154</v>
      </c>
      <c r="BE220" s="153">
        <f>IF(N220="základná",J220,0)</f>
        <v>0</v>
      </c>
      <c r="BF220" s="153">
        <f>IF(N220="znížená",J220,0)</f>
        <v>0</v>
      </c>
      <c r="BG220" s="153">
        <f>IF(N220="zákl. prenesená",J220,0)</f>
        <v>0</v>
      </c>
      <c r="BH220" s="153">
        <f>IF(N220="zníž. prenesená",J220,0)</f>
        <v>0</v>
      </c>
      <c r="BI220" s="153">
        <f>IF(N220="nulová",J220,0)</f>
        <v>0</v>
      </c>
      <c r="BJ220" s="17" t="s">
        <v>84</v>
      </c>
      <c r="BK220" s="153">
        <f>ROUND(I220*H220,2)</f>
        <v>0</v>
      </c>
      <c r="BL220" s="17" t="s">
        <v>90</v>
      </c>
      <c r="BM220" s="152" t="s">
        <v>1090</v>
      </c>
    </row>
    <row r="221" spans="2:65" s="11" customFormat="1" ht="25.9" customHeight="1">
      <c r="B221" s="127"/>
      <c r="D221" s="128" t="s">
        <v>75</v>
      </c>
      <c r="E221" s="129" t="s">
        <v>2451</v>
      </c>
      <c r="F221" s="129" t="s">
        <v>2865</v>
      </c>
      <c r="I221" s="130"/>
      <c r="J221" s="131">
        <f>BK221</f>
        <v>0</v>
      </c>
      <c r="L221" s="127"/>
      <c r="M221" s="132"/>
      <c r="P221" s="133">
        <f>SUM(P222:P260)</f>
        <v>0</v>
      </c>
      <c r="R221" s="133">
        <f>SUM(R222:R260)</f>
        <v>0</v>
      </c>
      <c r="T221" s="134">
        <f>SUM(T222:T260)</f>
        <v>0</v>
      </c>
      <c r="AR221" s="128" t="s">
        <v>80</v>
      </c>
      <c r="AT221" s="135" t="s">
        <v>75</v>
      </c>
      <c r="AU221" s="135" t="s">
        <v>7</v>
      </c>
      <c r="AY221" s="128" t="s">
        <v>154</v>
      </c>
      <c r="BK221" s="136">
        <f>SUM(BK222:BK260)</f>
        <v>0</v>
      </c>
    </row>
    <row r="222" spans="2:65" s="1" customFormat="1" ht="16.5" customHeight="1">
      <c r="B222" s="139"/>
      <c r="C222" s="140" t="s">
        <v>547</v>
      </c>
      <c r="D222" s="140" t="s">
        <v>156</v>
      </c>
      <c r="E222" s="141" t="s">
        <v>2866</v>
      </c>
      <c r="F222" s="142" t="s">
        <v>2762</v>
      </c>
      <c r="G222" s="143" t="s">
        <v>1</v>
      </c>
      <c r="H222" s="144">
        <v>1</v>
      </c>
      <c r="I222" s="145"/>
      <c r="J222" s="146">
        <f>ROUND(I222*H222,2)</f>
        <v>0</v>
      </c>
      <c r="K222" s="147"/>
      <c r="L222" s="32"/>
      <c r="M222" s="148" t="s">
        <v>1</v>
      </c>
      <c r="N222" s="149" t="s">
        <v>42</v>
      </c>
      <c r="P222" s="150">
        <f>O222*H222</f>
        <v>0</v>
      </c>
      <c r="Q222" s="150">
        <v>0</v>
      </c>
      <c r="R222" s="150">
        <f>Q222*H222</f>
        <v>0</v>
      </c>
      <c r="S222" s="150">
        <v>0</v>
      </c>
      <c r="T222" s="151">
        <f>S222*H222</f>
        <v>0</v>
      </c>
      <c r="AR222" s="152" t="s">
        <v>90</v>
      </c>
      <c r="AT222" s="152" t="s">
        <v>156</v>
      </c>
      <c r="AU222" s="152" t="s">
        <v>80</v>
      </c>
      <c r="AY222" s="17" t="s">
        <v>154</v>
      </c>
      <c r="BE222" s="153">
        <f>IF(N222="základná",J222,0)</f>
        <v>0</v>
      </c>
      <c r="BF222" s="153">
        <f>IF(N222="znížená",J222,0)</f>
        <v>0</v>
      </c>
      <c r="BG222" s="153">
        <f>IF(N222="zákl. prenesená",J222,0)</f>
        <v>0</v>
      </c>
      <c r="BH222" s="153">
        <f>IF(N222="zníž. prenesená",J222,0)</f>
        <v>0</v>
      </c>
      <c r="BI222" s="153">
        <f>IF(N222="nulová",J222,0)</f>
        <v>0</v>
      </c>
      <c r="BJ222" s="17" t="s">
        <v>84</v>
      </c>
      <c r="BK222" s="153">
        <f>ROUND(I222*H222,2)</f>
        <v>0</v>
      </c>
      <c r="BL222" s="17" t="s">
        <v>90</v>
      </c>
      <c r="BM222" s="152" t="s">
        <v>1100</v>
      </c>
    </row>
    <row r="223" spans="2:65" s="12" customFormat="1">
      <c r="B223" s="154"/>
      <c r="D223" s="155" t="s">
        <v>164</v>
      </c>
      <c r="E223" s="156" t="s">
        <v>1</v>
      </c>
      <c r="F223" s="157" t="s">
        <v>2867</v>
      </c>
      <c r="H223" s="156" t="s">
        <v>1</v>
      </c>
      <c r="I223" s="158"/>
      <c r="L223" s="154"/>
      <c r="M223" s="159"/>
      <c r="T223" s="160"/>
      <c r="AT223" s="156" t="s">
        <v>164</v>
      </c>
      <c r="AU223" s="156" t="s">
        <v>80</v>
      </c>
      <c r="AV223" s="12" t="s">
        <v>80</v>
      </c>
      <c r="AW223" s="12" t="s">
        <v>32</v>
      </c>
      <c r="AX223" s="12" t="s">
        <v>7</v>
      </c>
      <c r="AY223" s="156" t="s">
        <v>154</v>
      </c>
    </row>
    <row r="224" spans="2:65" s="12" customFormat="1">
      <c r="B224" s="154"/>
      <c r="D224" s="155" t="s">
        <v>164</v>
      </c>
      <c r="E224" s="156" t="s">
        <v>1</v>
      </c>
      <c r="F224" s="157" t="s">
        <v>2868</v>
      </c>
      <c r="H224" s="156" t="s">
        <v>1</v>
      </c>
      <c r="I224" s="158"/>
      <c r="L224" s="154"/>
      <c r="M224" s="159"/>
      <c r="T224" s="160"/>
      <c r="AT224" s="156" t="s">
        <v>164</v>
      </c>
      <c r="AU224" s="156" t="s">
        <v>80</v>
      </c>
      <c r="AV224" s="12" t="s">
        <v>80</v>
      </c>
      <c r="AW224" s="12" t="s">
        <v>32</v>
      </c>
      <c r="AX224" s="12" t="s">
        <v>7</v>
      </c>
      <c r="AY224" s="156" t="s">
        <v>154</v>
      </c>
    </row>
    <row r="225" spans="2:65" s="12" customFormat="1">
      <c r="B225" s="154"/>
      <c r="D225" s="155" t="s">
        <v>164</v>
      </c>
      <c r="E225" s="156" t="s">
        <v>1</v>
      </c>
      <c r="F225" s="157" t="s">
        <v>2869</v>
      </c>
      <c r="H225" s="156" t="s">
        <v>1</v>
      </c>
      <c r="I225" s="158"/>
      <c r="L225" s="154"/>
      <c r="M225" s="159"/>
      <c r="T225" s="160"/>
      <c r="AT225" s="156" t="s">
        <v>164</v>
      </c>
      <c r="AU225" s="156" t="s">
        <v>80</v>
      </c>
      <c r="AV225" s="12" t="s">
        <v>80</v>
      </c>
      <c r="AW225" s="12" t="s">
        <v>32</v>
      </c>
      <c r="AX225" s="12" t="s">
        <v>7</v>
      </c>
      <c r="AY225" s="156" t="s">
        <v>154</v>
      </c>
    </row>
    <row r="226" spans="2:65" s="12" customFormat="1">
      <c r="B226" s="154"/>
      <c r="D226" s="155" t="s">
        <v>164</v>
      </c>
      <c r="E226" s="156" t="s">
        <v>1</v>
      </c>
      <c r="F226" s="157" t="s">
        <v>2870</v>
      </c>
      <c r="H226" s="156" t="s">
        <v>1</v>
      </c>
      <c r="I226" s="158"/>
      <c r="L226" s="154"/>
      <c r="M226" s="159"/>
      <c r="T226" s="160"/>
      <c r="AT226" s="156" t="s">
        <v>164</v>
      </c>
      <c r="AU226" s="156" t="s">
        <v>80</v>
      </c>
      <c r="AV226" s="12" t="s">
        <v>80</v>
      </c>
      <c r="AW226" s="12" t="s">
        <v>32</v>
      </c>
      <c r="AX226" s="12" t="s">
        <v>7</v>
      </c>
      <c r="AY226" s="156" t="s">
        <v>154</v>
      </c>
    </row>
    <row r="227" spans="2:65" s="12" customFormat="1">
      <c r="B227" s="154"/>
      <c r="D227" s="155" t="s">
        <v>164</v>
      </c>
      <c r="E227" s="156" t="s">
        <v>1</v>
      </c>
      <c r="F227" s="157" t="s">
        <v>2767</v>
      </c>
      <c r="H227" s="156" t="s">
        <v>1</v>
      </c>
      <c r="I227" s="158"/>
      <c r="L227" s="154"/>
      <c r="M227" s="159"/>
      <c r="T227" s="160"/>
      <c r="AT227" s="156" t="s">
        <v>164</v>
      </c>
      <c r="AU227" s="156" t="s">
        <v>80</v>
      </c>
      <c r="AV227" s="12" t="s">
        <v>80</v>
      </c>
      <c r="AW227" s="12" t="s">
        <v>32</v>
      </c>
      <c r="AX227" s="12" t="s">
        <v>7</v>
      </c>
      <c r="AY227" s="156" t="s">
        <v>154</v>
      </c>
    </row>
    <row r="228" spans="2:65" s="12" customFormat="1">
      <c r="B228" s="154"/>
      <c r="D228" s="155" t="s">
        <v>164</v>
      </c>
      <c r="E228" s="156" t="s">
        <v>1</v>
      </c>
      <c r="F228" s="157" t="s">
        <v>2768</v>
      </c>
      <c r="H228" s="156" t="s">
        <v>1</v>
      </c>
      <c r="I228" s="158"/>
      <c r="L228" s="154"/>
      <c r="M228" s="159"/>
      <c r="T228" s="160"/>
      <c r="AT228" s="156" t="s">
        <v>164</v>
      </c>
      <c r="AU228" s="156" t="s">
        <v>80</v>
      </c>
      <c r="AV228" s="12" t="s">
        <v>80</v>
      </c>
      <c r="AW228" s="12" t="s">
        <v>32</v>
      </c>
      <c r="AX228" s="12" t="s">
        <v>7</v>
      </c>
      <c r="AY228" s="156" t="s">
        <v>154</v>
      </c>
    </row>
    <row r="229" spans="2:65" s="12" customFormat="1">
      <c r="B229" s="154"/>
      <c r="D229" s="155" t="s">
        <v>164</v>
      </c>
      <c r="E229" s="156" t="s">
        <v>1</v>
      </c>
      <c r="F229" s="157" t="s">
        <v>2769</v>
      </c>
      <c r="H229" s="156" t="s">
        <v>1</v>
      </c>
      <c r="I229" s="158"/>
      <c r="L229" s="154"/>
      <c r="M229" s="159"/>
      <c r="T229" s="160"/>
      <c r="AT229" s="156" t="s">
        <v>164</v>
      </c>
      <c r="AU229" s="156" t="s">
        <v>80</v>
      </c>
      <c r="AV229" s="12" t="s">
        <v>80</v>
      </c>
      <c r="AW229" s="12" t="s">
        <v>32</v>
      </c>
      <c r="AX229" s="12" t="s">
        <v>7</v>
      </c>
      <c r="AY229" s="156" t="s">
        <v>154</v>
      </c>
    </row>
    <row r="230" spans="2:65" s="12" customFormat="1">
      <c r="B230" s="154"/>
      <c r="D230" s="155" t="s">
        <v>164</v>
      </c>
      <c r="E230" s="156" t="s">
        <v>1</v>
      </c>
      <c r="F230" s="157" t="s">
        <v>2770</v>
      </c>
      <c r="H230" s="156" t="s">
        <v>1</v>
      </c>
      <c r="I230" s="158"/>
      <c r="L230" s="154"/>
      <c r="M230" s="159"/>
      <c r="T230" s="160"/>
      <c r="AT230" s="156" t="s">
        <v>164</v>
      </c>
      <c r="AU230" s="156" t="s">
        <v>80</v>
      </c>
      <c r="AV230" s="12" t="s">
        <v>80</v>
      </c>
      <c r="AW230" s="12" t="s">
        <v>32</v>
      </c>
      <c r="AX230" s="12" t="s">
        <v>7</v>
      </c>
      <c r="AY230" s="156" t="s">
        <v>154</v>
      </c>
    </row>
    <row r="231" spans="2:65" s="12" customFormat="1">
      <c r="B231" s="154"/>
      <c r="D231" s="155" t="s">
        <v>164</v>
      </c>
      <c r="E231" s="156" t="s">
        <v>1</v>
      </c>
      <c r="F231" s="157" t="s">
        <v>2771</v>
      </c>
      <c r="H231" s="156" t="s">
        <v>1</v>
      </c>
      <c r="I231" s="158"/>
      <c r="L231" s="154"/>
      <c r="M231" s="159"/>
      <c r="T231" s="160"/>
      <c r="AT231" s="156" t="s">
        <v>164</v>
      </c>
      <c r="AU231" s="156" t="s">
        <v>80</v>
      </c>
      <c r="AV231" s="12" t="s">
        <v>80</v>
      </c>
      <c r="AW231" s="12" t="s">
        <v>32</v>
      </c>
      <c r="AX231" s="12" t="s">
        <v>7</v>
      </c>
      <c r="AY231" s="156" t="s">
        <v>154</v>
      </c>
    </row>
    <row r="232" spans="2:65" s="13" customFormat="1">
      <c r="B232" s="161"/>
      <c r="D232" s="155" t="s">
        <v>164</v>
      </c>
      <c r="E232" s="162" t="s">
        <v>1</v>
      </c>
      <c r="F232" s="163" t="s">
        <v>80</v>
      </c>
      <c r="H232" s="164">
        <v>1</v>
      </c>
      <c r="I232" s="165"/>
      <c r="L232" s="161"/>
      <c r="M232" s="166"/>
      <c r="T232" s="167"/>
      <c r="AT232" s="162" t="s">
        <v>164</v>
      </c>
      <c r="AU232" s="162" t="s">
        <v>80</v>
      </c>
      <c r="AV232" s="13" t="s">
        <v>84</v>
      </c>
      <c r="AW232" s="13" t="s">
        <v>32</v>
      </c>
      <c r="AX232" s="13" t="s">
        <v>80</v>
      </c>
      <c r="AY232" s="162" t="s">
        <v>154</v>
      </c>
    </row>
    <row r="233" spans="2:65" s="1" customFormat="1" ht="16.5" customHeight="1">
      <c r="B233" s="139"/>
      <c r="C233" s="140" t="s">
        <v>551</v>
      </c>
      <c r="D233" s="140" t="s">
        <v>156</v>
      </c>
      <c r="E233" s="141" t="s">
        <v>2772</v>
      </c>
      <c r="F233" s="142" t="s">
        <v>2773</v>
      </c>
      <c r="G233" s="143" t="s">
        <v>355</v>
      </c>
      <c r="H233" s="144">
        <v>2</v>
      </c>
      <c r="I233" s="145"/>
      <c r="J233" s="146">
        <f>ROUND(I233*H233,2)</f>
        <v>0</v>
      </c>
      <c r="K233" s="147"/>
      <c r="L233" s="32"/>
      <c r="M233" s="148" t="s">
        <v>1</v>
      </c>
      <c r="N233" s="149" t="s">
        <v>42</v>
      </c>
      <c r="P233" s="150">
        <f>O233*H233</f>
        <v>0</v>
      </c>
      <c r="Q233" s="150">
        <v>0</v>
      </c>
      <c r="R233" s="150">
        <f>Q233*H233</f>
        <v>0</v>
      </c>
      <c r="S233" s="150">
        <v>0</v>
      </c>
      <c r="T233" s="151">
        <f>S233*H233</f>
        <v>0</v>
      </c>
      <c r="AR233" s="152" t="s">
        <v>90</v>
      </c>
      <c r="AT233" s="152" t="s">
        <v>156</v>
      </c>
      <c r="AU233" s="152" t="s">
        <v>80</v>
      </c>
      <c r="AY233" s="17" t="s">
        <v>154</v>
      </c>
      <c r="BE233" s="153">
        <f>IF(N233="základná",J233,0)</f>
        <v>0</v>
      </c>
      <c r="BF233" s="153">
        <f>IF(N233="znížená",J233,0)</f>
        <v>0</v>
      </c>
      <c r="BG233" s="153">
        <f>IF(N233="zákl. prenesená",J233,0)</f>
        <v>0</v>
      </c>
      <c r="BH233" s="153">
        <f>IF(N233="zníž. prenesená",J233,0)</f>
        <v>0</v>
      </c>
      <c r="BI233" s="153">
        <f>IF(N233="nulová",J233,0)</f>
        <v>0</v>
      </c>
      <c r="BJ233" s="17" t="s">
        <v>84</v>
      </c>
      <c r="BK233" s="153">
        <f>ROUND(I233*H233,2)</f>
        <v>0</v>
      </c>
      <c r="BL233" s="17" t="s">
        <v>90</v>
      </c>
      <c r="BM233" s="152" t="s">
        <v>1124</v>
      </c>
    </row>
    <row r="234" spans="2:65" s="1" customFormat="1" ht="24.2" customHeight="1">
      <c r="B234" s="139"/>
      <c r="C234" s="140" t="s">
        <v>556</v>
      </c>
      <c r="D234" s="140" t="s">
        <v>156</v>
      </c>
      <c r="E234" s="141" t="s">
        <v>2871</v>
      </c>
      <c r="F234" s="142" t="s">
        <v>2872</v>
      </c>
      <c r="G234" s="143" t="s">
        <v>355</v>
      </c>
      <c r="H234" s="144">
        <v>1</v>
      </c>
      <c r="I234" s="145"/>
      <c r="J234" s="146">
        <f>ROUND(I234*H234,2)</f>
        <v>0</v>
      </c>
      <c r="K234" s="147"/>
      <c r="L234" s="32"/>
      <c r="M234" s="148" t="s">
        <v>1</v>
      </c>
      <c r="N234" s="149" t="s">
        <v>42</v>
      </c>
      <c r="P234" s="150">
        <f>O234*H234</f>
        <v>0</v>
      </c>
      <c r="Q234" s="150">
        <v>0</v>
      </c>
      <c r="R234" s="150">
        <f>Q234*H234</f>
        <v>0</v>
      </c>
      <c r="S234" s="150">
        <v>0</v>
      </c>
      <c r="T234" s="151">
        <f>S234*H234</f>
        <v>0</v>
      </c>
      <c r="AR234" s="152" t="s">
        <v>90</v>
      </c>
      <c r="AT234" s="152" t="s">
        <v>156</v>
      </c>
      <c r="AU234" s="152" t="s">
        <v>80</v>
      </c>
      <c r="AY234" s="17" t="s">
        <v>154</v>
      </c>
      <c r="BE234" s="153">
        <f>IF(N234="základná",J234,0)</f>
        <v>0</v>
      </c>
      <c r="BF234" s="153">
        <f>IF(N234="znížená",J234,0)</f>
        <v>0</v>
      </c>
      <c r="BG234" s="153">
        <f>IF(N234="zákl. prenesená",J234,0)</f>
        <v>0</v>
      </c>
      <c r="BH234" s="153">
        <f>IF(N234="zníž. prenesená",J234,0)</f>
        <v>0</v>
      </c>
      <c r="BI234" s="153">
        <f>IF(N234="nulová",J234,0)</f>
        <v>0</v>
      </c>
      <c r="BJ234" s="17" t="s">
        <v>84</v>
      </c>
      <c r="BK234" s="153">
        <f>ROUND(I234*H234,2)</f>
        <v>0</v>
      </c>
      <c r="BL234" s="17" t="s">
        <v>90</v>
      </c>
      <c r="BM234" s="152" t="s">
        <v>1135</v>
      </c>
    </row>
    <row r="235" spans="2:65" s="1" customFormat="1" ht="24.2" customHeight="1">
      <c r="B235" s="139"/>
      <c r="C235" s="140" t="s">
        <v>571</v>
      </c>
      <c r="D235" s="140" t="s">
        <v>156</v>
      </c>
      <c r="E235" s="141" t="s">
        <v>2873</v>
      </c>
      <c r="F235" s="142" t="s">
        <v>2874</v>
      </c>
      <c r="G235" s="143" t="s">
        <v>355</v>
      </c>
      <c r="H235" s="144">
        <v>4</v>
      </c>
      <c r="I235" s="145"/>
      <c r="J235" s="146">
        <f>ROUND(I235*H235,2)</f>
        <v>0</v>
      </c>
      <c r="K235" s="147"/>
      <c r="L235" s="32"/>
      <c r="M235" s="148" t="s">
        <v>1</v>
      </c>
      <c r="N235" s="149" t="s">
        <v>42</v>
      </c>
      <c r="P235" s="150">
        <f>O235*H235</f>
        <v>0</v>
      </c>
      <c r="Q235" s="150">
        <v>0</v>
      </c>
      <c r="R235" s="150">
        <f>Q235*H235</f>
        <v>0</v>
      </c>
      <c r="S235" s="150">
        <v>0</v>
      </c>
      <c r="T235" s="151">
        <f>S235*H235</f>
        <v>0</v>
      </c>
      <c r="AR235" s="152" t="s">
        <v>90</v>
      </c>
      <c r="AT235" s="152" t="s">
        <v>156</v>
      </c>
      <c r="AU235" s="152" t="s">
        <v>80</v>
      </c>
      <c r="AY235" s="17" t="s">
        <v>154</v>
      </c>
      <c r="BE235" s="153">
        <f>IF(N235="základná",J235,0)</f>
        <v>0</v>
      </c>
      <c r="BF235" s="153">
        <f>IF(N235="znížená",J235,0)</f>
        <v>0</v>
      </c>
      <c r="BG235" s="153">
        <f>IF(N235="zákl. prenesená",J235,0)</f>
        <v>0</v>
      </c>
      <c r="BH235" s="153">
        <f>IF(N235="zníž. prenesená",J235,0)</f>
        <v>0</v>
      </c>
      <c r="BI235" s="153">
        <f>IF(N235="nulová",J235,0)</f>
        <v>0</v>
      </c>
      <c r="BJ235" s="17" t="s">
        <v>84</v>
      </c>
      <c r="BK235" s="153">
        <f>ROUND(I235*H235,2)</f>
        <v>0</v>
      </c>
      <c r="BL235" s="17" t="s">
        <v>90</v>
      </c>
      <c r="BM235" s="152" t="s">
        <v>1149</v>
      </c>
    </row>
    <row r="236" spans="2:65" s="1" customFormat="1" ht="24.2" customHeight="1">
      <c r="B236" s="139"/>
      <c r="C236" s="140" t="s">
        <v>581</v>
      </c>
      <c r="D236" s="140" t="s">
        <v>156</v>
      </c>
      <c r="E236" s="141" t="s">
        <v>2778</v>
      </c>
      <c r="F236" s="142" t="s">
        <v>2779</v>
      </c>
      <c r="G236" s="143" t="s">
        <v>355</v>
      </c>
      <c r="H236" s="144">
        <v>1</v>
      </c>
      <c r="I236" s="145"/>
      <c r="J236" s="146">
        <f>ROUND(I236*H236,2)</f>
        <v>0</v>
      </c>
      <c r="K236" s="147"/>
      <c r="L236" s="32"/>
      <c r="M236" s="148" t="s">
        <v>1</v>
      </c>
      <c r="N236" s="149" t="s">
        <v>42</v>
      </c>
      <c r="P236" s="150">
        <f>O236*H236</f>
        <v>0</v>
      </c>
      <c r="Q236" s="150">
        <v>0</v>
      </c>
      <c r="R236" s="150">
        <f>Q236*H236</f>
        <v>0</v>
      </c>
      <c r="S236" s="150">
        <v>0</v>
      </c>
      <c r="T236" s="151">
        <f>S236*H236</f>
        <v>0</v>
      </c>
      <c r="AR236" s="152" t="s">
        <v>90</v>
      </c>
      <c r="AT236" s="152" t="s">
        <v>156</v>
      </c>
      <c r="AU236" s="152" t="s">
        <v>80</v>
      </c>
      <c r="AY236" s="17" t="s">
        <v>154</v>
      </c>
      <c r="BE236" s="153">
        <f>IF(N236="základná",J236,0)</f>
        <v>0</v>
      </c>
      <c r="BF236" s="153">
        <f>IF(N236="znížená",J236,0)</f>
        <v>0</v>
      </c>
      <c r="BG236" s="153">
        <f>IF(N236="zákl. prenesená",J236,0)</f>
        <v>0</v>
      </c>
      <c r="BH236" s="153">
        <f>IF(N236="zníž. prenesená",J236,0)</f>
        <v>0</v>
      </c>
      <c r="BI236" s="153">
        <f>IF(N236="nulová",J236,0)</f>
        <v>0</v>
      </c>
      <c r="BJ236" s="17" t="s">
        <v>84</v>
      </c>
      <c r="BK236" s="153">
        <f>ROUND(I236*H236,2)</f>
        <v>0</v>
      </c>
      <c r="BL236" s="17" t="s">
        <v>90</v>
      </c>
      <c r="BM236" s="152" t="s">
        <v>1195</v>
      </c>
    </row>
    <row r="237" spans="2:65" s="1" customFormat="1" ht="24.2" customHeight="1">
      <c r="B237" s="139"/>
      <c r="C237" s="140" t="s">
        <v>589</v>
      </c>
      <c r="D237" s="140" t="s">
        <v>156</v>
      </c>
      <c r="E237" s="141" t="s">
        <v>2780</v>
      </c>
      <c r="F237" s="142" t="s">
        <v>2781</v>
      </c>
      <c r="G237" s="143" t="s">
        <v>355</v>
      </c>
      <c r="H237" s="144">
        <v>1</v>
      </c>
      <c r="I237" s="145"/>
      <c r="J237" s="146">
        <f>ROUND(I237*H237,2)</f>
        <v>0</v>
      </c>
      <c r="K237" s="147"/>
      <c r="L237" s="32"/>
      <c r="M237" s="148" t="s">
        <v>1</v>
      </c>
      <c r="N237" s="149" t="s">
        <v>42</v>
      </c>
      <c r="P237" s="150">
        <f>O237*H237</f>
        <v>0</v>
      </c>
      <c r="Q237" s="150">
        <v>0</v>
      </c>
      <c r="R237" s="150">
        <f>Q237*H237</f>
        <v>0</v>
      </c>
      <c r="S237" s="150">
        <v>0</v>
      </c>
      <c r="T237" s="151">
        <f>S237*H237</f>
        <v>0</v>
      </c>
      <c r="AR237" s="152" t="s">
        <v>90</v>
      </c>
      <c r="AT237" s="152" t="s">
        <v>156</v>
      </c>
      <c r="AU237" s="152" t="s">
        <v>80</v>
      </c>
      <c r="AY237" s="17" t="s">
        <v>154</v>
      </c>
      <c r="BE237" s="153">
        <f>IF(N237="základná",J237,0)</f>
        <v>0</v>
      </c>
      <c r="BF237" s="153">
        <f>IF(N237="znížená",J237,0)</f>
        <v>0</v>
      </c>
      <c r="BG237" s="153">
        <f>IF(N237="zákl. prenesená",J237,0)</f>
        <v>0</v>
      </c>
      <c r="BH237" s="153">
        <f>IF(N237="zníž. prenesená",J237,0)</f>
        <v>0</v>
      </c>
      <c r="BI237" s="153">
        <f>IF(N237="nulová",J237,0)</f>
        <v>0</v>
      </c>
      <c r="BJ237" s="17" t="s">
        <v>84</v>
      </c>
      <c r="BK237" s="153">
        <f>ROUND(I237*H237,2)</f>
        <v>0</v>
      </c>
      <c r="BL237" s="17" t="s">
        <v>90</v>
      </c>
      <c r="BM237" s="152" t="s">
        <v>1202</v>
      </c>
    </row>
    <row r="238" spans="2:65" s="1" customFormat="1" ht="16.5" customHeight="1">
      <c r="B238" s="139"/>
      <c r="C238" s="140" t="s">
        <v>594</v>
      </c>
      <c r="D238" s="140" t="s">
        <v>156</v>
      </c>
      <c r="E238" s="141" t="s">
        <v>2875</v>
      </c>
      <c r="F238" s="142" t="s">
        <v>2876</v>
      </c>
      <c r="G238" s="143" t="s">
        <v>355</v>
      </c>
      <c r="H238" s="144">
        <v>4</v>
      </c>
      <c r="I238" s="145"/>
      <c r="J238" s="146">
        <f>ROUND(I238*H238,2)</f>
        <v>0</v>
      </c>
      <c r="K238" s="147"/>
      <c r="L238" s="32"/>
      <c r="M238" s="148" t="s">
        <v>1</v>
      </c>
      <c r="N238" s="149" t="s">
        <v>42</v>
      </c>
      <c r="P238" s="150">
        <f>O238*H238</f>
        <v>0</v>
      </c>
      <c r="Q238" s="150">
        <v>0</v>
      </c>
      <c r="R238" s="150">
        <f>Q238*H238</f>
        <v>0</v>
      </c>
      <c r="S238" s="150">
        <v>0</v>
      </c>
      <c r="T238" s="151">
        <f>S238*H238</f>
        <v>0</v>
      </c>
      <c r="AR238" s="152" t="s">
        <v>90</v>
      </c>
      <c r="AT238" s="152" t="s">
        <v>156</v>
      </c>
      <c r="AU238" s="152" t="s">
        <v>80</v>
      </c>
      <c r="AY238" s="17" t="s">
        <v>154</v>
      </c>
      <c r="BE238" s="153">
        <f>IF(N238="základná",J238,0)</f>
        <v>0</v>
      </c>
      <c r="BF238" s="153">
        <f>IF(N238="znížená",J238,0)</f>
        <v>0</v>
      </c>
      <c r="BG238" s="153">
        <f>IF(N238="zákl. prenesená",J238,0)</f>
        <v>0</v>
      </c>
      <c r="BH238" s="153">
        <f>IF(N238="zníž. prenesená",J238,0)</f>
        <v>0</v>
      </c>
      <c r="BI238" s="153">
        <f>IF(N238="nulová",J238,0)</f>
        <v>0</v>
      </c>
      <c r="BJ238" s="17" t="s">
        <v>84</v>
      </c>
      <c r="BK238" s="153">
        <f>ROUND(I238*H238,2)</f>
        <v>0</v>
      </c>
      <c r="BL238" s="17" t="s">
        <v>90</v>
      </c>
      <c r="BM238" s="152" t="s">
        <v>1215</v>
      </c>
    </row>
    <row r="239" spans="2:65" s="1" customFormat="1" ht="16.5" customHeight="1">
      <c r="B239" s="139"/>
      <c r="C239" s="140" t="s">
        <v>599</v>
      </c>
      <c r="D239" s="140" t="s">
        <v>156</v>
      </c>
      <c r="E239" s="141" t="s">
        <v>2877</v>
      </c>
      <c r="F239" s="142" t="s">
        <v>2878</v>
      </c>
      <c r="G239" s="143" t="s">
        <v>355</v>
      </c>
      <c r="H239" s="144">
        <v>1</v>
      </c>
      <c r="I239" s="145"/>
      <c r="J239" s="146">
        <f>ROUND(I239*H239,2)</f>
        <v>0</v>
      </c>
      <c r="K239" s="147"/>
      <c r="L239" s="32"/>
      <c r="M239" s="148" t="s">
        <v>1</v>
      </c>
      <c r="N239" s="149" t="s">
        <v>42</v>
      </c>
      <c r="P239" s="150">
        <f>O239*H239</f>
        <v>0</v>
      </c>
      <c r="Q239" s="150">
        <v>0</v>
      </c>
      <c r="R239" s="150">
        <f>Q239*H239</f>
        <v>0</v>
      </c>
      <c r="S239" s="150">
        <v>0</v>
      </c>
      <c r="T239" s="151">
        <f>S239*H239</f>
        <v>0</v>
      </c>
      <c r="AR239" s="152" t="s">
        <v>90</v>
      </c>
      <c r="AT239" s="152" t="s">
        <v>156</v>
      </c>
      <c r="AU239" s="152" t="s">
        <v>80</v>
      </c>
      <c r="AY239" s="17" t="s">
        <v>154</v>
      </c>
      <c r="BE239" s="153">
        <f>IF(N239="základná",J239,0)</f>
        <v>0</v>
      </c>
      <c r="BF239" s="153">
        <f>IF(N239="znížená",J239,0)</f>
        <v>0</v>
      </c>
      <c r="BG239" s="153">
        <f>IF(N239="zákl. prenesená",J239,0)</f>
        <v>0</v>
      </c>
      <c r="BH239" s="153">
        <f>IF(N239="zníž. prenesená",J239,0)</f>
        <v>0</v>
      </c>
      <c r="BI239" s="153">
        <f>IF(N239="nulová",J239,0)</f>
        <v>0</v>
      </c>
      <c r="BJ239" s="17" t="s">
        <v>84</v>
      </c>
      <c r="BK239" s="153">
        <f>ROUND(I239*H239,2)</f>
        <v>0</v>
      </c>
      <c r="BL239" s="17" t="s">
        <v>90</v>
      </c>
      <c r="BM239" s="152" t="s">
        <v>1227</v>
      </c>
    </row>
    <row r="240" spans="2:65" s="1" customFormat="1" ht="21.75" customHeight="1">
      <c r="B240" s="139"/>
      <c r="C240" s="140" t="s">
        <v>605</v>
      </c>
      <c r="D240" s="140" t="s">
        <v>156</v>
      </c>
      <c r="E240" s="141" t="s">
        <v>2879</v>
      </c>
      <c r="F240" s="142" t="s">
        <v>2880</v>
      </c>
      <c r="G240" s="143" t="s">
        <v>355</v>
      </c>
      <c r="H240" s="144">
        <v>1</v>
      </c>
      <c r="I240" s="145"/>
      <c r="J240" s="146">
        <f>ROUND(I240*H240,2)</f>
        <v>0</v>
      </c>
      <c r="K240" s="147"/>
      <c r="L240" s="32"/>
      <c r="M240" s="148" t="s">
        <v>1</v>
      </c>
      <c r="N240" s="149" t="s">
        <v>42</v>
      </c>
      <c r="P240" s="150">
        <f>O240*H240</f>
        <v>0</v>
      </c>
      <c r="Q240" s="150">
        <v>0</v>
      </c>
      <c r="R240" s="150">
        <f>Q240*H240</f>
        <v>0</v>
      </c>
      <c r="S240" s="150">
        <v>0</v>
      </c>
      <c r="T240" s="151">
        <f>S240*H240</f>
        <v>0</v>
      </c>
      <c r="AR240" s="152" t="s">
        <v>90</v>
      </c>
      <c r="AT240" s="152" t="s">
        <v>156</v>
      </c>
      <c r="AU240" s="152" t="s">
        <v>80</v>
      </c>
      <c r="AY240" s="17" t="s">
        <v>154</v>
      </c>
      <c r="BE240" s="153">
        <f>IF(N240="základná",J240,0)</f>
        <v>0</v>
      </c>
      <c r="BF240" s="153">
        <f>IF(N240="znížená",J240,0)</f>
        <v>0</v>
      </c>
      <c r="BG240" s="153">
        <f>IF(N240="zákl. prenesená",J240,0)</f>
        <v>0</v>
      </c>
      <c r="BH240" s="153">
        <f>IF(N240="zníž. prenesená",J240,0)</f>
        <v>0</v>
      </c>
      <c r="BI240" s="153">
        <f>IF(N240="nulová",J240,0)</f>
        <v>0</v>
      </c>
      <c r="BJ240" s="17" t="s">
        <v>84</v>
      </c>
      <c r="BK240" s="153">
        <f>ROUND(I240*H240,2)</f>
        <v>0</v>
      </c>
      <c r="BL240" s="17" t="s">
        <v>90</v>
      </c>
      <c r="BM240" s="152" t="s">
        <v>1236</v>
      </c>
    </row>
    <row r="241" spans="2:65" s="1" customFormat="1" ht="24.2" customHeight="1">
      <c r="B241" s="139"/>
      <c r="C241" s="140" t="s">
        <v>610</v>
      </c>
      <c r="D241" s="140" t="s">
        <v>156</v>
      </c>
      <c r="E241" s="141" t="s">
        <v>2881</v>
      </c>
      <c r="F241" s="142" t="s">
        <v>2882</v>
      </c>
      <c r="G241" s="143" t="s">
        <v>355</v>
      </c>
      <c r="H241" s="144">
        <v>2</v>
      </c>
      <c r="I241" s="145"/>
      <c r="J241" s="146">
        <f>ROUND(I241*H241,2)</f>
        <v>0</v>
      </c>
      <c r="K241" s="147"/>
      <c r="L241" s="32"/>
      <c r="M241" s="148" t="s">
        <v>1</v>
      </c>
      <c r="N241" s="149" t="s">
        <v>42</v>
      </c>
      <c r="P241" s="150">
        <f>O241*H241</f>
        <v>0</v>
      </c>
      <c r="Q241" s="150">
        <v>0</v>
      </c>
      <c r="R241" s="150">
        <f>Q241*H241</f>
        <v>0</v>
      </c>
      <c r="S241" s="150">
        <v>0</v>
      </c>
      <c r="T241" s="151">
        <f>S241*H241</f>
        <v>0</v>
      </c>
      <c r="AR241" s="152" t="s">
        <v>90</v>
      </c>
      <c r="AT241" s="152" t="s">
        <v>156</v>
      </c>
      <c r="AU241" s="152" t="s">
        <v>80</v>
      </c>
      <c r="AY241" s="17" t="s">
        <v>154</v>
      </c>
      <c r="BE241" s="153">
        <f>IF(N241="základná",J241,0)</f>
        <v>0</v>
      </c>
      <c r="BF241" s="153">
        <f>IF(N241="znížená",J241,0)</f>
        <v>0</v>
      </c>
      <c r="BG241" s="153">
        <f>IF(N241="zákl. prenesená",J241,0)</f>
        <v>0</v>
      </c>
      <c r="BH241" s="153">
        <f>IF(N241="zníž. prenesená",J241,0)</f>
        <v>0</v>
      </c>
      <c r="BI241" s="153">
        <f>IF(N241="nulová",J241,0)</f>
        <v>0</v>
      </c>
      <c r="BJ241" s="17" t="s">
        <v>84</v>
      </c>
      <c r="BK241" s="153">
        <f>ROUND(I241*H241,2)</f>
        <v>0</v>
      </c>
      <c r="BL241" s="17" t="s">
        <v>90</v>
      </c>
      <c r="BM241" s="152" t="s">
        <v>1245</v>
      </c>
    </row>
    <row r="242" spans="2:65" s="1" customFormat="1" ht="24.2" customHeight="1">
      <c r="B242" s="139"/>
      <c r="C242" s="140" t="s">
        <v>622</v>
      </c>
      <c r="D242" s="140" t="s">
        <v>156</v>
      </c>
      <c r="E242" s="141" t="s">
        <v>2883</v>
      </c>
      <c r="F242" s="142" t="s">
        <v>2884</v>
      </c>
      <c r="G242" s="143" t="s">
        <v>355</v>
      </c>
      <c r="H242" s="144">
        <v>14</v>
      </c>
      <c r="I242" s="145"/>
      <c r="J242" s="146">
        <f>ROUND(I242*H242,2)</f>
        <v>0</v>
      </c>
      <c r="K242" s="147"/>
      <c r="L242" s="32"/>
      <c r="M242" s="148" t="s">
        <v>1</v>
      </c>
      <c r="N242" s="149" t="s">
        <v>42</v>
      </c>
      <c r="P242" s="150">
        <f>O242*H242</f>
        <v>0</v>
      </c>
      <c r="Q242" s="150">
        <v>0</v>
      </c>
      <c r="R242" s="150">
        <f>Q242*H242</f>
        <v>0</v>
      </c>
      <c r="S242" s="150">
        <v>0</v>
      </c>
      <c r="T242" s="151">
        <f>S242*H242</f>
        <v>0</v>
      </c>
      <c r="AR242" s="152" t="s">
        <v>90</v>
      </c>
      <c r="AT242" s="152" t="s">
        <v>156</v>
      </c>
      <c r="AU242" s="152" t="s">
        <v>80</v>
      </c>
      <c r="AY242" s="17" t="s">
        <v>154</v>
      </c>
      <c r="BE242" s="153">
        <f>IF(N242="základná",J242,0)</f>
        <v>0</v>
      </c>
      <c r="BF242" s="153">
        <f>IF(N242="znížená",J242,0)</f>
        <v>0</v>
      </c>
      <c r="BG242" s="153">
        <f>IF(N242="zákl. prenesená",J242,0)</f>
        <v>0</v>
      </c>
      <c r="BH242" s="153">
        <f>IF(N242="zníž. prenesená",J242,0)</f>
        <v>0</v>
      </c>
      <c r="BI242" s="153">
        <f>IF(N242="nulová",J242,0)</f>
        <v>0</v>
      </c>
      <c r="BJ242" s="17" t="s">
        <v>84</v>
      </c>
      <c r="BK242" s="153">
        <f>ROUND(I242*H242,2)</f>
        <v>0</v>
      </c>
      <c r="BL242" s="17" t="s">
        <v>90</v>
      </c>
      <c r="BM242" s="152" t="s">
        <v>1255</v>
      </c>
    </row>
    <row r="243" spans="2:65" s="1" customFormat="1" ht="16.5" customHeight="1">
      <c r="B243" s="139"/>
      <c r="C243" s="140" t="s">
        <v>630</v>
      </c>
      <c r="D243" s="140" t="s">
        <v>156</v>
      </c>
      <c r="E243" s="141" t="s">
        <v>2857</v>
      </c>
      <c r="F243" s="142" t="s">
        <v>2858</v>
      </c>
      <c r="G243" s="143" t="s">
        <v>355</v>
      </c>
      <c r="H243" s="144">
        <v>16</v>
      </c>
      <c r="I243" s="145"/>
      <c r="J243" s="146">
        <f>ROUND(I243*H243,2)</f>
        <v>0</v>
      </c>
      <c r="K243" s="147"/>
      <c r="L243" s="32"/>
      <c r="M243" s="148" t="s">
        <v>1</v>
      </c>
      <c r="N243" s="149" t="s">
        <v>42</v>
      </c>
      <c r="P243" s="150">
        <f>O243*H243</f>
        <v>0</v>
      </c>
      <c r="Q243" s="150">
        <v>0</v>
      </c>
      <c r="R243" s="150">
        <f>Q243*H243</f>
        <v>0</v>
      </c>
      <c r="S243" s="150">
        <v>0</v>
      </c>
      <c r="T243" s="151">
        <f>S243*H243</f>
        <v>0</v>
      </c>
      <c r="AR243" s="152" t="s">
        <v>90</v>
      </c>
      <c r="AT243" s="152" t="s">
        <v>156</v>
      </c>
      <c r="AU243" s="152" t="s">
        <v>80</v>
      </c>
      <c r="AY243" s="17" t="s">
        <v>154</v>
      </c>
      <c r="BE243" s="153">
        <f>IF(N243="základná",J243,0)</f>
        <v>0</v>
      </c>
      <c r="BF243" s="153">
        <f>IF(N243="znížená",J243,0)</f>
        <v>0</v>
      </c>
      <c r="BG243" s="153">
        <f>IF(N243="zákl. prenesená",J243,0)</f>
        <v>0</v>
      </c>
      <c r="BH243" s="153">
        <f>IF(N243="zníž. prenesená",J243,0)</f>
        <v>0</v>
      </c>
      <c r="BI243" s="153">
        <f>IF(N243="nulová",J243,0)</f>
        <v>0</v>
      </c>
      <c r="BJ243" s="17" t="s">
        <v>84</v>
      </c>
      <c r="BK243" s="153">
        <f>ROUND(I243*H243,2)</f>
        <v>0</v>
      </c>
      <c r="BL243" s="17" t="s">
        <v>90</v>
      </c>
      <c r="BM243" s="152" t="s">
        <v>1265</v>
      </c>
    </row>
    <row r="244" spans="2:65" s="1" customFormat="1" ht="16.5" customHeight="1">
      <c r="B244" s="139"/>
      <c r="C244" s="140" t="s">
        <v>646</v>
      </c>
      <c r="D244" s="140" t="s">
        <v>156</v>
      </c>
      <c r="E244" s="141" t="s">
        <v>2859</v>
      </c>
      <c r="F244" s="142" t="s">
        <v>2860</v>
      </c>
      <c r="G244" s="143" t="s">
        <v>355</v>
      </c>
      <c r="H244" s="144">
        <v>15</v>
      </c>
      <c r="I244" s="145"/>
      <c r="J244" s="146">
        <f>ROUND(I244*H244,2)</f>
        <v>0</v>
      </c>
      <c r="K244" s="147"/>
      <c r="L244" s="32"/>
      <c r="M244" s="148" t="s">
        <v>1</v>
      </c>
      <c r="N244" s="149" t="s">
        <v>42</v>
      </c>
      <c r="P244" s="150">
        <f>O244*H244</f>
        <v>0</v>
      </c>
      <c r="Q244" s="150">
        <v>0</v>
      </c>
      <c r="R244" s="150">
        <f>Q244*H244</f>
        <v>0</v>
      </c>
      <c r="S244" s="150">
        <v>0</v>
      </c>
      <c r="T244" s="151">
        <f>S244*H244</f>
        <v>0</v>
      </c>
      <c r="AR244" s="152" t="s">
        <v>90</v>
      </c>
      <c r="AT244" s="152" t="s">
        <v>156</v>
      </c>
      <c r="AU244" s="152" t="s">
        <v>80</v>
      </c>
      <c r="AY244" s="17" t="s">
        <v>154</v>
      </c>
      <c r="BE244" s="153">
        <f>IF(N244="základná",J244,0)</f>
        <v>0</v>
      </c>
      <c r="BF244" s="153">
        <f>IF(N244="znížená",J244,0)</f>
        <v>0</v>
      </c>
      <c r="BG244" s="153">
        <f>IF(N244="zákl. prenesená",J244,0)</f>
        <v>0</v>
      </c>
      <c r="BH244" s="153">
        <f>IF(N244="zníž. prenesená",J244,0)</f>
        <v>0</v>
      </c>
      <c r="BI244" s="153">
        <f>IF(N244="nulová",J244,0)</f>
        <v>0</v>
      </c>
      <c r="BJ244" s="17" t="s">
        <v>84</v>
      </c>
      <c r="BK244" s="153">
        <f>ROUND(I244*H244,2)</f>
        <v>0</v>
      </c>
      <c r="BL244" s="17" t="s">
        <v>90</v>
      </c>
      <c r="BM244" s="152" t="s">
        <v>1275</v>
      </c>
    </row>
    <row r="245" spans="2:65" s="1" customFormat="1" ht="24.2" customHeight="1">
      <c r="B245" s="139"/>
      <c r="C245" s="140" t="s">
        <v>650</v>
      </c>
      <c r="D245" s="140" t="s">
        <v>156</v>
      </c>
      <c r="E245" s="141" t="s">
        <v>2784</v>
      </c>
      <c r="F245" s="142" t="s">
        <v>2785</v>
      </c>
      <c r="G245" s="143" t="s">
        <v>355</v>
      </c>
      <c r="H245" s="144">
        <v>18</v>
      </c>
      <c r="I245" s="145"/>
      <c r="J245" s="146">
        <f>ROUND(I245*H245,2)</f>
        <v>0</v>
      </c>
      <c r="K245" s="147"/>
      <c r="L245" s="32"/>
      <c r="M245" s="148" t="s">
        <v>1</v>
      </c>
      <c r="N245" s="149" t="s">
        <v>42</v>
      </c>
      <c r="P245" s="150">
        <f>O245*H245</f>
        <v>0</v>
      </c>
      <c r="Q245" s="150">
        <v>0</v>
      </c>
      <c r="R245" s="150">
        <f>Q245*H245</f>
        <v>0</v>
      </c>
      <c r="S245" s="150">
        <v>0</v>
      </c>
      <c r="T245" s="151">
        <f>S245*H245</f>
        <v>0</v>
      </c>
      <c r="AR245" s="152" t="s">
        <v>90</v>
      </c>
      <c r="AT245" s="152" t="s">
        <v>156</v>
      </c>
      <c r="AU245" s="152" t="s">
        <v>80</v>
      </c>
      <c r="AY245" s="17" t="s">
        <v>154</v>
      </c>
      <c r="BE245" s="153">
        <f>IF(N245="základná",J245,0)</f>
        <v>0</v>
      </c>
      <c r="BF245" s="153">
        <f>IF(N245="znížená",J245,0)</f>
        <v>0</v>
      </c>
      <c r="BG245" s="153">
        <f>IF(N245="zákl. prenesená",J245,0)</f>
        <v>0</v>
      </c>
      <c r="BH245" s="153">
        <f>IF(N245="zníž. prenesená",J245,0)</f>
        <v>0</v>
      </c>
      <c r="BI245" s="153">
        <f>IF(N245="nulová",J245,0)</f>
        <v>0</v>
      </c>
      <c r="BJ245" s="17" t="s">
        <v>84</v>
      </c>
      <c r="BK245" s="153">
        <f>ROUND(I245*H245,2)</f>
        <v>0</v>
      </c>
      <c r="BL245" s="17" t="s">
        <v>90</v>
      </c>
      <c r="BM245" s="152" t="s">
        <v>1285</v>
      </c>
    </row>
    <row r="246" spans="2:65" s="1" customFormat="1" ht="24.2" customHeight="1">
      <c r="B246" s="139"/>
      <c r="C246" s="140" t="s">
        <v>656</v>
      </c>
      <c r="D246" s="140" t="s">
        <v>156</v>
      </c>
      <c r="E246" s="141" t="s">
        <v>2786</v>
      </c>
      <c r="F246" s="142" t="s">
        <v>2787</v>
      </c>
      <c r="G246" s="143" t="s">
        <v>355</v>
      </c>
      <c r="H246" s="144">
        <v>17</v>
      </c>
      <c r="I246" s="145"/>
      <c r="J246" s="146">
        <f>ROUND(I246*H246,2)</f>
        <v>0</v>
      </c>
      <c r="K246" s="147"/>
      <c r="L246" s="32"/>
      <c r="M246" s="148" t="s">
        <v>1</v>
      </c>
      <c r="N246" s="149" t="s">
        <v>42</v>
      </c>
      <c r="P246" s="150">
        <f>O246*H246</f>
        <v>0</v>
      </c>
      <c r="Q246" s="150">
        <v>0</v>
      </c>
      <c r="R246" s="150">
        <f>Q246*H246</f>
        <v>0</v>
      </c>
      <c r="S246" s="150">
        <v>0</v>
      </c>
      <c r="T246" s="151">
        <f>S246*H246</f>
        <v>0</v>
      </c>
      <c r="AR246" s="152" t="s">
        <v>90</v>
      </c>
      <c r="AT246" s="152" t="s">
        <v>156</v>
      </c>
      <c r="AU246" s="152" t="s">
        <v>80</v>
      </c>
      <c r="AY246" s="17" t="s">
        <v>154</v>
      </c>
      <c r="BE246" s="153">
        <f>IF(N246="základná",J246,0)</f>
        <v>0</v>
      </c>
      <c r="BF246" s="153">
        <f>IF(N246="znížená",J246,0)</f>
        <v>0</v>
      </c>
      <c r="BG246" s="153">
        <f>IF(N246="zákl. prenesená",J246,0)</f>
        <v>0</v>
      </c>
      <c r="BH246" s="153">
        <f>IF(N246="zníž. prenesená",J246,0)</f>
        <v>0</v>
      </c>
      <c r="BI246" s="153">
        <f>IF(N246="nulová",J246,0)</f>
        <v>0</v>
      </c>
      <c r="BJ246" s="17" t="s">
        <v>84</v>
      </c>
      <c r="BK246" s="153">
        <f>ROUND(I246*H246,2)</f>
        <v>0</v>
      </c>
      <c r="BL246" s="17" t="s">
        <v>90</v>
      </c>
      <c r="BM246" s="152" t="s">
        <v>1294</v>
      </c>
    </row>
    <row r="247" spans="2:65" s="1" customFormat="1" ht="24.2" customHeight="1">
      <c r="B247" s="139"/>
      <c r="C247" s="140" t="s">
        <v>660</v>
      </c>
      <c r="D247" s="140" t="s">
        <v>156</v>
      </c>
      <c r="E247" s="141" t="s">
        <v>2885</v>
      </c>
      <c r="F247" s="142" t="s">
        <v>2886</v>
      </c>
      <c r="G247" s="143" t="s">
        <v>355</v>
      </c>
      <c r="H247" s="144">
        <v>2</v>
      </c>
      <c r="I247" s="145"/>
      <c r="J247" s="146">
        <f>ROUND(I247*H247,2)</f>
        <v>0</v>
      </c>
      <c r="K247" s="147"/>
      <c r="L247" s="32"/>
      <c r="M247" s="148" t="s">
        <v>1</v>
      </c>
      <c r="N247" s="149" t="s">
        <v>42</v>
      </c>
      <c r="P247" s="150">
        <f>O247*H247</f>
        <v>0</v>
      </c>
      <c r="Q247" s="150">
        <v>0</v>
      </c>
      <c r="R247" s="150">
        <f>Q247*H247</f>
        <v>0</v>
      </c>
      <c r="S247" s="150">
        <v>0</v>
      </c>
      <c r="T247" s="151">
        <f>S247*H247</f>
        <v>0</v>
      </c>
      <c r="AR247" s="152" t="s">
        <v>90</v>
      </c>
      <c r="AT247" s="152" t="s">
        <v>156</v>
      </c>
      <c r="AU247" s="152" t="s">
        <v>80</v>
      </c>
      <c r="AY247" s="17" t="s">
        <v>154</v>
      </c>
      <c r="BE247" s="153">
        <f>IF(N247="základná",J247,0)</f>
        <v>0</v>
      </c>
      <c r="BF247" s="153">
        <f>IF(N247="znížená",J247,0)</f>
        <v>0</v>
      </c>
      <c r="BG247" s="153">
        <f>IF(N247="zákl. prenesená",J247,0)</f>
        <v>0</v>
      </c>
      <c r="BH247" s="153">
        <f>IF(N247="zníž. prenesená",J247,0)</f>
        <v>0</v>
      </c>
      <c r="BI247" s="153">
        <f>IF(N247="nulová",J247,0)</f>
        <v>0</v>
      </c>
      <c r="BJ247" s="17" t="s">
        <v>84</v>
      </c>
      <c r="BK247" s="153">
        <f>ROUND(I247*H247,2)</f>
        <v>0</v>
      </c>
      <c r="BL247" s="17" t="s">
        <v>90</v>
      </c>
      <c r="BM247" s="152" t="s">
        <v>1306</v>
      </c>
    </row>
    <row r="248" spans="2:65" s="1" customFormat="1" ht="24.2" customHeight="1">
      <c r="B248" s="139"/>
      <c r="C248" s="140" t="s">
        <v>667</v>
      </c>
      <c r="D248" s="140" t="s">
        <v>156</v>
      </c>
      <c r="E248" s="141" t="s">
        <v>2887</v>
      </c>
      <c r="F248" s="142" t="s">
        <v>2888</v>
      </c>
      <c r="G248" s="143" t="s">
        <v>355</v>
      </c>
      <c r="H248" s="144">
        <v>2</v>
      </c>
      <c r="I248" s="145"/>
      <c r="J248" s="146">
        <f>ROUND(I248*H248,2)</f>
        <v>0</v>
      </c>
      <c r="K248" s="147"/>
      <c r="L248" s="32"/>
      <c r="M248" s="148" t="s">
        <v>1</v>
      </c>
      <c r="N248" s="149" t="s">
        <v>42</v>
      </c>
      <c r="P248" s="150">
        <f>O248*H248</f>
        <v>0</v>
      </c>
      <c r="Q248" s="150">
        <v>0</v>
      </c>
      <c r="R248" s="150">
        <f>Q248*H248</f>
        <v>0</v>
      </c>
      <c r="S248" s="150">
        <v>0</v>
      </c>
      <c r="T248" s="151">
        <f>S248*H248</f>
        <v>0</v>
      </c>
      <c r="AR248" s="152" t="s">
        <v>90</v>
      </c>
      <c r="AT248" s="152" t="s">
        <v>156</v>
      </c>
      <c r="AU248" s="152" t="s">
        <v>80</v>
      </c>
      <c r="AY248" s="17" t="s">
        <v>154</v>
      </c>
      <c r="BE248" s="153">
        <f>IF(N248="základná",J248,0)</f>
        <v>0</v>
      </c>
      <c r="BF248" s="153">
        <f>IF(N248="znížená",J248,0)</f>
        <v>0</v>
      </c>
      <c r="BG248" s="153">
        <f>IF(N248="zákl. prenesená",J248,0)</f>
        <v>0</v>
      </c>
      <c r="BH248" s="153">
        <f>IF(N248="zníž. prenesená",J248,0)</f>
        <v>0</v>
      </c>
      <c r="BI248" s="153">
        <f>IF(N248="nulová",J248,0)</f>
        <v>0</v>
      </c>
      <c r="BJ248" s="17" t="s">
        <v>84</v>
      </c>
      <c r="BK248" s="153">
        <f>ROUND(I248*H248,2)</f>
        <v>0</v>
      </c>
      <c r="BL248" s="17" t="s">
        <v>90</v>
      </c>
      <c r="BM248" s="152" t="s">
        <v>1315</v>
      </c>
    </row>
    <row r="249" spans="2:65" s="1" customFormat="1" ht="24.2" customHeight="1">
      <c r="B249" s="139"/>
      <c r="C249" s="140" t="s">
        <v>671</v>
      </c>
      <c r="D249" s="140" t="s">
        <v>156</v>
      </c>
      <c r="E249" s="141" t="s">
        <v>2790</v>
      </c>
      <c r="F249" s="142" t="s">
        <v>2791</v>
      </c>
      <c r="G249" s="143" t="s">
        <v>355</v>
      </c>
      <c r="H249" s="144">
        <v>2</v>
      </c>
      <c r="I249" s="145"/>
      <c r="J249" s="146">
        <f>ROUND(I249*H249,2)</f>
        <v>0</v>
      </c>
      <c r="K249" s="147"/>
      <c r="L249" s="32"/>
      <c r="M249" s="148" t="s">
        <v>1</v>
      </c>
      <c r="N249" s="149" t="s">
        <v>42</v>
      </c>
      <c r="P249" s="150">
        <f>O249*H249</f>
        <v>0</v>
      </c>
      <c r="Q249" s="150">
        <v>0</v>
      </c>
      <c r="R249" s="150">
        <f>Q249*H249</f>
        <v>0</v>
      </c>
      <c r="S249" s="150">
        <v>0</v>
      </c>
      <c r="T249" s="151">
        <f>S249*H249</f>
        <v>0</v>
      </c>
      <c r="AR249" s="152" t="s">
        <v>90</v>
      </c>
      <c r="AT249" s="152" t="s">
        <v>156</v>
      </c>
      <c r="AU249" s="152" t="s">
        <v>80</v>
      </c>
      <c r="AY249" s="17" t="s">
        <v>154</v>
      </c>
      <c r="BE249" s="153">
        <f>IF(N249="základná",J249,0)</f>
        <v>0</v>
      </c>
      <c r="BF249" s="153">
        <f>IF(N249="znížená",J249,0)</f>
        <v>0</v>
      </c>
      <c r="BG249" s="153">
        <f>IF(N249="zákl. prenesená",J249,0)</f>
        <v>0</v>
      </c>
      <c r="BH249" s="153">
        <f>IF(N249="zníž. prenesená",J249,0)</f>
        <v>0</v>
      </c>
      <c r="BI249" s="153">
        <f>IF(N249="nulová",J249,0)</f>
        <v>0</v>
      </c>
      <c r="BJ249" s="17" t="s">
        <v>84</v>
      </c>
      <c r="BK249" s="153">
        <f>ROUND(I249*H249,2)</f>
        <v>0</v>
      </c>
      <c r="BL249" s="17" t="s">
        <v>90</v>
      </c>
      <c r="BM249" s="152" t="s">
        <v>1324</v>
      </c>
    </row>
    <row r="250" spans="2:65" s="1" customFormat="1" ht="21.75" customHeight="1">
      <c r="B250" s="139"/>
      <c r="C250" s="140" t="s">
        <v>680</v>
      </c>
      <c r="D250" s="140" t="s">
        <v>156</v>
      </c>
      <c r="E250" s="141" t="s">
        <v>2861</v>
      </c>
      <c r="F250" s="142" t="s">
        <v>2862</v>
      </c>
      <c r="G250" s="143" t="s">
        <v>633</v>
      </c>
      <c r="H250" s="144">
        <v>146</v>
      </c>
      <c r="I250" s="145"/>
      <c r="J250" s="146">
        <f>ROUND(I250*H250,2)</f>
        <v>0</v>
      </c>
      <c r="K250" s="147"/>
      <c r="L250" s="32"/>
      <c r="M250" s="148" t="s">
        <v>1</v>
      </c>
      <c r="N250" s="149" t="s">
        <v>42</v>
      </c>
      <c r="P250" s="150">
        <f>O250*H250</f>
        <v>0</v>
      </c>
      <c r="Q250" s="150">
        <v>0</v>
      </c>
      <c r="R250" s="150">
        <f>Q250*H250</f>
        <v>0</v>
      </c>
      <c r="S250" s="150">
        <v>0</v>
      </c>
      <c r="T250" s="151">
        <f>S250*H250</f>
        <v>0</v>
      </c>
      <c r="AR250" s="152" t="s">
        <v>90</v>
      </c>
      <c r="AT250" s="152" t="s">
        <v>156</v>
      </c>
      <c r="AU250" s="152" t="s">
        <v>80</v>
      </c>
      <c r="AY250" s="17" t="s">
        <v>154</v>
      </c>
      <c r="BE250" s="153">
        <f>IF(N250="základná",J250,0)</f>
        <v>0</v>
      </c>
      <c r="BF250" s="153">
        <f>IF(N250="znížená",J250,0)</f>
        <v>0</v>
      </c>
      <c r="BG250" s="153">
        <f>IF(N250="zákl. prenesená",J250,0)</f>
        <v>0</v>
      </c>
      <c r="BH250" s="153">
        <f>IF(N250="zníž. prenesená",J250,0)</f>
        <v>0</v>
      </c>
      <c r="BI250" s="153">
        <f>IF(N250="nulová",J250,0)</f>
        <v>0</v>
      </c>
      <c r="BJ250" s="17" t="s">
        <v>84</v>
      </c>
      <c r="BK250" s="153">
        <f>ROUND(I250*H250,2)</f>
        <v>0</v>
      </c>
      <c r="BL250" s="17" t="s">
        <v>90</v>
      </c>
      <c r="BM250" s="152" t="s">
        <v>1333</v>
      </c>
    </row>
    <row r="251" spans="2:65" s="1" customFormat="1" ht="21.75" customHeight="1">
      <c r="B251" s="139"/>
      <c r="C251" s="140" t="s">
        <v>685</v>
      </c>
      <c r="D251" s="140" t="s">
        <v>156</v>
      </c>
      <c r="E251" s="141" t="s">
        <v>2796</v>
      </c>
      <c r="F251" s="142" t="s">
        <v>2797</v>
      </c>
      <c r="G251" s="143" t="s">
        <v>633</v>
      </c>
      <c r="H251" s="144">
        <v>95</v>
      </c>
      <c r="I251" s="145"/>
      <c r="J251" s="146">
        <f>ROUND(I251*H251,2)</f>
        <v>0</v>
      </c>
      <c r="K251" s="147"/>
      <c r="L251" s="32"/>
      <c r="M251" s="148" t="s">
        <v>1</v>
      </c>
      <c r="N251" s="149" t="s">
        <v>42</v>
      </c>
      <c r="P251" s="150">
        <f>O251*H251</f>
        <v>0</v>
      </c>
      <c r="Q251" s="150">
        <v>0</v>
      </c>
      <c r="R251" s="150">
        <f>Q251*H251</f>
        <v>0</v>
      </c>
      <c r="S251" s="150">
        <v>0</v>
      </c>
      <c r="T251" s="151">
        <f>S251*H251</f>
        <v>0</v>
      </c>
      <c r="AR251" s="152" t="s">
        <v>90</v>
      </c>
      <c r="AT251" s="152" t="s">
        <v>156</v>
      </c>
      <c r="AU251" s="152" t="s">
        <v>80</v>
      </c>
      <c r="AY251" s="17" t="s">
        <v>154</v>
      </c>
      <c r="BE251" s="153">
        <f>IF(N251="základná",J251,0)</f>
        <v>0</v>
      </c>
      <c r="BF251" s="153">
        <f>IF(N251="znížená",J251,0)</f>
        <v>0</v>
      </c>
      <c r="BG251" s="153">
        <f>IF(N251="zákl. prenesená",J251,0)</f>
        <v>0</v>
      </c>
      <c r="BH251" s="153">
        <f>IF(N251="zníž. prenesená",J251,0)</f>
        <v>0</v>
      </c>
      <c r="BI251" s="153">
        <f>IF(N251="nulová",J251,0)</f>
        <v>0</v>
      </c>
      <c r="BJ251" s="17" t="s">
        <v>84</v>
      </c>
      <c r="BK251" s="153">
        <f>ROUND(I251*H251,2)</f>
        <v>0</v>
      </c>
      <c r="BL251" s="17" t="s">
        <v>90</v>
      </c>
      <c r="BM251" s="152" t="s">
        <v>1342</v>
      </c>
    </row>
    <row r="252" spans="2:65" s="1" customFormat="1" ht="21.75" customHeight="1">
      <c r="B252" s="139"/>
      <c r="C252" s="140" t="s">
        <v>691</v>
      </c>
      <c r="D252" s="140" t="s">
        <v>156</v>
      </c>
      <c r="E252" s="141" t="s">
        <v>2798</v>
      </c>
      <c r="F252" s="142" t="s">
        <v>2799</v>
      </c>
      <c r="G252" s="143" t="s">
        <v>633</v>
      </c>
      <c r="H252" s="144">
        <v>63</v>
      </c>
      <c r="I252" s="145"/>
      <c r="J252" s="146">
        <f>ROUND(I252*H252,2)</f>
        <v>0</v>
      </c>
      <c r="K252" s="147"/>
      <c r="L252" s="32"/>
      <c r="M252" s="148" t="s">
        <v>1</v>
      </c>
      <c r="N252" s="149" t="s">
        <v>42</v>
      </c>
      <c r="P252" s="150">
        <f>O252*H252</f>
        <v>0</v>
      </c>
      <c r="Q252" s="150">
        <v>0</v>
      </c>
      <c r="R252" s="150">
        <f>Q252*H252</f>
        <v>0</v>
      </c>
      <c r="S252" s="150">
        <v>0</v>
      </c>
      <c r="T252" s="151">
        <f>S252*H252</f>
        <v>0</v>
      </c>
      <c r="AR252" s="152" t="s">
        <v>90</v>
      </c>
      <c r="AT252" s="152" t="s">
        <v>156</v>
      </c>
      <c r="AU252" s="152" t="s">
        <v>80</v>
      </c>
      <c r="AY252" s="17" t="s">
        <v>154</v>
      </c>
      <c r="BE252" s="153">
        <f>IF(N252="základná",J252,0)</f>
        <v>0</v>
      </c>
      <c r="BF252" s="153">
        <f>IF(N252="znížená",J252,0)</f>
        <v>0</v>
      </c>
      <c r="BG252" s="153">
        <f>IF(N252="zákl. prenesená",J252,0)</f>
        <v>0</v>
      </c>
      <c r="BH252" s="153">
        <f>IF(N252="zníž. prenesená",J252,0)</f>
        <v>0</v>
      </c>
      <c r="BI252" s="153">
        <f>IF(N252="nulová",J252,0)</f>
        <v>0</v>
      </c>
      <c r="BJ252" s="17" t="s">
        <v>84</v>
      </c>
      <c r="BK252" s="153">
        <f>ROUND(I252*H252,2)</f>
        <v>0</v>
      </c>
      <c r="BL252" s="17" t="s">
        <v>90</v>
      </c>
      <c r="BM252" s="152" t="s">
        <v>1354</v>
      </c>
    </row>
    <row r="253" spans="2:65" s="1" customFormat="1" ht="21.75" customHeight="1">
      <c r="B253" s="139"/>
      <c r="C253" s="140" t="s">
        <v>700</v>
      </c>
      <c r="D253" s="140" t="s">
        <v>156</v>
      </c>
      <c r="E253" s="141" t="s">
        <v>2889</v>
      </c>
      <c r="F253" s="142" t="s">
        <v>2890</v>
      </c>
      <c r="G253" s="143" t="s">
        <v>633</v>
      </c>
      <c r="H253" s="144">
        <v>32</v>
      </c>
      <c r="I253" s="145"/>
      <c r="J253" s="146">
        <f>ROUND(I253*H253,2)</f>
        <v>0</v>
      </c>
      <c r="K253" s="147"/>
      <c r="L253" s="32"/>
      <c r="M253" s="148" t="s">
        <v>1</v>
      </c>
      <c r="N253" s="149" t="s">
        <v>42</v>
      </c>
      <c r="P253" s="150">
        <f>O253*H253</f>
        <v>0</v>
      </c>
      <c r="Q253" s="150">
        <v>0</v>
      </c>
      <c r="R253" s="150">
        <f>Q253*H253</f>
        <v>0</v>
      </c>
      <c r="S253" s="150">
        <v>0</v>
      </c>
      <c r="T253" s="151">
        <f>S253*H253</f>
        <v>0</v>
      </c>
      <c r="AR253" s="152" t="s">
        <v>90</v>
      </c>
      <c r="AT253" s="152" t="s">
        <v>156</v>
      </c>
      <c r="AU253" s="152" t="s">
        <v>80</v>
      </c>
      <c r="AY253" s="17" t="s">
        <v>154</v>
      </c>
      <c r="BE253" s="153">
        <f>IF(N253="základná",J253,0)</f>
        <v>0</v>
      </c>
      <c r="BF253" s="153">
        <f>IF(N253="znížená",J253,0)</f>
        <v>0</v>
      </c>
      <c r="BG253" s="153">
        <f>IF(N253="zákl. prenesená",J253,0)</f>
        <v>0</v>
      </c>
      <c r="BH253" s="153">
        <f>IF(N253="zníž. prenesená",J253,0)</f>
        <v>0</v>
      </c>
      <c r="BI253" s="153">
        <f>IF(N253="nulová",J253,0)</f>
        <v>0</v>
      </c>
      <c r="BJ253" s="17" t="s">
        <v>84</v>
      </c>
      <c r="BK253" s="153">
        <f>ROUND(I253*H253,2)</f>
        <v>0</v>
      </c>
      <c r="BL253" s="17" t="s">
        <v>90</v>
      </c>
      <c r="BM253" s="152" t="s">
        <v>1362</v>
      </c>
    </row>
    <row r="254" spans="2:65" s="1" customFormat="1" ht="24.2" customHeight="1">
      <c r="B254" s="139"/>
      <c r="C254" s="140" t="s">
        <v>709</v>
      </c>
      <c r="D254" s="140" t="s">
        <v>156</v>
      </c>
      <c r="E254" s="141" t="s">
        <v>2891</v>
      </c>
      <c r="F254" s="142" t="s">
        <v>2892</v>
      </c>
      <c r="G254" s="143" t="s">
        <v>159</v>
      </c>
      <c r="H254" s="144">
        <v>55</v>
      </c>
      <c r="I254" s="145"/>
      <c r="J254" s="146">
        <f>ROUND(I254*H254,2)</f>
        <v>0</v>
      </c>
      <c r="K254" s="147"/>
      <c r="L254" s="32"/>
      <c r="M254" s="148" t="s">
        <v>1</v>
      </c>
      <c r="N254" s="149" t="s">
        <v>42</v>
      </c>
      <c r="P254" s="150">
        <f>O254*H254</f>
        <v>0</v>
      </c>
      <c r="Q254" s="150">
        <v>0</v>
      </c>
      <c r="R254" s="150">
        <f>Q254*H254</f>
        <v>0</v>
      </c>
      <c r="S254" s="150">
        <v>0</v>
      </c>
      <c r="T254" s="151">
        <f>S254*H254</f>
        <v>0</v>
      </c>
      <c r="AR254" s="152" t="s">
        <v>90</v>
      </c>
      <c r="AT254" s="152" t="s">
        <v>156</v>
      </c>
      <c r="AU254" s="152" t="s">
        <v>80</v>
      </c>
      <c r="AY254" s="17" t="s">
        <v>154</v>
      </c>
      <c r="BE254" s="153">
        <f>IF(N254="základná",J254,0)</f>
        <v>0</v>
      </c>
      <c r="BF254" s="153">
        <f>IF(N254="znížená",J254,0)</f>
        <v>0</v>
      </c>
      <c r="BG254" s="153">
        <f>IF(N254="zákl. prenesená",J254,0)</f>
        <v>0</v>
      </c>
      <c r="BH254" s="153">
        <f>IF(N254="zníž. prenesená",J254,0)</f>
        <v>0</v>
      </c>
      <c r="BI254" s="153">
        <f>IF(N254="nulová",J254,0)</f>
        <v>0</v>
      </c>
      <c r="BJ254" s="17" t="s">
        <v>84</v>
      </c>
      <c r="BK254" s="153">
        <f>ROUND(I254*H254,2)</f>
        <v>0</v>
      </c>
      <c r="BL254" s="17" t="s">
        <v>90</v>
      </c>
      <c r="BM254" s="152" t="s">
        <v>1371</v>
      </c>
    </row>
    <row r="255" spans="2:65" s="1" customFormat="1" ht="16.5" customHeight="1">
      <c r="B255" s="139"/>
      <c r="C255" s="140" t="s">
        <v>713</v>
      </c>
      <c r="D255" s="140" t="s">
        <v>156</v>
      </c>
      <c r="E255" s="141" t="s">
        <v>2863</v>
      </c>
      <c r="F255" s="142" t="s">
        <v>2864</v>
      </c>
      <c r="G255" s="143" t="s">
        <v>633</v>
      </c>
      <c r="H255" s="144">
        <v>21</v>
      </c>
      <c r="I255" s="145"/>
      <c r="J255" s="146">
        <f>ROUND(I255*H255,2)</f>
        <v>0</v>
      </c>
      <c r="K255" s="147"/>
      <c r="L255" s="32"/>
      <c r="M255" s="148" t="s">
        <v>1</v>
      </c>
      <c r="N255" s="149" t="s">
        <v>42</v>
      </c>
      <c r="P255" s="150">
        <f>O255*H255</f>
        <v>0</v>
      </c>
      <c r="Q255" s="150">
        <v>0</v>
      </c>
      <c r="R255" s="150">
        <f>Q255*H255</f>
        <v>0</v>
      </c>
      <c r="S255" s="150">
        <v>0</v>
      </c>
      <c r="T255" s="151">
        <f>S255*H255</f>
        <v>0</v>
      </c>
      <c r="AR255" s="152" t="s">
        <v>90</v>
      </c>
      <c r="AT255" s="152" t="s">
        <v>156</v>
      </c>
      <c r="AU255" s="152" t="s">
        <v>80</v>
      </c>
      <c r="AY255" s="17" t="s">
        <v>154</v>
      </c>
      <c r="BE255" s="153">
        <f>IF(N255="základná",J255,0)</f>
        <v>0</v>
      </c>
      <c r="BF255" s="153">
        <f>IF(N255="znížená",J255,0)</f>
        <v>0</v>
      </c>
      <c r="BG255" s="153">
        <f>IF(N255="zákl. prenesená",J255,0)</f>
        <v>0</v>
      </c>
      <c r="BH255" s="153">
        <f>IF(N255="zníž. prenesená",J255,0)</f>
        <v>0</v>
      </c>
      <c r="BI255" s="153">
        <f>IF(N255="nulová",J255,0)</f>
        <v>0</v>
      </c>
      <c r="BJ255" s="17" t="s">
        <v>84</v>
      </c>
      <c r="BK255" s="153">
        <f>ROUND(I255*H255,2)</f>
        <v>0</v>
      </c>
      <c r="BL255" s="17" t="s">
        <v>90</v>
      </c>
      <c r="BM255" s="152" t="s">
        <v>1381</v>
      </c>
    </row>
    <row r="256" spans="2:65" s="1" customFormat="1" ht="24.2" customHeight="1">
      <c r="B256" s="139"/>
      <c r="C256" s="140" t="s">
        <v>721</v>
      </c>
      <c r="D256" s="140" t="s">
        <v>156</v>
      </c>
      <c r="E256" s="141" t="s">
        <v>2804</v>
      </c>
      <c r="F256" s="142" t="s">
        <v>2805</v>
      </c>
      <c r="G256" s="143" t="s">
        <v>159</v>
      </c>
      <c r="H256" s="144">
        <v>186</v>
      </c>
      <c r="I256" s="145"/>
      <c r="J256" s="146">
        <f>ROUND(I256*H256,2)</f>
        <v>0</v>
      </c>
      <c r="K256" s="147"/>
      <c r="L256" s="32"/>
      <c r="M256" s="148" t="s">
        <v>1</v>
      </c>
      <c r="N256" s="149" t="s">
        <v>42</v>
      </c>
      <c r="P256" s="150">
        <f>O256*H256</f>
        <v>0</v>
      </c>
      <c r="Q256" s="150">
        <v>0</v>
      </c>
      <c r="R256" s="150">
        <f>Q256*H256</f>
        <v>0</v>
      </c>
      <c r="S256" s="150">
        <v>0</v>
      </c>
      <c r="T256" s="151">
        <f>S256*H256</f>
        <v>0</v>
      </c>
      <c r="AR256" s="152" t="s">
        <v>90</v>
      </c>
      <c r="AT256" s="152" t="s">
        <v>156</v>
      </c>
      <c r="AU256" s="152" t="s">
        <v>80</v>
      </c>
      <c r="AY256" s="17" t="s">
        <v>154</v>
      </c>
      <c r="BE256" s="153">
        <f>IF(N256="základná",J256,0)</f>
        <v>0</v>
      </c>
      <c r="BF256" s="153">
        <f>IF(N256="znížená",J256,0)</f>
        <v>0</v>
      </c>
      <c r="BG256" s="153">
        <f>IF(N256="zákl. prenesená",J256,0)</f>
        <v>0</v>
      </c>
      <c r="BH256" s="153">
        <f>IF(N256="zníž. prenesená",J256,0)</f>
        <v>0</v>
      </c>
      <c r="BI256" s="153">
        <f>IF(N256="nulová",J256,0)</f>
        <v>0</v>
      </c>
      <c r="BJ256" s="17" t="s">
        <v>84</v>
      </c>
      <c r="BK256" s="153">
        <f>ROUND(I256*H256,2)</f>
        <v>0</v>
      </c>
      <c r="BL256" s="17" t="s">
        <v>90</v>
      </c>
      <c r="BM256" s="152" t="s">
        <v>1391</v>
      </c>
    </row>
    <row r="257" spans="2:65" s="1" customFormat="1" ht="24.2" customHeight="1">
      <c r="B257" s="139"/>
      <c r="C257" s="140" t="s">
        <v>731</v>
      </c>
      <c r="D257" s="140" t="s">
        <v>156</v>
      </c>
      <c r="E257" s="141" t="s">
        <v>2893</v>
      </c>
      <c r="F257" s="142" t="s">
        <v>2894</v>
      </c>
      <c r="G257" s="143" t="s">
        <v>159</v>
      </c>
      <c r="H257" s="144">
        <v>37</v>
      </c>
      <c r="I257" s="145"/>
      <c r="J257" s="146">
        <f>ROUND(I257*H257,2)</f>
        <v>0</v>
      </c>
      <c r="K257" s="147"/>
      <c r="L257" s="32"/>
      <c r="M257" s="148" t="s">
        <v>1</v>
      </c>
      <c r="N257" s="149" t="s">
        <v>42</v>
      </c>
      <c r="P257" s="150">
        <f>O257*H257</f>
        <v>0</v>
      </c>
      <c r="Q257" s="150">
        <v>0</v>
      </c>
      <c r="R257" s="150">
        <f>Q257*H257</f>
        <v>0</v>
      </c>
      <c r="S257" s="150">
        <v>0</v>
      </c>
      <c r="T257" s="151">
        <f>S257*H257</f>
        <v>0</v>
      </c>
      <c r="AR257" s="152" t="s">
        <v>90</v>
      </c>
      <c r="AT257" s="152" t="s">
        <v>156</v>
      </c>
      <c r="AU257" s="152" t="s">
        <v>80</v>
      </c>
      <c r="AY257" s="17" t="s">
        <v>154</v>
      </c>
      <c r="BE257" s="153">
        <f>IF(N257="základná",J257,0)</f>
        <v>0</v>
      </c>
      <c r="BF257" s="153">
        <f>IF(N257="znížená",J257,0)</f>
        <v>0</v>
      </c>
      <c r="BG257" s="153">
        <f>IF(N257="zákl. prenesená",J257,0)</f>
        <v>0</v>
      </c>
      <c r="BH257" s="153">
        <f>IF(N257="zníž. prenesená",J257,0)</f>
        <v>0</v>
      </c>
      <c r="BI257" s="153">
        <f>IF(N257="nulová",J257,0)</f>
        <v>0</v>
      </c>
      <c r="BJ257" s="17" t="s">
        <v>84</v>
      </c>
      <c r="BK257" s="153">
        <f>ROUND(I257*H257,2)</f>
        <v>0</v>
      </c>
      <c r="BL257" s="17" t="s">
        <v>90</v>
      </c>
      <c r="BM257" s="152" t="s">
        <v>1402</v>
      </c>
    </row>
    <row r="258" spans="2:65" s="1" customFormat="1" ht="16.5" customHeight="1">
      <c r="B258" s="139"/>
      <c r="C258" s="140" t="s">
        <v>736</v>
      </c>
      <c r="D258" s="140" t="s">
        <v>156</v>
      </c>
      <c r="E258" s="141" t="s">
        <v>2808</v>
      </c>
      <c r="F258" s="142" t="s">
        <v>2809</v>
      </c>
      <c r="G258" s="143" t="s">
        <v>355</v>
      </c>
      <c r="H258" s="144">
        <v>1</v>
      </c>
      <c r="I258" s="145"/>
      <c r="J258" s="146">
        <f>ROUND(I258*H258,2)</f>
        <v>0</v>
      </c>
      <c r="K258" s="147"/>
      <c r="L258" s="32"/>
      <c r="M258" s="148" t="s">
        <v>1</v>
      </c>
      <c r="N258" s="149" t="s">
        <v>42</v>
      </c>
      <c r="P258" s="150">
        <f>O258*H258</f>
        <v>0</v>
      </c>
      <c r="Q258" s="150">
        <v>0</v>
      </c>
      <c r="R258" s="150">
        <f>Q258*H258</f>
        <v>0</v>
      </c>
      <c r="S258" s="150">
        <v>0</v>
      </c>
      <c r="T258" s="151">
        <f>S258*H258</f>
        <v>0</v>
      </c>
      <c r="AR258" s="152" t="s">
        <v>90</v>
      </c>
      <c r="AT258" s="152" t="s">
        <v>156</v>
      </c>
      <c r="AU258" s="152" t="s">
        <v>80</v>
      </c>
      <c r="AY258" s="17" t="s">
        <v>154</v>
      </c>
      <c r="BE258" s="153">
        <f>IF(N258="základná",J258,0)</f>
        <v>0</v>
      </c>
      <c r="BF258" s="153">
        <f>IF(N258="znížená",J258,0)</f>
        <v>0</v>
      </c>
      <c r="BG258" s="153">
        <f>IF(N258="zákl. prenesená",J258,0)</f>
        <v>0</v>
      </c>
      <c r="BH258" s="153">
        <f>IF(N258="zníž. prenesená",J258,0)</f>
        <v>0</v>
      </c>
      <c r="BI258" s="153">
        <f>IF(N258="nulová",J258,0)</f>
        <v>0</v>
      </c>
      <c r="BJ258" s="17" t="s">
        <v>84</v>
      </c>
      <c r="BK258" s="153">
        <f>ROUND(I258*H258,2)</f>
        <v>0</v>
      </c>
      <c r="BL258" s="17" t="s">
        <v>90</v>
      </c>
      <c r="BM258" s="152" t="s">
        <v>1414</v>
      </c>
    </row>
    <row r="259" spans="2:65" s="1" customFormat="1" ht="16.5" customHeight="1">
      <c r="B259" s="139"/>
      <c r="C259" s="140" t="s">
        <v>741</v>
      </c>
      <c r="D259" s="140" t="s">
        <v>156</v>
      </c>
      <c r="E259" s="141" t="s">
        <v>2810</v>
      </c>
      <c r="F259" s="142" t="s">
        <v>2811</v>
      </c>
      <c r="G259" s="143" t="s">
        <v>355</v>
      </c>
      <c r="H259" s="144">
        <v>1</v>
      </c>
      <c r="I259" s="145"/>
      <c r="J259" s="146">
        <f>ROUND(I259*H259,2)</f>
        <v>0</v>
      </c>
      <c r="K259" s="147"/>
      <c r="L259" s="32"/>
      <c r="M259" s="148" t="s">
        <v>1</v>
      </c>
      <c r="N259" s="149" t="s">
        <v>42</v>
      </c>
      <c r="P259" s="150">
        <f>O259*H259</f>
        <v>0</v>
      </c>
      <c r="Q259" s="150">
        <v>0</v>
      </c>
      <c r="R259" s="150">
        <f>Q259*H259</f>
        <v>0</v>
      </c>
      <c r="S259" s="150">
        <v>0</v>
      </c>
      <c r="T259" s="151">
        <f>S259*H259</f>
        <v>0</v>
      </c>
      <c r="AR259" s="152" t="s">
        <v>90</v>
      </c>
      <c r="AT259" s="152" t="s">
        <v>156</v>
      </c>
      <c r="AU259" s="152" t="s">
        <v>80</v>
      </c>
      <c r="AY259" s="17" t="s">
        <v>154</v>
      </c>
      <c r="BE259" s="153">
        <f>IF(N259="základná",J259,0)</f>
        <v>0</v>
      </c>
      <c r="BF259" s="153">
        <f>IF(N259="znížená",J259,0)</f>
        <v>0</v>
      </c>
      <c r="BG259" s="153">
        <f>IF(N259="zákl. prenesená",J259,0)</f>
        <v>0</v>
      </c>
      <c r="BH259" s="153">
        <f>IF(N259="zníž. prenesená",J259,0)</f>
        <v>0</v>
      </c>
      <c r="BI259" s="153">
        <f>IF(N259="nulová",J259,0)</f>
        <v>0</v>
      </c>
      <c r="BJ259" s="17" t="s">
        <v>84</v>
      </c>
      <c r="BK259" s="153">
        <f>ROUND(I259*H259,2)</f>
        <v>0</v>
      </c>
      <c r="BL259" s="17" t="s">
        <v>90</v>
      </c>
      <c r="BM259" s="152" t="s">
        <v>1425</v>
      </c>
    </row>
    <row r="260" spans="2:65" s="1" customFormat="1" ht="16.5" customHeight="1">
      <c r="B260" s="139"/>
      <c r="C260" s="140" t="s">
        <v>745</v>
      </c>
      <c r="D260" s="140" t="s">
        <v>156</v>
      </c>
      <c r="E260" s="141" t="s">
        <v>2812</v>
      </c>
      <c r="F260" s="142" t="s">
        <v>2813</v>
      </c>
      <c r="G260" s="143" t="s">
        <v>355</v>
      </c>
      <c r="H260" s="144">
        <v>1</v>
      </c>
      <c r="I260" s="145"/>
      <c r="J260" s="146">
        <f>ROUND(I260*H260,2)</f>
        <v>0</v>
      </c>
      <c r="K260" s="147"/>
      <c r="L260" s="32"/>
      <c r="M260" s="194" t="s">
        <v>1</v>
      </c>
      <c r="N260" s="195" t="s">
        <v>42</v>
      </c>
      <c r="O260" s="196"/>
      <c r="P260" s="197">
        <f>O260*H260</f>
        <v>0</v>
      </c>
      <c r="Q260" s="197">
        <v>0</v>
      </c>
      <c r="R260" s="197">
        <f>Q260*H260</f>
        <v>0</v>
      </c>
      <c r="S260" s="197">
        <v>0</v>
      </c>
      <c r="T260" s="198">
        <f>S260*H260</f>
        <v>0</v>
      </c>
      <c r="AR260" s="152" t="s">
        <v>90</v>
      </c>
      <c r="AT260" s="152" t="s">
        <v>156</v>
      </c>
      <c r="AU260" s="152" t="s">
        <v>80</v>
      </c>
      <c r="AY260" s="17" t="s">
        <v>154</v>
      </c>
      <c r="BE260" s="153">
        <f>IF(N260="základná",J260,0)</f>
        <v>0</v>
      </c>
      <c r="BF260" s="153">
        <f>IF(N260="znížená",J260,0)</f>
        <v>0</v>
      </c>
      <c r="BG260" s="153">
        <f>IF(N260="zákl. prenesená",J260,0)</f>
        <v>0</v>
      </c>
      <c r="BH260" s="153">
        <f>IF(N260="zníž. prenesená",J260,0)</f>
        <v>0</v>
      </c>
      <c r="BI260" s="153">
        <f>IF(N260="nulová",J260,0)</f>
        <v>0</v>
      </c>
      <c r="BJ260" s="17" t="s">
        <v>84</v>
      </c>
      <c r="BK260" s="153">
        <f>ROUND(I260*H260,2)</f>
        <v>0</v>
      </c>
      <c r="BL260" s="17" t="s">
        <v>90</v>
      </c>
      <c r="BM260" s="152" t="s">
        <v>1435</v>
      </c>
    </row>
    <row r="261" spans="2:65" s="1" customFormat="1" ht="6.95" customHeight="1">
      <c r="B261" s="47"/>
      <c r="C261" s="48"/>
      <c r="D261" s="48"/>
      <c r="E261" s="48"/>
      <c r="F261" s="48"/>
      <c r="G261" s="48"/>
      <c r="H261" s="48"/>
      <c r="I261" s="48"/>
      <c r="J261" s="48"/>
      <c r="K261" s="48"/>
      <c r="L261" s="32"/>
    </row>
  </sheetData>
  <autoFilter ref="C120:K260" xr:uid="{00000000-0009-0000-0000-000004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8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0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95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5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'Rekapitulácia stavby'!K6</f>
        <v>Prístavba objektu Strednej zdravotníckej školy</v>
      </c>
      <c r="F7" s="242"/>
      <c r="G7" s="242"/>
      <c r="H7" s="242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00" t="s">
        <v>2895</v>
      </c>
      <c r="F9" s="243"/>
      <c r="G9" s="243"/>
      <c r="H9" s="24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4" t="str">
        <f>'Rekapitulácia stavby'!E14</f>
        <v>Vyplň údaj</v>
      </c>
      <c r="F18" s="222"/>
      <c r="G18" s="222"/>
      <c r="H18" s="222"/>
      <c r="I18" s="27" t="s">
        <v>27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6" t="s">
        <v>1</v>
      </c>
      <c r="F27" s="226"/>
      <c r="G27" s="226"/>
      <c r="H27" s="226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ROUND(J120,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>
      <c r="B33" s="32"/>
      <c r="D33" s="58" t="s">
        <v>40</v>
      </c>
      <c r="E33" s="37" t="s">
        <v>41</v>
      </c>
      <c r="F33" s="94">
        <f>ROUND((SUM(BE120:BE180)),  2)</f>
        <v>0</v>
      </c>
      <c r="G33" s="95"/>
      <c r="H33" s="95"/>
      <c r="I33" s="96">
        <v>0</v>
      </c>
      <c r="J33" s="94">
        <f>ROUND(((SUM(BE120:BE180))*I33),  2)</f>
        <v>0</v>
      </c>
      <c r="L33" s="32"/>
    </row>
    <row r="34" spans="2:12" s="1" customFormat="1" ht="14.45" customHeight="1">
      <c r="B34" s="32"/>
      <c r="E34" s="37" t="s">
        <v>42</v>
      </c>
      <c r="F34" s="94">
        <f>ROUND((SUM(BF120:BF180)),  2)</f>
        <v>0</v>
      </c>
      <c r="G34" s="95"/>
      <c r="H34" s="95"/>
      <c r="I34" s="96">
        <v>0.23</v>
      </c>
      <c r="J34" s="94">
        <f>ROUND(((SUM(BF120:BF180))*I34),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7">
        <f>ROUND((SUM(BG120:BG180)),  2)</f>
        <v>0</v>
      </c>
      <c r="I35" s="98">
        <v>0</v>
      </c>
      <c r="J35" s="97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7">
        <f>ROUND((SUM(BH120:BH180)),  2)</f>
        <v>0</v>
      </c>
      <c r="I36" s="98">
        <v>0.23</v>
      </c>
      <c r="J36" s="97">
        <f>0</f>
        <v>0</v>
      </c>
      <c r="L36" s="32"/>
    </row>
    <row r="37" spans="2:12" s="1" customFormat="1" ht="14.45" hidden="1" customHeight="1">
      <c r="B37" s="32"/>
      <c r="E37" s="37" t="s">
        <v>45</v>
      </c>
      <c r="F37" s="94">
        <f>ROUND((SUM(BI120:BI180)),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102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Prístavba objektu Strednej zdravotníckej školy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00" t="str">
        <f>E9</f>
        <v>5 - Elektroinštalácia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9" t="s">
        <v>105</v>
      </c>
      <c r="J96" s="69">
        <f>J120</f>
        <v>0</v>
      </c>
      <c r="L96" s="32"/>
      <c r="AU96" s="17" t="s">
        <v>106</v>
      </c>
    </row>
    <row r="97" spans="2:12" s="8" customFormat="1" ht="24.95" customHeight="1">
      <c r="B97" s="110"/>
      <c r="D97" s="111" t="s">
        <v>2896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2:12" s="8" customFormat="1" ht="24.95" customHeight="1">
      <c r="B98" s="110"/>
      <c r="D98" s="111" t="s">
        <v>2897</v>
      </c>
      <c r="E98" s="112"/>
      <c r="F98" s="112"/>
      <c r="G98" s="112"/>
      <c r="H98" s="112"/>
      <c r="I98" s="112"/>
      <c r="J98" s="113">
        <f>J124</f>
        <v>0</v>
      </c>
      <c r="L98" s="110"/>
    </row>
    <row r="99" spans="2:12" s="8" customFormat="1" ht="24.95" customHeight="1">
      <c r="B99" s="110"/>
      <c r="D99" s="111" t="s">
        <v>2898</v>
      </c>
      <c r="E99" s="112"/>
      <c r="F99" s="112"/>
      <c r="G99" s="112"/>
      <c r="H99" s="112"/>
      <c r="I99" s="112"/>
      <c r="J99" s="113">
        <f>J125</f>
        <v>0</v>
      </c>
      <c r="L99" s="110"/>
    </row>
    <row r="100" spans="2:12" s="8" customFormat="1" ht="24.95" customHeight="1">
      <c r="B100" s="110"/>
      <c r="D100" s="111" t="s">
        <v>2899</v>
      </c>
      <c r="E100" s="112"/>
      <c r="F100" s="112"/>
      <c r="G100" s="112"/>
      <c r="H100" s="112"/>
      <c r="I100" s="112"/>
      <c r="J100" s="113">
        <f>J165</f>
        <v>0</v>
      </c>
      <c r="L100" s="110"/>
    </row>
    <row r="101" spans="2:12" s="1" customFormat="1" ht="21.75" customHeight="1">
      <c r="B101" s="32"/>
      <c r="L101" s="32"/>
    </row>
    <row r="102" spans="2:12" s="1" customFormat="1" ht="6.95" customHeight="1"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32"/>
    </row>
    <row r="106" spans="2:12" s="1" customFormat="1" ht="6.95" customHeight="1"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32"/>
    </row>
    <row r="107" spans="2:12" s="1" customFormat="1" ht="24.95" customHeight="1">
      <c r="B107" s="32"/>
      <c r="C107" s="21" t="s">
        <v>140</v>
      </c>
      <c r="L107" s="32"/>
    </row>
    <row r="108" spans="2:12" s="1" customFormat="1" ht="6.95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41" t="str">
        <f>E7</f>
        <v>Prístavba objektu Strednej zdravotníckej školy</v>
      </c>
      <c r="F110" s="242"/>
      <c r="G110" s="242"/>
      <c r="H110" s="242"/>
      <c r="L110" s="32"/>
    </row>
    <row r="111" spans="2:12" s="1" customFormat="1" ht="12" customHeight="1">
      <c r="B111" s="32"/>
      <c r="C111" s="27" t="s">
        <v>100</v>
      </c>
      <c r="L111" s="32"/>
    </row>
    <row r="112" spans="2:12" s="1" customFormat="1" ht="16.5" customHeight="1">
      <c r="B112" s="32"/>
      <c r="E112" s="200" t="str">
        <f>E9</f>
        <v>5 - Elektroinštalácia</v>
      </c>
      <c r="F112" s="243"/>
      <c r="G112" s="243"/>
      <c r="H112" s="243"/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20</v>
      </c>
      <c r="F114" s="25" t="str">
        <f>F12</f>
        <v>parc.č.2514/1 Banská Bystrica</v>
      </c>
      <c r="I114" s="27" t="s">
        <v>22</v>
      </c>
      <c r="J114" s="55" t="str">
        <f>IF(J12="","",J12)</f>
        <v>10. 1. 2025</v>
      </c>
      <c r="L114" s="32"/>
    </row>
    <row r="115" spans="2:65" s="1" customFormat="1" ht="6.95" customHeight="1">
      <c r="B115" s="32"/>
      <c r="L115" s="32"/>
    </row>
    <row r="116" spans="2:65" s="1" customFormat="1" ht="15.2" customHeight="1">
      <c r="B116" s="32"/>
      <c r="C116" s="27" t="s">
        <v>24</v>
      </c>
      <c r="F116" s="25" t="str">
        <f>E15</f>
        <v>Banskobystrický samosprávny kraj</v>
      </c>
      <c r="I116" s="27" t="s">
        <v>30</v>
      </c>
      <c r="J116" s="30" t="str">
        <f>E21</f>
        <v>Ing.Marek Mečír</v>
      </c>
      <c r="L116" s="32"/>
    </row>
    <row r="117" spans="2:65" s="1" customFormat="1" ht="15.2" customHeight="1">
      <c r="B117" s="32"/>
      <c r="C117" s="27" t="s">
        <v>28</v>
      </c>
      <c r="F117" s="25" t="str">
        <f>IF(E18="","",E18)</f>
        <v>Vyplň údaj</v>
      </c>
      <c r="I117" s="27" t="s">
        <v>33</v>
      </c>
      <c r="J117" s="30" t="str">
        <f>E24</f>
        <v>Stanislav Hlubina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8"/>
      <c r="C119" s="119" t="s">
        <v>141</v>
      </c>
      <c r="D119" s="120" t="s">
        <v>61</v>
      </c>
      <c r="E119" s="120" t="s">
        <v>57</v>
      </c>
      <c r="F119" s="120" t="s">
        <v>58</v>
      </c>
      <c r="G119" s="120" t="s">
        <v>142</v>
      </c>
      <c r="H119" s="120" t="s">
        <v>143</v>
      </c>
      <c r="I119" s="120" t="s">
        <v>144</v>
      </c>
      <c r="J119" s="121" t="s">
        <v>104</v>
      </c>
      <c r="K119" s="122" t="s">
        <v>145</v>
      </c>
      <c r="L119" s="118"/>
      <c r="M119" s="62" t="s">
        <v>1</v>
      </c>
      <c r="N119" s="63" t="s">
        <v>40</v>
      </c>
      <c r="O119" s="63" t="s">
        <v>146</v>
      </c>
      <c r="P119" s="63" t="s">
        <v>147</v>
      </c>
      <c r="Q119" s="63" t="s">
        <v>148</v>
      </c>
      <c r="R119" s="63" t="s">
        <v>149</v>
      </c>
      <c r="S119" s="63" t="s">
        <v>150</v>
      </c>
      <c r="T119" s="64" t="s">
        <v>151</v>
      </c>
    </row>
    <row r="120" spans="2:65" s="1" customFormat="1" ht="22.9" customHeight="1">
      <c r="B120" s="32"/>
      <c r="C120" s="67" t="s">
        <v>105</v>
      </c>
      <c r="J120" s="123">
        <f>BK120</f>
        <v>0</v>
      </c>
      <c r="L120" s="32"/>
      <c r="M120" s="65"/>
      <c r="N120" s="56"/>
      <c r="O120" s="56"/>
      <c r="P120" s="124">
        <f>P121+P124+P125+P165</f>
        <v>0</v>
      </c>
      <c r="Q120" s="56"/>
      <c r="R120" s="124">
        <f>R121+R124+R125+R165</f>
        <v>0</v>
      </c>
      <c r="S120" s="56"/>
      <c r="T120" s="125">
        <f>T121+T124+T125+T165</f>
        <v>0</v>
      </c>
      <c r="AT120" s="17" t="s">
        <v>75</v>
      </c>
      <c r="AU120" s="17" t="s">
        <v>106</v>
      </c>
      <c r="BK120" s="126">
        <f>BK121+BK124+BK125+BK165</f>
        <v>0</v>
      </c>
    </row>
    <row r="121" spans="2:65" s="11" customFormat="1" ht="25.9" customHeight="1">
      <c r="B121" s="127"/>
      <c r="D121" s="128" t="s">
        <v>75</v>
      </c>
      <c r="E121" s="129" t="s">
        <v>263</v>
      </c>
      <c r="F121" s="129" t="s">
        <v>2900</v>
      </c>
      <c r="I121" s="130"/>
      <c r="J121" s="131">
        <f>BK121</f>
        <v>0</v>
      </c>
      <c r="L121" s="127"/>
      <c r="M121" s="132"/>
      <c r="P121" s="133">
        <f>SUM(P122:P123)</f>
        <v>0</v>
      </c>
      <c r="R121" s="133">
        <f>SUM(R122:R123)</f>
        <v>0</v>
      </c>
      <c r="T121" s="134">
        <f>SUM(T122:T123)</f>
        <v>0</v>
      </c>
      <c r="AR121" s="128" t="s">
        <v>80</v>
      </c>
      <c r="AT121" s="135" t="s">
        <v>75</v>
      </c>
      <c r="AU121" s="135" t="s">
        <v>7</v>
      </c>
      <c r="AY121" s="128" t="s">
        <v>154</v>
      </c>
      <c r="BK121" s="136">
        <f>SUM(BK122:BK123)</f>
        <v>0</v>
      </c>
    </row>
    <row r="122" spans="2:65" s="1" customFormat="1" ht="33" customHeight="1">
      <c r="B122" s="139"/>
      <c r="C122" s="140" t="s">
        <v>80</v>
      </c>
      <c r="D122" s="140" t="s">
        <v>156</v>
      </c>
      <c r="E122" s="141" t="s">
        <v>2901</v>
      </c>
      <c r="F122" s="142" t="s">
        <v>2902</v>
      </c>
      <c r="G122" s="143" t="s">
        <v>355</v>
      </c>
      <c r="H122" s="144">
        <v>4</v>
      </c>
      <c r="I122" s="145"/>
      <c r="J122" s="146">
        <f>ROUND(I122*H122,2)</f>
        <v>0</v>
      </c>
      <c r="K122" s="147"/>
      <c r="L122" s="32"/>
      <c r="M122" s="148" t="s">
        <v>1</v>
      </c>
      <c r="N122" s="149" t="s">
        <v>42</v>
      </c>
      <c r="P122" s="150">
        <f>O122*H122</f>
        <v>0</v>
      </c>
      <c r="Q122" s="150">
        <v>0</v>
      </c>
      <c r="R122" s="150">
        <f>Q122*H122</f>
        <v>0</v>
      </c>
      <c r="S122" s="150">
        <v>0</v>
      </c>
      <c r="T122" s="151">
        <f>S122*H122</f>
        <v>0</v>
      </c>
      <c r="AR122" s="152" t="s">
        <v>90</v>
      </c>
      <c r="AT122" s="152" t="s">
        <v>156</v>
      </c>
      <c r="AU122" s="152" t="s">
        <v>80</v>
      </c>
      <c r="AY122" s="17" t="s">
        <v>154</v>
      </c>
      <c r="BE122" s="153">
        <f>IF(N122="základná",J122,0)</f>
        <v>0</v>
      </c>
      <c r="BF122" s="153">
        <f>IF(N122="znížená",J122,0)</f>
        <v>0</v>
      </c>
      <c r="BG122" s="153">
        <f>IF(N122="zákl. prenesená",J122,0)</f>
        <v>0</v>
      </c>
      <c r="BH122" s="153">
        <f>IF(N122="zníž. prenesená",J122,0)</f>
        <v>0</v>
      </c>
      <c r="BI122" s="153">
        <f>IF(N122="nulová",J122,0)</f>
        <v>0</v>
      </c>
      <c r="BJ122" s="17" t="s">
        <v>84</v>
      </c>
      <c r="BK122" s="153">
        <f>ROUND(I122*H122,2)</f>
        <v>0</v>
      </c>
      <c r="BL122" s="17" t="s">
        <v>90</v>
      </c>
      <c r="BM122" s="152" t="s">
        <v>84</v>
      </c>
    </row>
    <row r="123" spans="2:65" s="1" customFormat="1" ht="24.2" customHeight="1">
      <c r="B123" s="139"/>
      <c r="C123" s="140" t="s">
        <v>84</v>
      </c>
      <c r="D123" s="140" t="s">
        <v>156</v>
      </c>
      <c r="E123" s="141" t="s">
        <v>2903</v>
      </c>
      <c r="F123" s="142" t="s">
        <v>2904</v>
      </c>
      <c r="G123" s="143" t="s">
        <v>355</v>
      </c>
      <c r="H123" s="144">
        <v>1</v>
      </c>
      <c r="I123" s="145"/>
      <c r="J123" s="146">
        <f>ROUND(I123*H123,2)</f>
        <v>0</v>
      </c>
      <c r="K123" s="147"/>
      <c r="L123" s="32"/>
      <c r="M123" s="148" t="s">
        <v>1</v>
      </c>
      <c r="N123" s="149" t="s">
        <v>42</v>
      </c>
      <c r="P123" s="150">
        <f>O123*H123</f>
        <v>0</v>
      </c>
      <c r="Q123" s="150">
        <v>0</v>
      </c>
      <c r="R123" s="150">
        <f>Q123*H123</f>
        <v>0</v>
      </c>
      <c r="S123" s="150">
        <v>0</v>
      </c>
      <c r="T123" s="151">
        <f>S123*H123</f>
        <v>0</v>
      </c>
      <c r="AR123" s="152" t="s">
        <v>90</v>
      </c>
      <c r="AT123" s="152" t="s">
        <v>156</v>
      </c>
      <c r="AU123" s="152" t="s">
        <v>80</v>
      </c>
      <c r="AY123" s="17" t="s">
        <v>154</v>
      </c>
      <c r="BE123" s="153">
        <f>IF(N123="základná",J123,0)</f>
        <v>0</v>
      </c>
      <c r="BF123" s="153">
        <f>IF(N123="znížená",J123,0)</f>
        <v>0</v>
      </c>
      <c r="BG123" s="153">
        <f>IF(N123="zákl. prenesená",J123,0)</f>
        <v>0</v>
      </c>
      <c r="BH123" s="153">
        <f>IF(N123="zníž. prenesená",J123,0)</f>
        <v>0</v>
      </c>
      <c r="BI123" s="153">
        <f>IF(N123="nulová",J123,0)</f>
        <v>0</v>
      </c>
      <c r="BJ123" s="17" t="s">
        <v>84</v>
      </c>
      <c r="BK123" s="153">
        <f>ROUND(I123*H123,2)</f>
        <v>0</v>
      </c>
      <c r="BL123" s="17" t="s">
        <v>90</v>
      </c>
      <c r="BM123" s="152" t="s">
        <v>90</v>
      </c>
    </row>
    <row r="124" spans="2:65" s="11" customFormat="1" ht="25.9" customHeight="1">
      <c r="B124" s="127"/>
      <c r="D124" s="128" t="s">
        <v>75</v>
      </c>
      <c r="E124" s="129" t="s">
        <v>2686</v>
      </c>
      <c r="F124" s="129" t="s">
        <v>2905</v>
      </c>
      <c r="I124" s="130"/>
      <c r="J124" s="131">
        <f>BK124</f>
        <v>0</v>
      </c>
      <c r="L124" s="127"/>
      <c r="M124" s="132"/>
      <c r="P124" s="133">
        <v>0</v>
      </c>
      <c r="R124" s="133">
        <v>0</v>
      </c>
      <c r="T124" s="134">
        <v>0</v>
      </c>
      <c r="AR124" s="128" t="s">
        <v>80</v>
      </c>
      <c r="AT124" s="135" t="s">
        <v>75</v>
      </c>
      <c r="AU124" s="135" t="s">
        <v>7</v>
      </c>
      <c r="AY124" s="128" t="s">
        <v>154</v>
      </c>
      <c r="BK124" s="136">
        <v>0</v>
      </c>
    </row>
    <row r="125" spans="2:65" s="11" customFormat="1" ht="25.9" customHeight="1">
      <c r="B125" s="127"/>
      <c r="D125" s="128" t="s">
        <v>75</v>
      </c>
      <c r="E125" s="129" t="s">
        <v>2322</v>
      </c>
      <c r="F125" s="129" t="s">
        <v>2906</v>
      </c>
      <c r="I125" s="130"/>
      <c r="J125" s="131">
        <f>BK125</f>
        <v>0</v>
      </c>
      <c r="L125" s="127"/>
      <c r="M125" s="132"/>
      <c r="P125" s="133">
        <f>SUM(P126:P164)</f>
        <v>0</v>
      </c>
      <c r="R125" s="133">
        <f>SUM(R126:R164)</f>
        <v>0</v>
      </c>
      <c r="T125" s="134">
        <f>SUM(T126:T164)</f>
        <v>0</v>
      </c>
      <c r="AR125" s="128" t="s">
        <v>80</v>
      </c>
      <c r="AT125" s="135" t="s">
        <v>75</v>
      </c>
      <c r="AU125" s="135" t="s">
        <v>7</v>
      </c>
      <c r="AY125" s="128" t="s">
        <v>154</v>
      </c>
      <c r="BK125" s="136">
        <f>SUM(BK126:BK164)</f>
        <v>0</v>
      </c>
    </row>
    <row r="126" spans="2:65" s="1" customFormat="1" ht="16.5" customHeight="1">
      <c r="B126" s="139"/>
      <c r="C126" s="175" t="s">
        <v>87</v>
      </c>
      <c r="D126" s="175" t="s">
        <v>359</v>
      </c>
      <c r="E126" s="176" t="s">
        <v>2907</v>
      </c>
      <c r="F126" s="177" t="s">
        <v>2908</v>
      </c>
      <c r="G126" s="178" t="s">
        <v>355</v>
      </c>
      <c r="H126" s="179">
        <v>207</v>
      </c>
      <c r="I126" s="180"/>
      <c r="J126" s="181">
        <f>ROUND(I126*H126,2)</f>
        <v>0</v>
      </c>
      <c r="K126" s="182"/>
      <c r="L126" s="183"/>
      <c r="M126" s="184" t="s">
        <v>1</v>
      </c>
      <c r="N126" s="185" t="s">
        <v>42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AR126" s="152" t="s">
        <v>199</v>
      </c>
      <c r="AT126" s="152" t="s">
        <v>359</v>
      </c>
      <c r="AU126" s="152" t="s">
        <v>80</v>
      </c>
      <c r="AY126" s="17" t="s">
        <v>154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84</v>
      </c>
      <c r="BK126" s="153">
        <f>ROUND(I126*H126,2)</f>
        <v>0</v>
      </c>
      <c r="BL126" s="17" t="s">
        <v>90</v>
      </c>
      <c r="BM126" s="152" t="s">
        <v>96</v>
      </c>
    </row>
    <row r="127" spans="2:65" s="1" customFormat="1" ht="16.5" customHeight="1">
      <c r="B127" s="139"/>
      <c r="C127" s="175" t="s">
        <v>90</v>
      </c>
      <c r="D127" s="175" t="s">
        <v>359</v>
      </c>
      <c r="E127" s="176" t="s">
        <v>2909</v>
      </c>
      <c r="F127" s="177" t="s">
        <v>2910</v>
      </c>
      <c r="G127" s="178" t="s">
        <v>355</v>
      </c>
      <c r="H127" s="179">
        <v>2</v>
      </c>
      <c r="I127" s="180"/>
      <c r="J127" s="181">
        <f>ROUND(I127*H127,2)</f>
        <v>0</v>
      </c>
      <c r="K127" s="182"/>
      <c r="L127" s="183"/>
      <c r="M127" s="184" t="s">
        <v>1</v>
      </c>
      <c r="N127" s="185" t="s">
        <v>42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AR127" s="152" t="s">
        <v>199</v>
      </c>
      <c r="AT127" s="152" t="s">
        <v>359</v>
      </c>
      <c r="AU127" s="152" t="s">
        <v>80</v>
      </c>
      <c r="AY127" s="17" t="s">
        <v>154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7" t="s">
        <v>84</v>
      </c>
      <c r="BK127" s="153">
        <f>ROUND(I127*H127,2)</f>
        <v>0</v>
      </c>
      <c r="BL127" s="17" t="s">
        <v>90</v>
      </c>
      <c r="BM127" s="152" t="s">
        <v>199</v>
      </c>
    </row>
    <row r="128" spans="2:65" s="1" customFormat="1" ht="16.5" customHeight="1">
      <c r="B128" s="139"/>
      <c r="C128" s="175" t="s">
        <v>93</v>
      </c>
      <c r="D128" s="175" t="s">
        <v>359</v>
      </c>
      <c r="E128" s="176" t="s">
        <v>2911</v>
      </c>
      <c r="F128" s="177" t="s">
        <v>2912</v>
      </c>
      <c r="G128" s="178" t="s">
        <v>355</v>
      </c>
      <c r="H128" s="179">
        <v>2</v>
      </c>
      <c r="I128" s="180"/>
      <c r="J128" s="181">
        <f>ROUND(I128*H128,2)</f>
        <v>0</v>
      </c>
      <c r="K128" s="182"/>
      <c r="L128" s="183"/>
      <c r="M128" s="184" t="s">
        <v>1</v>
      </c>
      <c r="N128" s="185" t="s">
        <v>42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AR128" s="152" t="s">
        <v>199</v>
      </c>
      <c r="AT128" s="152" t="s">
        <v>359</v>
      </c>
      <c r="AU128" s="152" t="s">
        <v>80</v>
      </c>
      <c r="AY128" s="17" t="s">
        <v>154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7" t="s">
        <v>84</v>
      </c>
      <c r="BK128" s="153">
        <f>ROUND(I128*H128,2)</f>
        <v>0</v>
      </c>
      <c r="BL128" s="17" t="s">
        <v>90</v>
      </c>
      <c r="BM128" s="152" t="s">
        <v>208</v>
      </c>
    </row>
    <row r="129" spans="2:65" s="1" customFormat="1" ht="16.5" customHeight="1">
      <c r="B129" s="139"/>
      <c r="C129" s="175" t="s">
        <v>96</v>
      </c>
      <c r="D129" s="175" t="s">
        <v>359</v>
      </c>
      <c r="E129" s="176" t="s">
        <v>2913</v>
      </c>
      <c r="F129" s="177" t="s">
        <v>2914</v>
      </c>
      <c r="G129" s="178" t="s">
        <v>355</v>
      </c>
      <c r="H129" s="179">
        <v>28</v>
      </c>
      <c r="I129" s="180"/>
      <c r="J129" s="181">
        <f>ROUND(I129*H129,2)</f>
        <v>0</v>
      </c>
      <c r="K129" s="182"/>
      <c r="L129" s="183"/>
      <c r="M129" s="184" t="s">
        <v>1</v>
      </c>
      <c r="N129" s="185" t="s">
        <v>42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52" t="s">
        <v>199</v>
      </c>
      <c r="AT129" s="152" t="s">
        <v>359</v>
      </c>
      <c r="AU129" s="152" t="s">
        <v>80</v>
      </c>
      <c r="AY129" s="17" t="s">
        <v>154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7" t="s">
        <v>84</v>
      </c>
      <c r="BK129" s="153">
        <f>ROUND(I129*H129,2)</f>
        <v>0</v>
      </c>
      <c r="BL129" s="17" t="s">
        <v>90</v>
      </c>
      <c r="BM129" s="152" t="s">
        <v>217</v>
      </c>
    </row>
    <row r="130" spans="2:65" s="1" customFormat="1" ht="16.5" customHeight="1">
      <c r="B130" s="139"/>
      <c r="C130" s="175" t="s">
        <v>194</v>
      </c>
      <c r="D130" s="175" t="s">
        <v>359</v>
      </c>
      <c r="E130" s="176" t="s">
        <v>2915</v>
      </c>
      <c r="F130" s="177" t="s">
        <v>2916</v>
      </c>
      <c r="G130" s="178" t="s">
        <v>355</v>
      </c>
      <c r="H130" s="179">
        <v>35</v>
      </c>
      <c r="I130" s="180"/>
      <c r="J130" s="181">
        <f>ROUND(I130*H130,2)</f>
        <v>0</v>
      </c>
      <c r="K130" s="182"/>
      <c r="L130" s="183"/>
      <c r="M130" s="184" t="s">
        <v>1</v>
      </c>
      <c r="N130" s="185" t="s">
        <v>42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199</v>
      </c>
      <c r="AT130" s="152" t="s">
        <v>359</v>
      </c>
      <c r="AU130" s="152" t="s">
        <v>80</v>
      </c>
      <c r="AY130" s="17" t="s">
        <v>154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84</v>
      </c>
      <c r="BK130" s="153">
        <f>ROUND(I130*H130,2)</f>
        <v>0</v>
      </c>
      <c r="BL130" s="17" t="s">
        <v>90</v>
      </c>
      <c r="BM130" s="152" t="s">
        <v>234</v>
      </c>
    </row>
    <row r="131" spans="2:65" s="1" customFormat="1" ht="16.5" customHeight="1">
      <c r="B131" s="139"/>
      <c r="C131" s="175" t="s">
        <v>199</v>
      </c>
      <c r="D131" s="175" t="s">
        <v>359</v>
      </c>
      <c r="E131" s="176" t="s">
        <v>2917</v>
      </c>
      <c r="F131" s="177" t="s">
        <v>2918</v>
      </c>
      <c r="G131" s="178" t="s">
        <v>355</v>
      </c>
      <c r="H131" s="179">
        <v>26</v>
      </c>
      <c r="I131" s="180"/>
      <c r="J131" s="181">
        <f>ROUND(I131*H131,2)</f>
        <v>0</v>
      </c>
      <c r="K131" s="182"/>
      <c r="L131" s="183"/>
      <c r="M131" s="184" t="s">
        <v>1</v>
      </c>
      <c r="N131" s="185" t="s">
        <v>42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199</v>
      </c>
      <c r="AT131" s="152" t="s">
        <v>359</v>
      </c>
      <c r="AU131" s="152" t="s">
        <v>80</v>
      </c>
      <c r="AY131" s="17" t="s">
        <v>154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7" t="s">
        <v>84</v>
      </c>
      <c r="BK131" s="153">
        <f>ROUND(I131*H131,2)</f>
        <v>0</v>
      </c>
      <c r="BL131" s="17" t="s">
        <v>90</v>
      </c>
      <c r="BM131" s="152" t="s">
        <v>244</v>
      </c>
    </row>
    <row r="132" spans="2:65" s="1" customFormat="1" ht="24.2" customHeight="1">
      <c r="B132" s="139"/>
      <c r="C132" s="175" t="s">
        <v>203</v>
      </c>
      <c r="D132" s="175" t="s">
        <v>359</v>
      </c>
      <c r="E132" s="176" t="s">
        <v>2919</v>
      </c>
      <c r="F132" s="177" t="s">
        <v>2920</v>
      </c>
      <c r="G132" s="178" t="s">
        <v>355</v>
      </c>
      <c r="H132" s="179">
        <v>8</v>
      </c>
      <c r="I132" s="180"/>
      <c r="J132" s="181">
        <f>ROUND(I132*H132,2)</f>
        <v>0</v>
      </c>
      <c r="K132" s="182"/>
      <c r="L132" s="183"/>
      <c r="M132" s="184" t="s">
        <v>1</v>
      </c>
      <c r="N132" s="185" t="s">
        <v>42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199</v>
      </c>
      <c r="AT132" s="152" t="s">
        <v>359</v>
      </c>
      <c r="AU132" s="152" t="s">
        <v>80</v>
      </c>
      <c r="AY132" s="17" t="s">
        <v>154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7" t="s">
        <v>84</v>
      </c>
      <c r="BK132" s="153">
        <f>ROUND(I132*H132,2)</f>
        <v>0</v>
      </c>
      <c r="BL132" s="17" t="s">
        <v>90</v>
      </c>
      <c r="BM132" s="152" t="s">
        <v>259</v>
      </c>
    </row>
    <row r="133" spans="2:65" s="1" customFormat="1" ht="24.2" customHeight="1">
      <c r="B133" s="139"/>
      <c r="C133" s="175" t="s">
        <v>208</v>
      </c>
      <c r="D133" s="175" t="s">
        <v>359</v>
      </c>
      <c r="E133" s="176" t="s">
        <v>2921</v>
      </c>
      <c r="F133" s="177" t="s">
        <v>2922</v>
      </c>
      <c r="G133" s="178" t="s">
        <v>355</v>
      </c>
      <c r="H133" s="179">
        <v>161</v>
      </c>
      <c r="I133" s="180"/>
      <c r="J133" s="181">
        <f>ROUND(I133*H133,2)</f>
        <v>0</v>
      </c>
      <c r="K133" s="182"/>
      <c r="L133" s="183"/>
      <c r="M133" s="184" t="s">
        <v>1</v>
      </c>
      <c r="N133" s="185" t="s">
        <v>42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199</v>
      </c>
      <c r="AT133" s="152" t="s">
        <v>359</v>
      </c>
      <c r="AU133" s="152" t="s">
        <v>80</v>
      </c>
      <c r="AY133" s="17" t="s">
        <v>154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7" t="s">
        <v>84</v>
      </c>
      <c r="BK133" s="153">
        <f>ROUND(I133*H133,2)</f>
        <v>0</v>
      </c>
      <c r="BL133" s="17" t="s">
        <v>90</v>
      </c>
      <c r="BM133" s="152" t="s">
        <v>277</v>
      </c>
    </row>
    <row r="134" spans="2:65" s="1" customFormat="1" ht="24.2" customHeight="1">
      <c r="B134" s="139"/>
      <c r="C134" s="175" t="s">
        <v>213</v>
      </c>
      <c r="D134" s="175" t="s">
        <v>359</v>
      </c>
      <c r="E134" s="176" t="s">
        <v>2923</v>
      </c>
      <c r="F134" s="177" t="s">
        <v>2924</v>
      </c>
      <c r="G134" s="178" t="s">
        <v>355</v>
      </c>
      <c r="H134" s="179">
        <v>14</v>
      </c>
      <c r="I134" s="180"/>
      <c r="J134" s="181">
        <f>ROUND(I134*H134,2)</f>
        <v>0</v>
      </c>
      <c r="K134" s="182"/>
      <c r="L134" s="183"/>
      <c r="M134" s="184" t="s">
        <v>1</v>
      </c>
      <c r="N134" s="185" t="s">
        <v>42</v>
      </c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AR134" s="152" t="s">
        <v>199</v>
      </c>
      <c r="AT134" s="152" t="s">
        <v>359</v>
      </c>
      <c r="AU134" s="152" t="s">
        <v>80</v>
      </c>
      <c r="AY134" s="17" t="s">
        <v>154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7" t="s">
        <v>84</v>
      </c>
      <c r="BK134" s="153">
        <f>ROUND(I134*H134,2)</f>
        <v>0</v>
      </c>
      <c r="BL134" s="17" t="s">
        <v>90</v>
      </c>
      <c r="BM134" s="152" t="s">
        <v>287</v>
      </c>
    </row>
    <row r="135" spans="2:65" s="1" customFormat="1" ht="24.2" customHeight="1">
      <c r="B135" s="139"/>
      <c r="C135" s="175" t="s">
        <v>217</v>
      </c>
      <c r="D135" s="175" t="s">
        <v>359</v>
      </c>
      <c r="E135" s="176" t="s">
        <v>2925</v>
      </c>
      <c r="F135" s="177" t="s">
        <v>2926</v>
      </c>
      <c r="G135" s="178" t="s">
        <v>355</v>
      </c>
      <c r="H135" s="179">
        <v>7</v>
      </c>
      <c r="I135" s="180"/>
      <c r="J135" s="181">
        <f>ROUND(I135*H135,2)</f>
        <v>0</v>
      </c>
      <c r="K135" s="182"/>
      <c r="L135" s="183"/>
      <c r="M135" s="184" t="s">
        <v>1</v>
      </c>
      <c r="N135" s="185" t="s">
        <v>42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199</v>
      </c>
      <c r="AT135" s="152" t="s">
        <v>359</v>
      </c>
      <c r="AU135" s="152" t="s">
        <v>80</v>
      </c>
      <c r="AY135" s="17" t="s">
        <v>154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7" t="s">
        <v>84</v>
      </c>
      <c r="BK135" s="153">
        <f>ROUND(I135*H135,2)</f>
        <v>0</v>
      </c>
      <c r="BL135" s="17" t="s">
        <v>90</v>
      </c>
      <c r="BM135" s="152" t="s">
        <v>302</v>
      </c>
    </row>
    <row r="136" spans="2:65" s="1" customFormat="1" ht="16.5" customHeight="1">
      <c r="B136" s="139"/>
      <c r="C136" s="175" t="s">
        <v>221</v>
      </c>
      <c r="D136" s="175" t="s">
        <v>359</v>
      </c>
      <c r="E136" s="176" t="s">
        <v>2927</v>
      </c>
      <c r="F136" s="177" t="s">
        <v>2928</v>
      </c>
      <c r="G136" s="178" t="s">
        <v>355</v>
      </c>
      <c r="H136" s="179">
        <v>7</v>
      </c>
      <c r="I136" s="180"/>
      <c r="J136" s="181">
        <f>ROUND(I136*H136,2)</f>
        <v>0</v>
      </c>
      <c r="K136" s="182"/>
      <c r="L136" s="183"/>
      <c r="M136" s="184" t="s">
        <v>1</v>
      </c>
      <c r="N136" s="185" t="s">
        <v>42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199</v>
      </c>
      <c r="AT136" s="152" t="s">
        <v>359</v>
      </c>
      <c r="AU136" s="152" t="s">
        <v>80</v>
      </c>
      <c r="AY136" s="17" t="s">
        <v>154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84</v>
      </c>
      <c r="BK136" s="153">
        <f>ROUND(I136*H136,2)</f>
        <v>0</v>
      </c>
      <c r="BL136" s="17" t="s">
        <v>90</v>
      </c>
      <c r="BM136" s="152" t="s">
        <v>315</v>
      </c>
    </row>
    <row r="137" spans="2:65" s="1" customFormat="1" ht="16.5" customHeight="1">
      <c r="B137" s="139"/>
      <c r="C137" s="175" t="s">
        <v>234</v>
      </c>
      <c r="D137" s="175" t="s">
        <v>359</v>
      </c>
      <c r="E137" s="176" t="s">
        <v>2929</v>
      </c>
      <c r="F137" s="177" t="s">
        <v>2930</v>
      </c>
      <c r="G137" s="178" t="s">
        <v>633</v>
      </c>
      <c r="H137" s="179">
        <v>850</v>
      </c>
      <c r="I137" s="180"/>
      <c r="J137" s="181">
        <f>ROUND(I137*H137,2)</f>
        <v>0</v>
      </c>
      <c r="K137" s="182"/>
      <c r="L137" s="183"/>
      <c r="M137" s="184" t="s">
        <v>1</v>
      </c>
      <c r="N137" s="185" t="s">
        <v>42</v>
      </c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AR137" s="152" t="s">
        <v>199</v>
      </c>
      <c r="AT137" s="152" t="s">
        <v>359</v>
      </c>
      <c r="AU137" s="152" t="s">
        <v>80</v>
      </c>
      <c r="AY137" s="17" t="s">
        <v>154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84</v>
      </c>
      <c r="BK137" s="153">
        <f>ROUND(I137*H137,2)</f>
        <v>0</v>
      </c>
      <c r="BL137" s="17" t="s">
        <v>90</v>
      </c>
      <c r="BM137" s="152" t="s">
        <v>332</v>
      </c>
    </row>
    <row r="138" spans="2:65" s="1" customFormat="1" ht="16.5" customHeight="1">
      <c r="B138" s="139"/>
      <c r="C138" s="175" t="s">
        <v>238</v>
      </c>
      <c r="D138" s="175" t="s">
        <v>359</v>
      </c>
      <c r="E138" s="176" t="s">
        <v>2931</v>
      </c>
      <c r="F138" s="177" t="s">
        <v>2932</v>
      </c>
      <c r="G138" s="178" t="s">
        <v>633</v>
      </c>
      <c r="H138" s="179">
        <v>8000</v>
      </c>
      <c r="I138" s="180"/>
      <c r="J138" s="181">
        <f>ROUND(I138*H138,2)</f>
        <v>0</v>
      </c>
      <c r="K138" s="182"/>
      <c r="L138" s="183"/>
      <c r="M138" s="184" t="s">
        <v>1</v>
      </c>
      <c r="N138" s="185" t="s">
        <v>42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AR138" s="152" t="s">
        <v>199</v>
      </c>
      <c r="AT138" s="152" t="s">
        <v>359</v>
      </c>
      <c r="AU138" s="152" t="s">
        <v>80</v>
      </c>
      <c r="AY138" s="17" t="s">
        <v>154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84</v>
      </c>
      <c r="BK138" s="153">
        <f>ROUND(I138*H138,2)</f>
        <v>0</v>
      </c>
      <c r="BL138" s="17" t="s">
        <v>90</v>
      </c>
      <c r="BM138" s="152" t="s">
        <v>344</v>
      </c>
    </row>
    <row r="139" spans="2:65" s="1" customFormat="1" ht="16.5" customHeight="1">
      <c r="B139" s="139"/>
      <c r="C139" s="175" t="s">
        <v>244</v>
      </c>
      <c r="D139" s="175" t="s">
        <v>359</v>
      </c>
      <c r="E139" s="176" t="s">
        <v>2933</v>
      </c>
      <c r="F139" s="177" t="s">
        <v>2934</v>
      </c>
      <c r="G139" s="178" t="s">
        <v>633</v>
      </c>
      <c r="H139" s="179">
        <v>60</v>
      </c>
      <c r="I139" s="180"/>
      <c r="J139" s="181">
        <f>ROUND(I139*H139,2)</f>
        <v>0</v>
      </c>
      <c r="K139" s="182"/>
      <c r="L139" s="183"/>
      <c r="M139" s="184" t="s">
        <v>1</v>
      </c>
      <c r="N139" s="185" t="s">
        <v>42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52" t="s">
        <v>199</v>
      </c>
      <c r="AT139" s="152" t="s">
        <v>359</v>
      </c>
      <c r="AU139" s="152" t="s">
        <v>80</v>
      </c>
      <c r="AY139" s="17" t="s">
        <v>154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7" t="s">
        <v>84</v>
      </c>
      <c r="BK139" s="153">
        <f>ROUND(I139*H139,2)</f>
        <v>0</v>
      </c>
      <c r="BL139" s="17" t="s">
        <v>90</v>
      </c>
      <c r="BM139" s="152" t="s">
        <v>352</v>
      </c>
    </row>
    <row r="140" spans="2:65" s="1" customFormat="1" ht="16.5" customHeight="1">
      <c r="B140" s="139"/>
      <c r="C140" s="175" t="s">
        <v>253</v>
      </c>
      <c r="D140" s="175" t="s">
        <v>359</v>
      </c>
      <c r="E140" s="176" t="s">
        <v>2935</v>
      </c>
      <c r="F140" s="177" t="s">
        <v>2936</v>
      </c>
      <c r="G140" s="178" t="s">
        <v>633</v>
      </c>
      <c r="H140" s="179">
        <v>430</v>
      </c>
      <c r="I140" s="180"/>
      <c r="J140" s="181">
        <f>ROUND(I140*H140,2)</f>
        <v>0</v>
      </c>
      <c r="K140" s="182"/>
      <c r="L140" s="183"/>
      <c r="M140" s="184" t="s">
        <v>1</v>
      </c>
      <c r="N140" s="185" t="s">
        <v>42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199</v>
      </c>
      <c r="AT140" s="152" t="s">
        <v>359</v>
      </c>
      <c r="AU140" s="152" t="s">
        <v>80</v>
      </c>
      <c r="AY140" s="17" t="s">
        <v>154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84</v>
      </c>
      <c r="BK140" s="153">
        <f>ROUND(I140*H140,2)</f>
        <v>0</v>
      </c>
      <c r="BL140" s="17" t="s">
        <v>90</v>
      </c>
      <c r="BM140" s="152" t="s">
        <v>363</v>
      </c>
    </row>
    <row r="141" spans="2:65" s="1" customFormat="1" ht="16.5" customHeight="1">
      <c r="B141" s="139"/>
      <c r="C141" s="175" t="s">
        <v>259</v>
      </c>
      <c r="D141" s="175" t="s">
        <v>359</v>
      </c>
      <c r="E141" s="176" t="s">
        <v>2937</v>
      </c>
      <c r="F141" s="177" t="s">
        <v>2938</v>
      </c>
      <c r="G141" s="178" t="s">
        <v>633</v>
      </c>
      <c r="H141" s="179">
        <v>60</v>
      </c>
      <c r="I141" s="180"/>
      <c r="J141" s="181">
        <f>ROUND(I141*H141,2)</f>
        <v>0</v>
      </c>
      <c r="K141" s="182"/>
      <c r="L141" s="183"/>
      <c r="M141" s="184" t="s">
        <v>1</v>
      </c>
      <c r="N141" s="185" t="s">
        <v>42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199</v>
      </c>
      <c r="AT141" s="152" t="s">
        <v>359</v>
      </c>
      <c r="AU141" s="152" t="s">
        <v>80</v>
      </c>
      <c r="AY141" s="17" t="s">
        <v>154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7" t="s">
        <v>84</v>
      </c>
      <c r="BK141" s="153">
        <f>ROUND(I141*H141,2)</f>
        <v>0</v>
      </c>
      <c r="BL141" s="17" t="s">
        <v>90</v>
      </c>
      <c r="BM141" s="152" t="s">
        <v>372</v>
      </c>
    </row>
    <row r="142" spans="2:65" s="1" customFormat="1" ht="16.5" customHeight="1">
      <c r="B142" s="139"/>
      <c r="C142" s="175" t="s">
        <v>270</v>
      </c>
      <c r="D142" s="175" t="s">
        <v>359</v>
      </c>
      <c r="E142" s="176" t="s">
        <v>2939</v>
      </c>
      <c r="F142" s="177" t="s">
        <v>2940</v>
      </c>
      <c r="G142" s="178" t="s">
        <v>633</v>
      </c>
      <c r="H142" s="179">
        <v>80</v>
      </c>
      <c r="I142" s="180"/>
      <c r="J142" s="181">
        <f>ROUND(I142*H142,2)</f>
        <v>0</v>
      </c>
      <c r="K142" s="182"/>
      <c r="L142" s="183"/>
      <c r="M142" s="184" t="s">
        <v>1</v>
      </c>
      <c r="N142" s="185" t="s">
        <v>42</v>
      </c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AR142" s="152" t="s">
        <v>199</v>
      </c>
      <c r="AT142" s="152" t="s">
        <v>359</v>
      </c>
      <c r="AU142" s="152" t="s">
        <v>80</v>
      </c>
      <c r="AY142" s="17" t="s">
        <v>154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84</v>
      </c>
      <c r="BK142" s="153">
        <f>ROUND(I142*H142,2)</f>
        <v>0</v>
      </c>
      <c r="BL142" s="17" t="s">
        <v>90</v>
      </c>
      <c r="BM142" s="152" t="s">
        <v>384</v>
      </c>
    </row>
    <row r="143" spans="2:65" s="1" customFormat="1" ht="16.5" customHeight="1">
      <c r="B143" s="139"/>
      <c r="C143" s="175" t="s">
        <v>277</v>
      </c>
      <c r="D143" s="175" t="s">
        <v>359</v>
      </c>
      <c r="E143" s="176" t="s">
        <v>2941</v>
      </c>
      <c r="F143" s="177" t="s">
        <v>2942</v>
      </c>
      <c r="G143" s="178" t="s">
        <v>633</v>
      </c>
      <c r="H143" s="179">
        <v>280</v>
      </c>
      <c r="I143" s="180"/>
      <c r="J143" s="181">
        <f>ROUND(I143*H143,2)</f>
        <v>0</v>
      </c>
      <c r="K143" s="182"/>
      <c r="L143" s="183"/>
      <c r="M143" s="184" t="s">
        <v>1</v>
      </c>
      <c r="N143" s="185" t="s">
        <v>42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199</v>
      </c>
      <c r="AT143" s="152" t="s">
        <v>359</v>
      </c>
      <c r="AU143" s="152" t="s">
        <v>80</v>
      </c>
      <c r="AY143" s="17" t="s">
        <v>154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84</v>
      </c>
      <c r="BK143" s="153">
        <f>ROUND(I143*H143,2)</f>
        <v>0</v>
      </c>
      <c r="BL143" s="17" t="s">
        <v>90</v>
      </c>
      <c r="BM143" s="152" t="s">
        <v>395</v>
      </c>
    </row>
    <row r="144" spans="2:65" s="1" customFormat="1" ht="16.5" customHeight="1">
      <c r="B144" s="139"/>
      <c r="C144" s="175" t="s">
        <v>281</v>
      </c>
      <c r="D144" s="175" t="s">
        <v>359</v>
      </c>
      <c r="E144" s="176" t="s">
        <v>2943</v>
      </c>
      <c r="F144" s="177" t="s">
        <v>2944</v>
      </c>
      <c r="G144" s="178" t="s">
        <v>633</v>
      </c>
      <c r="H144" s="179">
        <v>2240</v>
      </c>
      <c r="I144" s="180"/>
      <c r="J144" s="181">
        <f>ROUND(I144*H144,2)</f>
        <v>0</v>
      </c>
      <c r="K144" s="182"/>
      <c r="L144" s="183"/>
      <c r="M144" s="184" t="s">
        <v>1</v>
      </c>
      <c r="N144" s="185" t="s">
        <v>42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199</v>
      </c>
      <c r="AT144" s="152" t="s">
        <v>359</v>
      </c>
      <c r="AU144" s="152" t="s">
        <v>80</v>
      </c>
      <c r="AY144" s="17" t="s">
        <v>154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7" t="s">
        <v>84</v>
      </c>
      <c r="BK144" s="153">
        <f>ROUND(I144*H144,2)</f>
        <v>0</v>
      </c>
      <c r="BL144" s="17" t="s">
        <v>90</v>
      </c>
      <c r="BM144" s="152" t="s">
        <v>404</v>
      </c>
    </row>
    <row r="145" spans="2:65" s="1" customFormat="1" ht="16.5" customHeight="1">
      <c r="B145" s="139"/>
      <c r="C145" s="175" t="s">
        <v>287</v>
      </c>
      <c r="D145" s="175" t="s">
        <v>359</v>
      </c>
      <c r="E145" s="176" t="s">
        <v>2945</v>
      </c>
      <c r="F145" s="177" t="s">
        <v>2946</v>
      </c>
      <c r="G145" s="178" t="s">
        <v>633</v>
      </c>
      <c r="H145" s="179">
        <v>1350</v>
      </c>
      <c r="I145" s="180"/>
      <c r="J145" s="181">
        <f>ROUND(I145*H145,2)</f>
        <v>0</v>
      </c>
      <c r="K145" s="182"/>
      <c r="L145" s="183"/>
      <c r="M145" s="184" t="s">
        <v>1</v>
      </c>
      <c r="N145" s="185" t="s">
        <v>42</v>
      </c>
      <c r="P145" s="150">
        <f>O145*H145</f>
        <v>0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AR145" s="152" t="s">
        <v>199</v>
      </c>
      <c r="AT145" s="152" t="s">
        <v>359</v>
      </c>
      <c r="AU145" s="152" t="s">
        <v>80</v>
      </c>
      <c r="AY145" s="17" t="s">
        <v>154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7" t="s">
        <v>84</v>
      </c>
      <c r="BK145" s="153">
        <f>ROUND(I145*H145,2)</f>
        <v>0</v>
      </c>
      <c r="BL145" s="17" t="s">
        <v>90</v>
      </c>
      <c r="BM145" s="152" t="s">
        <v>414</v>
      </c>
    </row>
    <row r="146" spans="2:65" s="1" customFormat="1" ht="16.5" customHeight="1">
      <c r="B146" s="139"/>
      <c r="C146" s="175" t="s">
        <v>8</v>
      </c>
      <c r="D146" s="175" t="s">
        <v>359</v>
      </c>
      <c r="E146" s="176" t="s">
        <v>2947</v>
      </c>
      <c r="F146" s="177" t="s">
        <v>2948</v>
      </c>
      <c r="G146" s="178" t="s">
        <v>633</v>
      </c>
      <c r="H146" s="179">
        <v>650</v>
      </c>
      <c r="I146" s="180"/>
      <c r="J146" s="181">
        <f>ROUND(I146*H146,2)</f>
        <v>0</v>
      </c>
      <c r="K146" s="182"/>
      <c r="L146" s="183"/>
      <c r="M146" s="184" t="s">
        <v>1</v>
      </c>
      <c r="N146" s="185" t="s">
        <v>42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199</v>
      </c>
      <c r="AT146" s="152" t="s">
        <v>359</v>
      </c>
      <c r="AU146" s="152" t="s">
        <v>80</v>
      </c>
      <c r="AY146" s="17" t="s">
        <v>154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7" t="s">
        <v>84</v>
      </c>
      <c r="BK146" s="153">
        <f>ROUND(I146*H146,2)</f>
        <v>0</v>
      </c>
      <c r="BL146" s="17" t="s">
        <v>90</v>
      </c>
      <c r="BM146" s="152" t="s">
        <v>424</v>
      </c>
    </row>
    <row r="147" spans="2:65" s="1" customFormat="1" ht="16.5" customHeight="1">
      <c r="B147" s="139"/>
      <c r="C147" s="175" t="s">
        <v>302</v>
      </c>
      <c r="D147" s="175" t="s">
        <v>359</v>
      </c>
      <c r="E147" s="176" t="s">
        <v>2949</v>
      </c>
      <c r="F147" s="177" t="s">
        <v>2950</v>
      </c>
      <c r="G147" s="178" t="s">
        <v>633</v>
      </c>
      <c r="H147" s="179">
        <v>400</v>
      </c>
      <c r="I147" s="180"/>
      <c r="J147" s="181">
        <f>ROUND(I147*H147,2)</f>
        <v>0</v>
      </c>
      <c r="K147" s="182"/>
      <c r="L147" s="183"/>
      <c r="M147" s="184" t="s">
        <v>1</v>
      </c>
      <c r="N147" s="185" t="s">
        <v>42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199</v>
      </c>
      <c r="AT147" s="152" t="s">
        <v>359</v>
      </c>
      <c r="AU147" s="152" t="s">
        <v>80</v>
      </c>
      <c r="AY147" s="17" t="s">
        <v>154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84</v>
      </c>
      <c r="BK147" s="153">
        <f>ROUND(I147*H147,2)</f>
        <v>0</v>
      </c>
      <c r="BL147" s="17" t="s">
        <v>90</v>
      </c>
      <c r="BM147" s="152" t="s">
        <v>441</v>
      </c>
    </row>
    <row r="148" spans="2:65" s="1" customFormat="1" ht="16.5" customHeight="1">
      <c r="B148" s="139"/>
      <c r="C148" s="175" t="s">
        <v>306</v>
      </c>
      <c r="D148" s="175" t="s">
        <v>359</v>
      </c>
      <c r="E148" s="176" t="s">
        <v>2951</v>
      </c>
      <c r="F148" s="177" t="s">
        <v>2952</v>
      </c>
      <c r="G148" s="178" t="s">
        <v>633</v>
      </c>
      <c r="H148" s="179">
        <v>200</v>
      </c>
      <c r="I148" s="180"/>
      <c r="J148" s="181">
        <f>ROUND(I148*H148,2)</f>
        <v>0</v>
      </c>
      <c r="K148" s="182"/>
      <c r="L148" s="183"/>
      <c r="M148" s="184" t="s">
        <v>1</v>
      </c>
      <c r="N148" s="185" t="s">
        <v>42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AR148" s="152" t="s">
        <v>199</v>
      </c>
      <c r="AT148" s="152" t="s">
        <v>359</v>
      </c>
      <c r="AU148" s="152" t="s">
        <v>80</v>
      </c>
      <c r="AY148" s="17" t="s">
        <v>154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84</v>
      </c>
      <c r="BK148" s="153">
        <f>ROUND(I148*H148,2)</f>
        <v>0</v>
      </c>
      <c r="BL148" s="17" t="s">
        <v>90</v>
      </c>
      <c r="BM148" s="152" t="s">
        <v>461</v>
      </c>
    </row>
    <row r="149" spans="2:65" s="1" customFormat="1" ht="16.5" customHeight="1">
      <c r="B149" s="139"/>
      <c r="C149" s="175" t="s">
        <v>315</v>
      </c>
      <c r="D149" s="175" t="s">
        <v>359</v>
      </c>
      <c r="E149" s="176" t="s">
        <v>2953</v>
      </c>
      <c r="F149" s="177" t="s">
        <v>2954</v>
      </c>
      <c r="G149" s="178" t="s">
        <v>633</v>
      </c>
      <c r="H149" s="179">
        <v>120</v>
      </c>
      <c r="I149" s="180"/>
      <c r="J149" s="181">
        <f>ROUND(I149*H149,2)</f>
        <v>0</v>
      </c>
      <c r="K149" s="182"/>
      <c r="L149" s="183"/>
      <c r="M149" s="184" t="s">
        <v>1</v>
      </c>
      <c r="N149" s="185" t="s">
        <v>42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AR149" s="152" t="s">
        <v>199</v>
      </c>
      <c r="AT149" s="152" t="s">
        <v>359</v>
      </c>
      <c r="AU149" s="152" t="s">
        <v>80</v>
      </c>
      <c r="AY149" s="17" t="s">
        <v>154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84</v>
      </c>
      <c r="BK149" s="153">
        <f>ROUND(I149*H149,2)</f>
        <v>0</v>
      </c>
      <c r="BL149" s="17" t="s">
        <v>90</v>
      </c>
      <c r="BM149" s="152" t="s">
        <v>473</v>
      </c>
    </row>
    <row r="150" spans="2:65" s="1" customFormat="1" ht="16.5" customHeight="1">
      <c r="B150" s="139"/>
      <c r="C150" s="175" t="s">
        <v>326</v>
      </c>
      <c r="D150" s="175" t="s">
        <v>359</v>
      </c>
      <c r="E150" s="176" t="s">
        <v>2955</v>
      </c>
      <c r="F150" s="177" t="s">
        <v>2956</v>
      </c>
      <c r="G150" s="178" t="s">
        <v>633</v>
      </c>
      <c r="H150" s="179">
        <v>280</v>
      </c>
      <c r="I150" s="180"/>
      <c r="J150" s="181">
        <f>ROUND(I150*H150,2)</f>
        <v>0</v>
      </c>
      <c r="K150" s="182"/>
      <c r="L150" s="183"/>
      <c r="M150" s="184" t="s">
        <v>1</v>
      </c>
      <c r="N150" s="185" t="s">
        <v>42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AR150" s="152" t="s">
        <v>199</v>
      </c>
      <c r="AT150" s="152" t="s">
        <v>359</v>
      </c>
      <c r="AU150" s="152" t="s">
        <v>80</v>
      </c>
      <c r="AY150" s="17" t="s">
        <v>154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84</v>
      </c>
      <c r="BK150" s="153">
        <f>ROUND(I150*H150,2)</f>
        <v>0</v>
      </c>
      <c r="BL150" s="17" t="s">
        <v>90</v>
      </c>
      <c r="BM150" s="152" t="s">
        <v>484</v>
      </c>
    </row>
    <row r="151" spans="2:65" s="1" customFormat="1" ht="16.5" customHeight="1">
      <c r="B151" s="139"/>
      <c r="C151" s="175" t="s">
        <v>332</v>
      </c>
      <c r="D151" s="175" t="s">
        <v>359</v>
      </c>
      <c r="E151" s="176" t="s">
        <v>2957</v>
      </c>
      <c r="F151" s="177" t="s">
        <v>2958</v>
      </c>
      <c r="G151" s="178" t="s">
        <v>633</v>
      </c>
      <c r="H151" s="179">
        <v>60</v>
      </c>
      <c r="I151" s="180"/>
      <c r="J151" s="181">
        <f>ROUND(I151*H151,2)</f>
        <v>0</v>
      </c>
      <c r="K151" s="182"/>
      <c r="L151" s="183"/>
      <c r="M151" s="184" t="s">
        <v>1</v>
      </c>
      <c r="N151" s="185" t="s">
        <v>42</v>
      </c>
      <c r="P151" s="150">
        <f>O151*H151</f>
        <v>0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AR151" s="152" t="s">
        <v>199</v>
      </c>
      <c r="AT151" s="152" t="s">
        <v>359</v>
      </c>
      <c r="AU151" s="152" t="s">
        <v>80</v>
      </c>
      <c r="AY151" s="17" t="s">
        <v>154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7" t="s">
        <v>84</v>
      </c>
      <c r="BK151" s="153">
        <f>ROUND(I151*H151,2)</f>
        <v>0</v>
      </c>
      <c r="BL151" s="17" t="s">
        <v>90</v>
      </c>
      <c r="BM151" s="152" t="s">
        <v>499</v>
      </c>
    </row>
    <row r="152" spans="2:65" s="1" customFormat="1" ht="16.5" customHeight="1">
      <c r="B152" s="139"/>
      <c r="C152" s="175" t="s">
        <v>338</v>
      </c>
      <c r="D152" s="175" t="s">
        <v>359</v>
      </c>
      <c r="E152" s="176" t="s">
        <v>2959</v>
      </c>
      <c r="F152" s="177" t="s">
        <v>2960</v>
      </c>
      <c r="G152" s="178" t="s">
        <v>633</v>
      </c>
      <c r="H152" s="179">
        <v>800</v>
      </c>
      <c r="I152" s="180"/>
      <c r="J152" s="181">
        <f>ROUND(I152*H152,2)</f>
        <v>0</v>
      </c>
      <c r="K152" s="182"/>
      <c r="L152" s="183"/>
      <c r="M152" s="184" t="s">
        <v>1</v>
      </c>
      <c r="N152" s="185" t="s">
        <v>42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AR152" s="152" t="s">
        <v>199</v>
      </c>
      <c r="AT152" s="152" t="s">
        <v>359</v>
      </c>
      <c r="AU152" s="152" t="s">
        <v>80</v>
      </c>
      <c r="AY152" s="17" t="s">
        <v>154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84</v>
      </c>
      <c r="BK152" s="153">
        <f>ROUND(I152*H152,2)</f>
        <v>0</v>
      </c>
      <c r="BL152" s="17" t="s">
        <v>90</v>
      </c>
      <c r="BM152" s="152" t="s">
        <v>516</v>
      </c>
    </row>
    <row r="153" spans="2:65" s="1" customFormat="1" ht="16.5" customHeight="1">
      <c r="B153" s="139"/>
      <c r="C153" s="175" t="s">
        <v>344</v>
      </c>
      <c r="D153" s="175" t="s">
        <v>359</v>
      </c>
      <c r="E153" s="176" t="s">
        <v>2961</v>
      </c>
      <c r="F153" s="177" t="s">
        <v>2962</v>
      </c>
      <c r="G153" s="178" t="s">
        <v>355</v>
      </c>
      <c r="H153" s="179">
        <v>2600</v>
      </c>
      <c r="I153" s="180"/>
      <c r="J153" s="181">
        <f>ROUND(I153*H153,2)</f>
        <v>0</v>
      </c>
      <c r="K153" s="182"/>
      <c r="L153" s="183"/>
      <c r="M153" s="184" t="s">
        <v>1</v>
      </c>
      <c r="N153" s="185" t="s">
        <v>42</v>
      </c>
      <c r="P153" s="150">
        <f>O153*H153</f>
        <v>0</v>
      </c>
      <c r="Q153" s="150">
        <v>0</v>
      </c>
      <c r="R153" s="150">
        <f>Q153*H153</f>
        <v>0</v>
      </c>
      <c r="S153" s="150">
        <v>0</v>
      </c>
      <c r="T153" s="151">
        <f>S153*H153</f>
        <v>0</v>
      </c>
      <c r="AR153" s="152" t="s">
        <v>199</v>
      </c>
      <c r="AT153" s="152" t="s">
        <v>359</v>
      </c>
      <c r="AU153" s="152" t="s">
        <v>80</v>
      </c>
      <c r="AY153" s="17" t="s">
        <v>154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7" t="s">
        <v>84</v>
      </c>
      <c r="BK153" s="153">
        <f>ROUND(I153*H153,2)</f>
        <v>0</v>
      </c>
      <c r="BL153" s="17" t="s">
        <v>90</v>
      </c>
      <c r="BM153" s="152" t="s">
        <v>525</v>
      </c>
    </row>
    <row r="154" spans="2:65" s="1" customFormat="1" ht="16.5" customHeight="1">
      <c r="B154" s="139"/>
      <c r="C154" s="175" t="s">
        <v>348</v>
      </c>
      <c r="D154" s="175" t="s">
        <v>359</v>
      </c>
      <c r="E154" s="176" t="s">
        <v>2963</v>
      </c>
      <c r="F154" s="177" t="s">
        <v>2964</v>
      </c>
      <c r="G154" s="178" t="s">
        <v>355</v>
      </c>
      <c r="H154" s="179">
        <v>2900</v>
      </c>
      <c r="I154" s="180"/>
      <c r="J154" s="181">
        <f>ROUND(I154*H154,2)</f>
        <v>0</v>
      </c>
      <c r="K154" s="182"/>
      <c r="L154" s="183"/>
      <c r="M154" s="184" t="s">
        <v>1</v>
      </c>
      <c r="N154" s="185" t="s">
        <v>42</v>
      </c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AR154" s="152" t="s">
        <v>199</v>
      </c>
      <c r="AT154" s="152" t="s">
        <v>359</v>
      </c>
      <c r="AU154" s="152" t="s">
        <v>80</v>
      </c>
      <c r="AY154" s="17" t="s">
        <v>154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84</v>
      </c>
      <c r="BK154" s="153">
        <f>ROUND(I154*H154,2)</f>
        <v>0</v>
      </c>
      <c r="BL154" s="17" t="s">
        <v>90</v>
      </c>
      <c r="BM154" s="152" t="s">
        <v>535</v>
      </c>
    </row>
    <row r="155" spans="2:65" s="1" customFormat="1" ht="16.5" customHeight="1">
      <c r="B155" s="139"/>
      <c r="C155" s="175" t="s">
        <v>352</v>
      </c>
      <c r="D155" s="175" t="s">
        <v>359</v>
      </c>
      <c r="E155" s="176" t="s">
        <v>2965</v>
      </c>
      <c r="F155" s="177" t="s">
        <v>2966</v>
      </c>
      <c r="G155" s="178" t="s">
        <v>355</v>
      </c>
      <c r="H155" s="179">
        <v>1900</v>
      </c>
      <c r="I155" s="180"/>
      <c r="J155" s="181">
        <f>ROUND(I155*H155,2)</f>
        <v>0</v>
      </c>
      <c r="K155" s="182"/>
      <c r="L155" s="183"/>
      <c r="M155" s="184" t="s">
        <v>1</v>
      </c>
      <c r="N155" s="185" t="s">
        <v>42</v>
      </c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AR155" s="152" t="s">
        <v>199</v>
      </c>
      <c r="AT155" s="152" t="s">
        <v>359</v>
      </c>
      <c r="AU155" s="152" t="s">
        <v>80</v>
      </c>
      <c r="AY155" s="17" t="s">
        <v>154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7" t="s">
        <v>84</v>
      </c>
      <c r="BK155" s="153">
        <f>ROUND(I155*H155,2)</f>
        <v>0</v>
      </c>
      <c r="BL155" s="17" t="s">
        <v>90</v>
      </c>
      <c r="BM155" s="152" t="s">
        <v>543</v>
      </c>
    </row>
    <row r="156" spans="2:65" s="1" customFormat="1" ht="16.5" customHeight="1">
      <c r="B156" s="139"/>
      <c r="C156" s="175" t="s">
        <v>358</v>
      </c>
      <c r="D156" s="175" t="s">
        <v>359</v>
      </c>
      <c r="E156" s="176" t="s">
        <v>2967</v>
      </c>
      <c r="F156" s="177" t="s">
        <v>2968</v>
      </c>
      <c r="G156" s="178" t="s">
        <v>355</v>
      </c>
      <c r="H156" s="179">
        <v>300</v>
      </c>
      <c r="I156" s="180"/>
      <c r="J156" s="181">
        <f>ROUND(I156*H156,2)</f>
        <v>0</v>
      </c>
      <c r="K156" s="182"/>
      <c r="L156" s="183"/>
      <c r="M156" s="184" t="s">
        <v>1</v>
      </c>
      <c r="N156" s="185" t="s">
        <v>42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199</v>
      </c>
      <c r="AT156" s="152" t="s">
        <v>359</v>
      </c>
      <c r="AU156" s="152" t="s">
        <v>80</v>
      </c>
      <c r="AY156" s="17" t="s">
        <v>154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84</v>
      </c>
      <c r="BK156" s="153">
        <f>ROUND(I156*H156,2)</f>
        <v>0</v>
      </c>
      <c r="BL156" s="17" t="s">
        <v>90</v>
      </c>
      <c r="BM156" s="152" t="s">
        <v>551</v>
      </c>
    </row>
    <row r="157" spans="2:65" s="1" customFormat="1" ht="16.5" customHeight="1">
      <c r="B157" s="139"/>
      <c r="C157" s="175" t="s">
        <v>363</v>
      </c>
      <c r="D157" s="175" t="s">
        <v>359</v>
      </c>
      <c r="E157" s="176" t="s">
        <v>2969</v>
      </c>
      <c r="F157" s="177" t="s">
        <v>2970</v>
      </c>
      <c r="G157" s="178" t="s">
        <v>355</v>
      </c>
      <c r="H157" s="179">
        <v>63</v>
      </c>
      <c r="I157" s="180"/>
      <c r="J157" s="181">
        <f>ROUND(I157*H157,2)</f>
        <v>0</v>
      </c>
      <c r="K157" s="182"/>
      <c r="L157" s="183"/>
      <c r="M157" s="184" t="s">
        <v>1</v>
      </c>
      <c r="N157" s="185" t="s">
        <v>42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AR157" s="152" t="s">
        <v>199</v>
      </c>
      <c r="AT157" s="152" t="s">
        <v>359</v>
      </c>
      <c r="AU157" s="152" t="s">
        <v>80</v>
      </c>
      <c r="AY157" s="17" t="s">
        <v>154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84</v>
      </c>
      <c r="BK157" s="153">
        <f>ROUND(I157*H157,2)</f>
        <v>0</v>
      </c>
      <c r="BL157" s="17" t="s">
        <v>90</v>
      </c>
      <c r="BM157" s="152" t="s">
        <v>571</v>
      </c>
    </row>
    <row r="158" spans="2:65" s="1" customFormat="1" ht="16.5" customHeight="1">
      <c r="B158" s="139"/>
      <c r="C158" s="175" t="s">
        <v>367</v>
      </c>
      <c r="D158" s="175" t="s">
        <v>359</v>
      </c>
      <c r="E158" s="176" t="s">
        <v>2971</v>
      </c>
      <c r="F158" s="177" t="s">
        <v>2972</v>
      </c>
      <c r="G158" s="178" t="s">
        <v>355</v>
      </c>
      <c r="H158" s="179">
        <v>120</v>
      </c>
      <c r="I158" s="180"/>
      <c r="J158" s="181">
        <f>ROUND(I158*H158,2)</f>
        <v>0</v>
      </c>
      <c r="K158" s="182"/>
      <c r="L158" s="183"/>
      <c r="M158" s="184" t="s">
        <v>1</v>
      </c>
      <c r="N158" s="185" t="s">
        <v>42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AR158" s="152" t="s">
        <v>199</v>
      </c>
      <c r="AT158" s="152" t="s">
        <v>359</v>
      </c>
      <c r="AU158" s="152" t="s">
        <v>80</v>
      </c>
      <c r="AY158" s="17" t="s">
        <v>154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84</v>
      </c>
      <c r="BK158" s="153">
        <f>ROUND(I158*H158,2)</f>
        <v>0</v>
      </c>
      <c r="BL158" s="17" t="s">
        <v>90</v>
      </c>
      <c r="BM158" s="152" t="s">
        <v>589</v>
      </c>
    </row>
    <row r="159" spans="2:65" s="1" customFormat="1" ht="16.5" customHeight="1">
      <c r="B159" s="139"/>
      <c r="C159" s="175" t="s">
        <v>372</v>
      </c>
      <c r="D159" s="175" t="s">
        <v>359</v>
      </c>
      <c r="E159" s="176" t="s">
        <v>2973</v>
      </c>
      <c r="F159" s="177" t="s">
        <v>2974</v>
      </c>
      <c r="G159" s="178" t="s">
        <v>355</v>
      </c>
      <c r="H159" s="179">
        <v>9</v>
      </c>
      <c r="I159" s="180"/>
      <c r="J159" s="181">
        <f>ROUND(I159*H159,2)</f>
        <v>0</v>
      </c>
      <c r="K159" s="182"/>
      <c r="L159" s="183"/>
      <c r="M159" s="184" t="s">
        <v>1</v>
      </c>
      <c r="N159" s="185" t="s">
        <v>42</v>
      </c>
      <c r="P159" s="150">
        <f>O159*H159</f>
        <v>0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AR159" s="152" t="s">
        <v>199</v>
      </c>
      <c r="AT159" s="152" t="s">
        <v>359</v>
      </c>
      <c r="AU159" s="152" t="s">
        <v>80</v>
      </c>
      <c r="AY159" s="17" t="s">
        <v>154</v>
      </c>
      <c r="BE159" s="153">
        <f>IF(N159="základná",J159,0)</f>
        <v>0</v>
      </c>
      <c r="BF159" s="153">
        <f>IF(N159="znížená",J159,0)</f>
        <v>0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7" t="s">
        <v>84</v>
      </c>
      <c r="BK159" s="153">
        <f>ROUND(I159*H159,2)</f>
        <v>0</v>
      </c>
      <c r="BL159" s="17" t="s">
        <v>90</v>
      </c>
      <c r="BM159" s="152" t="s">
        <v>599</v>
      </c>
    </row>
    <row r="160" spans="2:65" s="1" customFormat="1" ht="16.5" customHeight="1">
      <c r="B160" s="139"/>
      <c r="C160" s="175" t="s">
        <v>376</v>
      </c>
      <c r="D160" s="175" t="s">
        <v>359</v>
      </c>
      <c r="E160" s="176" t="s">
        <v>2975</v>
      </c>
      <c r="F160" s="177" t="s">
        <v>2976</v>
      </c>
      <c r="G160" s="178" t="s">
        <v>355</v>
      </c>
      <c r="H160" s="179">
        <v>5</v>
      </c>
      <c r="I160" s="180"/>
      <c r="J160" s="181">
        <f>ROUND(I160*H160,2)</f>
        <v>0</v>
      </c>
      <c r="K160" s="182"/>
      <c r="L160" s="183"/>
      <c r="M160" s="184" t="s">
        <v>1</v>
      </c>
      <c r="N160" s="185" t="s">
        <v>42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199</v>
      </c>
      <c r="AT160" s="152" t="s">
        <v>359</v>
      </c>
      <c r="AU160" s="152" t="s">
        <v>80</v>
      </c>
      <c r="AY160" s="17" t="s">
        <v>154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84</v>
      </c>
      <c r="BK160" s="153">
        <f>ROUND(I160*H160,2)</f>
        <v>0</v>
      </c>
      <c r="BL160" s="17" t="s">
        <v>90</v>
      </c>
      <c r="BM160" s="152" t="s">
        <v>610</v>
      </c>
    </row>
    <row r="161" spans="2:65" s="1" customFormat="1" ht="16.5" customHeight="1">
      <c r="B161" s="139"/>
      <c r="C161" s="175" t="s">
        <v>384</v>
      </c>
      <c r="D161" s="175" t="s">
        <v>359</v>
      </c>
      <c r="E161" s="176" t="s">
        <v>2977</v>
      </c>
      <c r="F161" s="177" t="s">
        <v>2978</v>
      </c>
      <c r="G161" s="178" t="s">
        <v>1131</v>
      </c>
      <c r="H161" s="199"/>
      <c r="I161" s="180"/>
      <c r="J161" s="181">
        <f>ROUND(I161*H161,2)</f>
        <v>0</v>
      </c>
      <c r="K161" s="182"/>
      <c r="L161" s="183"/>
      <c r="M161" s="184" t="s">
        <v>1</v>
      </c>
      <c r="N161" s="185" t="s">
        <v>42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199</v>
      </c>
      <c r="AT161" s="152" t="s">
        <v>359</v>
      </c>
      <c r="AU161" s="152" t="s">
        <v>80</v>
      </c>
      <c r="AY161" s="17" t="s">
        <v>154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7" t="s">
        <v>84</v>
      </c>
      <c r="BK161" s="153">
        <f>ROUND(I161*H161,2)</f>
        <v>0</v>
      </c>
      <c r="BL161" s="17" t="s">
        <v>90</v>
      </c>
      <c r="BM161" s="152" t="s">
        <v>630</v>
      </c>
    </row>
    <row r="162" spans="2:65" s="1" customFormat="1" ht="16.5" customHeight="1">
      <c r="B162" s="139"/>
      <c r="C162" s="140" t="s">
        <v>390</v>
      </c>
      <c r="D162" s="140" t="s">
        <v>156</v>
      </c>
      <c r="E162" s="141" t="s">
        <v>2979</v>
      </c>
      <c r="F162" s="142" t="s">
        <v>2980</v>
      </c>
      <c r="G162" s="143" t="s">
        <v>355</v>
      </c>
      <c r="H162" s="144">
        <v>1</v>
      </c>
      <c r="I162" s="145"/>
      <c r="J162" s="146">
        <f>ROUND(I162*H162,2)</f>
        <v>0</v>
      </c>
      <c r="K162" s="147"/>
      <c r="L162" s="32"/>
      <c r="M162" s="148" t="s">
        <v>1</v>
      </c>
      <c r="N162" s="149" t="s">
        <v>42</v>
      </c>
      <c r="P162" s="150">
        <f>O162*H162</f>
        <v>0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AR162" s="152" t="s">
        <v>90</v>
      </c>
      <c r="AT162" s="152" t="s">
        <v>156</v>
      </c>
      <c r="AU162" s="152" t="s">
        <v>80</v>
      </c>
      <c r="AY162" s="17" t="s">
        <v>154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7" t="s">
        <v>84</v>
      </c>
      <c r="BK162" s="153">
        <f>ROUND(I162*H162,2)</f>
        <v>0</v>
      </c>
      <c r="BL162" s="17" t="s">
        <v>90</v>
      </c>
      <c r="BM162" s="152" t="s">
        <v>650</v>
      </c>
    </row>
    <row r="163" spans="2:65" s="1" customFormat="1" ht="16.5" customHeight="1">
      <c r="B163" s="139"/>
      <c r="C163" s="140" t="s">
        <v>395</v>
      </c>
      <c r="D163" s="140" t="s">
        <v>156</v>
      </c>
      <c r="E163" s="141" t="s">
        <v>2981</v>
      </c>
      <c r="F163" s="142" t="s">
        <v>2982</v>
      </c>
      <c r="G163" s="143" t="s">
        <v>355</v>
      </c>
      <c r="H163" s="144">
        <v>300</v>
      </c>
      <c r="I163" s="145"/>
      <c r="J163" s="146">
        <f>ROUND(I163*H163,2)</f>
        <v>0</v>
      </c>
      <c r="K163" s="147"/>
      <c r="L163" s="32"/>
      <c r="M163" s="148" t="s">
        <v>1</v>
      </c>
      <c r="N163" s="149" t="s">
        <v>42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90</v>
      </c>
      <c r="AT163" s="152" t="s">
        <v>156</v>
      </c>
      <c r="AU163" s="152" t="s">
        <v>80</v>
      </c>
      <c r="AY163" s="17" t="s">
        <v>154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7" t="s">
        <v>84</v>
      </c>
      <c r="BK163" s="153">
        <f>ROUND(I163*H163,2)</f>
        <v>0</v>
      </c>
      <c r="BL163" s="17" t="s">
        <v>90</v>
      </c>
      <c r="BM163" s="152" t="s">
        <v>660</v>
      </c>
    </row>
    <row r="164" spans="2:65" s="1" customFormat="1" ht="16.5" customHeight="1">
      <c r="B164" s="139"/>
      <c r="C164" s="140" t="s">
        <v>399</v>
      </c>
      <c r="D164" s="140" t="s">
        <v>156</v>
      </c>
      <c r="E164" s="141" t="s">
        <v>2983</v>
      </c>
      <c r="F164" s="142" t="s">
        <v>2984</v>
      </c>
      <c r="G164" s="143" t="s">
        <v>355</v>
      </c>
      <c r="H164" s="144">
        <v>206</v>
      </c>
      <c r="I164" s="145"/>
      <c r="J164" s="146">
        <f>ROUND(I164*H164,2)</f>
        <v>0</v>
      </c>
      <c r="K164" s="147"/>
      <c r="L164" s="32"/>
      <c r="M164" s="148" t="s">
        <v>1</v>
      </c>
      <c r="N164" s="149" t="s">
        <v>42</v>
      </c>
      <c r="P164" s="150">
        <f>O164*H164</f>
        <v>0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AR164" s="152" t="s">
        <v>90</v>
      </c>
      <c r="AT164" s="152" t="s">
        <v>156</v>
      </c>
      <c r="AU164" s="152" t="s">
        <v>80</v>
      </c>
      <c r="AY164" s="17" t="s">
        <v>154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84</v>
      </c>
      <c r="BK164" s="153">
        <f>ROUND(I164*H164,2)</f>
        <v>0</v>
      </c>
      <c r="BL164" s="17" t="s">
        <v>90</v>
      </c>
      <c r="BM164" s="152" t="s">
        <v>671</v>
      </c>
    </row>
    <row r="165" spans="2:65" s="11" customFormat="1" ht="25.9" customHeight="1">
      <c r="B165" s="127"/>
      <c r="D165" s="128" t="s">
        <v>75</v>
      </c>
      <c r="E165" s="129" t="s">
        <v>2356</v>
      </c>
      <c r="F165" s="129" t="s">
        <v>2985</v>
      </c>
      <c r="I165" s="130"/>
      <c r="J165" s="131">
        <f>BK165</f>
        <v>0</v>
      </c>
      <c r="L165" s="127"/>
      <c r="M165" s="132"/>
      <c r="P165" s="133">
        <f>SUM(P166:P180)</f>
        <v>0</v>
      </c>
      <c r="R165" s="133">
        <f>SUM(R166:R180)</f>
        <v>0</v>
      </c>
      <c r="T165" s="134">
        <f>SUM(T166:T180)</f>
        <v>0</v>
      </c>
      <c r="AR165" s="128" t="s">
        <v>80</v>
      </c>
      <c r="AT165" s="135" t="s">
        <v>75</v>
      </c>
      <c r="AU165" s="135" t="s">
        <v>7</v>
      </c>
      <c r="AY165" s="128" t="s">
        <v>154</v>
      </c>
      <c r="BK165" s="136">
        <f>SUM(BK166:BK180)</f>
        <v>0</v>
      </c>
    </row>
    <row r="166" spans="2:65" s="1" customFormat="1" ht="16.5" customHeight="1">
      <c r="B166" s="139"/>
      <c r="C166" s="140" t="s">
        <v>404</v>
      </c>
      <c r="D166" s="140" t="s">
        <v>156</v>
      </c>
      <c r="E166" s="141" t="s">
        <v>2986</v>
      </c>
      <c r="F166" s="142" t="s">
        <v>2987</v>
      </c>
      <c r="G166" s="143" t="s">
        <v>355</v>
      </c>
      <c r="H166" s="144">
        <v>40</v>
      </c>
      <c r="I166" s="145"/>
      <c r="J166" s="146">
        <f>ROUND(I166*H166,2)</f>
        <v>0</v>
      </c>
      <c r="K166" s="147"/>
      <c r="L166" s="32"/>
      <c r="M166" s="148" t="s">
        <v>1</v>
      </c>
      <c r="N166" s="149" t="s">
        <v>42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90</v>
      </c>
      <c r="AT166" s="152" t="s">
        <v>156</v>
      </c>
      <c r="AU166" s="152" t="s">
        <v>80</v>
      </c>
      <c r="AY166" s="17" t="s">
        <v>154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84</v>
      </c>
      <c r="BK166" s="153">
        <f>ROUND(I166*H166,2)</f>
        <v>0</v>
      </c>
      <c r="BL166" s="17" t="s">
        <v>90</v>
      </c>
      <c r="BM166" s="152" t="s">
        <v>685</v>
      </c>
    </row>
    <row r="167" spans="2:65" s="1" customFormat="1" ht="16.5" customHeight="1">
      <c r="B167" s="139"/>
      <c r="C167" s="140" t="s">
        <v>409</v>
      </c>
      <c r="D167" s="140" t="s">
        <v>156</v>
      </c>
      <c r="E167" s="141" t="s">
        <v>2988</v>
      </c>
      <c r="F167" s="142" t="s">
        <v>2989</v>
      </c>
      <c r="G167" s="143" t="s">
        <v>355</v>
      </c>
      <c r="H167" s="144">
        <v>40</v>
      </c>
      <c r="I167" s="145"/>
      <c r="J167" s="146">
        <f>ROUND(I167*H167,2)</f>
        <v>0</v>
      </c>
      <c r="K167" s="147"/>
      <c r="L167" s="32"/>
      <c r="M167" s="148" t="s">
        <v>1</v>
      </c>
      <c r="N167" s="149" t="s">
        <v>42</v>
      </c>
      <c r="P167" s="150">
        <f>O167*H167</f>
        <v>0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AR167" s="152" t="s">
        <v>90</v>
      </c>
      <c r="AT167" s="152" t="s">
        <v>156</v>
      </c>
      <c r="AU167" s="152" t="s">
        <v>80</v>
      </c>
      <c r="AY167" s="17" t="s">
        <v>154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7" t="s">
        <v>84</v>
      </c>
      <c r="BK167" s="153">
        <f>ROUND(I167*H167,2)</f>
        <v>0</v>
      </c>
      <c r="BL167" s="17" t="s">
        <v>90</v>
      </c>
      <c r="BM167" s="152" t="s">
        <v>700</v>
      </c>
    </row>
    <row r="168" spans="2:65" s="1" customFormat="1" ht="16.5" customHeight="1">
      <c r="B168" s="139"/>
      <c r="C168" s="140" t="s">
        <v>414</v>
      </c>
      <c r="D168" s="140" t="s">
        <v>156</v>
      </c>
      <c r="E168" s="141" t="s">
        <v>2990</v>
      </c>
      <c r="F168" s="142" t="s">
        <v>2991</v>
      </c>
      <c r="G168" s="143" t="s">
        <v>789</v>
      </c>
      <c r="H168" s="144">
        <v>65</v>
      </c>
      <c r="I168" s="145"/>
      <c r="J168" s="146">
        <f>ROUND(I168*H168,2)</f>
        <v>0</v>
      </c>
      <c r="K168" s="147"/>
      <c r="L168" s="32"/>
      <c r="M168" s="148" t="s">
        <v>1</v>
      </c>
      <c r="N168" s="149" t="s">
        <v>42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90</v>
      </c>
      <c r="AT168" s="152" t="s">
        <v>156</v>
      </c>
      <c r="AU168" s="152" t="s">
        <v>80</v>
      </c>
      <c r="AY168" s="17" t="s">
        <v>154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7" t="s">
        <v>84</v>
      </c>
      <c r="BK168" s="153">
        <f>ROUND(I168*H168,2)</f>
        <v>0</v>
      </c>
      <c r="BL168" s="17" t="s">
        <v>90</v>
      </c>
      <c r="BM168" s="152" t="s">
        <v>713</v>
      </c>
    </row>
    <row r="169" spans="2:65" s="1" customFormat="1" ht="16.5" customHeight="1">
      <c r="B169" s="139"/>
      <c r="C169" s="140" t="s">
        <v>418</v>
      </c>
      <c r="D169" s="140" t="s">
        <v>156</v>
      </c>
      <c r="E169" s="141" t="s">
        <v>2992</v>
      </c>
      <c r="F169" s="142" t="s">
        <v>2993</v>
      </c>
      <c r="G169" s="143" t="s">
        <v>789</v>
      </c>
      <c r="H169" s="144">
        <v>28</v>
      </c>
      <c r="I169" s="145"/>
      <c r="J169" s="146">
        <f>ROUND(I169*H169,2)</f>
        <v>0</v>
      </c>
      <c r="K169" s="147"/>
      <c r="L169" s="32"/>
      <c r="M169" s="148" t="s">
        <v>1</v>
      </c>
      <c r="N169" s="149" t="s">
        <v>42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84</v>
      </c>
      <c r="BK169" s="153">
        <f>ROUND(I169*H169,2)</f>
        <v>0</v>
      </c>
      <c r="BL169" s="17" t="s">
        <v>90</v>
      </c>
      <c r="BM169" s="152" t="s">
        <v>731</v>
      </c>
    </row>
    <row r="170" spans="2:65" s="1" customFormat="1" ht="16.5" customHeight="1">
      <c r="B170" s="139"/>
      <c r="C170" s="140" t="s">
        <v>424</v>
      </c>
      <c r="D170" s="140" t="s">
        <v>156</v>
      </c>
      <c r="E170" s="141" t="s">
        <v>2994</v>
      </c>
      <c r="F170" s="142" t="s">
        <v>2995</v>
      </c>
      <c r="G170" s="143" t="s">
        <v>789</v>
      </c>
      <c r="H170" s="144">
        <v>95</v>
      </c>
      <c r="I170" s="145"/>
      <c r="J170" s="146">
        <f>ROUND(I170*H170,2)</f>
        <v>0</v>
      </c>
      <c r="K170" s="147"/>
      <c r="L170" s="32"/>
      <c r="M170" s="148" t="s">
        <v>1</v>
      </c>
      <c r="N170" s="149" t="s">
        <v>42</v>
      </c>
      <c r="P170" s="150">
        <f>O170*H170</f>
        <v>0</v>
      </c>
      <c r="Q170" s="150">
        <v>0</v>
      </c>
      <c r="R170" s="150">
        <f>Q170*H170</f>
        <v>0</v>
      </c>
      <c r="S170" s="150">
        <v>0</v>
      </c>
      <c r="T170" s="151">
        <f>S170*H170</f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7" t="s">
        <v>84</v>
      </c>
      <c r="BK170" s="153">
        <f>ROUND(I170*H170,2)</f>
        <v>0</v>
      </c>
      <c r="BL170" s="17" t="s">
        <v>90</v>
      </c>
      <c r="BM170" s="152" t="s">
        <v>741</v>
      </c>
    </row>
    <row r="171" spans="2:65" s="1" customFormat="1" ht="16.5" customHeight="1">
      <c r="B171" s="139"/>
      <c r="C171" s="140" t="s">
        <v>433</v>
      </c>
      <c r="D171" s="140" t="s">
        <v>156</v>
      </c>
      <c r="E171" s="141" t="s">
        <v>2996</v>
      </c>
      <c r="F171" s="142" t="s">
        <v>2997</v>
      </c>
      <c r="G171" s="143" t="s">
        <v>355</v>
      </c>
      <c r="H171" s="144">
        <v>120</v>
      </c>
      <c r="I171" s="145"/>
      <c r="J171" s="146">
        <f>ROUND(I171*H171,2)</f>
        <v>0</v>
      </c>
      <c r="K171" s="147"/>
      <c r="L171" s="32"/>
      <c r="M171" s="148" t="s">
        <v>1</v>
      </c>
      <c r="N171" s="149" t="s">
        <v>42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AR171" s="152" t="s">
        <v>90</v>
      </c>
      <c r="AT171" s="152" t="s">
        <v>156</v>
      </c>
      <c r="AU171" s="152" t="s">
        <v>80</v>
      </c>
      <c r="AY171" s="17" t="s">
        <v>154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7" t="s">
        <v>84</v>
      </c>
      <c r="BK171" s="153">
        <f>ROUND(I171*H171,2)</f>
        <v>0</v>
      </c>
      <c r="BL171" s="17" t="s">
        <v>90</v>
      </c>
      <c r="BM171" s="152" t="s">
        <v>749</v>
      </c>
    </row>
    <row r="172" spans="2:65" s="1" customFormat="1" ht="16.5" customHeight="1">
      <c r="B172" s="139"/>
      <c r="C172" s="140" t="s">
        <v>441</v>
      </c>
      <c r="D172" s="140" t="s">
        <v>156</v>
      </c>
      <c r="E172" s="141" t="s">
        <v>2998</v>
      </c>
      <c r="F172" s="142" t="s">
        <v>2999</v>
      </c>
      <c r="G172" s="143" t="s">
        <v>355</v>
      </c>
      <c r="H172" s="144">
        <v>5</v>
      </c>
      <c r="I172" s="145"/>
      <c r="J172" s="146">
        <f>ROUND(I172*H172,2)</f>
        <v>0</v>
      </c>
      <c r="K172" s="147"/>
      <c r="L172" s="32"/>
      <c r="M172" s="148" t="s">
        <v>1</v>
      </c>
      <c r="N172" s="149" t="s">
        <v>42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84</v>
      </c>
      <c r="BK172" s="153">
        <f>ROUND(I172*H172,2)</f>
        <v>0</v>
      </c>
      <c r="BL172" s="17" t="s">
        <v>90</v>
      </c>
      <c r="BM172" s="152" t="s">
        <v>782</v>
      </c>
    </row>
    <row r="173" spans="2:65" s="1" customFormat="1" ht="16.5" customHeight="1">
      <c r="B173" s="139"/>
      <c r="C173" s="140" t="s">
        <v>451</v>
      </c>
      <c r="D173" s="140" t="s">
        <v>156</v>
      </c>
      <c r="E173" s="141" t="s">
        <v>3000</v>
      </c>
      <c r="F173" s="142" t="s">
        <v>3001</v>
      </c>
      <c r="G173" s="143" t="s">
        <v>355</v>
      </c>
      <c r="H173" s="144">
        <v>5</v>
      </c>
      <c r="I173" s="145"/>
      <c r="J173" s="146">
        <f>ROUND(I173*H173,2)</f>
        <v>0</v>
      </c>
      <c r="K173" s="147"/>
      <c r="L173" s="32"/>
      <c r="M173" s="148" t="s">
        <v>1</v>
      </c>
      <c r="N173" s="149" t="s">
        <v>42</v>
      </c>
      <c r="P173" s="150">
        <f>O173*H173</f>
        <v>0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AR173" s="152" t="s">
        <v>90</v>
      </c>
      <c r="AT173" s="152" t="s">
        <v>156</v>
      </c>
      <c r="AU173" s="152" t="s">
        <v>80</v>
      </c>
      <c r="AY173" s="17" t="s">
        <v>154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7" t="s">
        <v>84</v>
      </c>
      <c r="BK173" s="153">
        <f>ROUND(I173*H173,2)</f>
        <v>0</v>
      </c>
      <c r="BL173" s="17" t="s">
        <v>90</v>
      </c>
      <c r="BM173" s="152" t="s">
        <v>791</v>
      </c>
    </row>
    <row r="174" spans="2:65" s="1" customFormat="1" ht="16.5" customHeight="1">
      <c r="B174" s="139"/>
      <c r="C174" s="140" t="s">
        <v>461</v>
      </c>
      <c r="D174" s="140" t="s">
        <v>156</v>
      </c>
      <c r="E174" s="141" t="s">
        <v>3002</v>
      </c>
      <c r="F174" s="142" t="s">
        <v>3003</v>
      </c>
      <c r="G174" s="143" t="s">
        <v>789</v>
      </c>
      <c r="H174" s="144">
        <v>5</v>
      </c>
      <c r="I174" s="145"/>
      <c r="J174" s="146">
        <f>ROUND(I174*H174,2)</f>
        <v>0</v>
      </c>
      <c r="K174" s="147"/>
      <c r="L174" s="32"/>
      <c r="M174" s="148" t="s">
        <v>1</v>
      </c>
      <c r="N174" s="149" t="s">
        <v>42</v>
      </c>
      <c r="P174" s="150">
        <f>O174*H174</f>
        <v>0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AR174" s="152" t="s">
        <v>90</v>
      </c>
      <c r="AT174" s="152" t="s">
        <v>156</v>
      </c>
      <c r="AU174" s="152" t="s">
        <v>80</v>
      </c>
      <c r="AY174" s="17" t="s">
        <v>154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7" t="s">
        <v>84</v>
      </c>
      <c r="BK174" s="153">
        <f>ROUND(I174*H174,2)</f>
        <v>0</v>
      </c>
      <c r="BL174" s="17" t="s">
        <v>90</v>
      </c>
      <c r="BM174" s="152" t="s">
        <v>799</v>
      </c>
    </row>
    <row r="175" spans="2:65" s="1" customFormat="1" ht="16.5" customHeight="1">
      <c r="B175" s="139"/>
      <c r="C175" s="140" t="s">
        <v>465</v>
      </c>
      <c r="D175" s="140" t="s">
        <v>156</v>
      </c>
      <c r="E175" s="141" t="s">
        <v>3004</v>
      </c>
      <c r="F175" s="142" t="s">
        <v>3005</v>
      </c>
      <c r="G175" s="143" t="s">
        <v>633</v>
      </c>
      <c r="H175" s="144">
        <v>60</v>
      </c>
      <c r="I175" s="145"/>
      <c r="J175" s="146">
        <f>ROUND(I175*H175,2)</f>
        <v>0</v>
      </c>
      <c r="K175" s="147"/>
      <c r="L175" s="32"/>
      <c r="M175" s="148" t="s">
        <v>1</v>
      </c>
      <c r="N175" s="149" t="s">
        <v>42</v>
      </c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AR175" s="152" t="s">
        <v>90</v>
      </c>
      <c r="AT175" s="152" t="s">
        <v>156</v>
      </c>
      <c r="AU175" s="152" t="s">
        <v>80</v>
      </c>
      <c r="AY175" s="17" t="s">
        <v>154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7" t="s">
        <v>84</v>
      </c>
      <c r="BK175" s="153">
        <f>ROUND(I175*H175,2)</f>
        <v>0</v>
      </c>
      <c r="BL175" s="17" t="s">
        <v>90</v>
      </c>
      <c r="BM175" s="152" t="s">
        <v>812</v>
      </c>
    </row>
    <row r="176" spans="2:65" s="1" customFormat="1" ht="16.5" customHeight="1">
      <c r="B176" s="139"/>
      <c r="C176" s="140" t="s">
        <v>473</v>
      </c>
      <c r="D176" s="140" t="s">
        <v>156</v>
      </c>
      <c r="E176" s="141" t="s">
        <v>3006</v>
      </c>
      <c r="F176" s="142" t="s">
        <v>3007</v>
      </c>
      <c r="G176" s="143" t="s">
        <v>355</v>
      </c>
      <c r="H176" s="144">
        <v>1</v>
      </c>
      <c r="I176" s="145"/>
      <c r="J176" s="146">
        <f>ROUND(I176*H176,2)</f>
        <v>0</v>
      </c>
      <c r="K176" s="147"/>
      <c r="L176" s="32"/>
      <c r="M176" s="148" t="s">
        <v>1</v>
      </c>
      <c r="N176" s="149" t="s">
        <v>42</v>
      </c>
      <c r="P176" s="150">
        <f>O176*H176</f>
        <v>0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AR176" s="152" t="s">
        <v>90</v>
      </c>
      <c r="AT176" s="152" t="s">
        <v>156</v>
      </c>
      <c r="AU176" s="152" t="s">
        <v>80</v>
      </c>
      <c r="AY176" s="17" t="s">
        <v>154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7" t="s">
        <v>84</v>
      </c>
      <c r="BK176" s="153">
        <f>ROUND(I176*H176,2)</f>
        <v>0</v>
      </c>
      <c r="BL176" s="17" t="s">
        <v>90</v>
      </c>
      <c r="BM176" s="152" t="s">
        <v>825</v>
      </c>
    </row>
    <row r="177" spans="2:65" s="1" customFormat="1" ht="16.5" customHeight="1">
      <c r="B177" s="139"/>
      <c r="C177" s="140" t="s">
        <v>477</v>
      </c>
      <c r="D177" s="140" t="s">
        <v>156</v>
      </c>
      <c r="E177" s="141" t="s">
        <v>3008</v>
      </c>
      <c r="F177" s="142" t="s">
        <v>3009</v>
      </c>
      <c r="G177" s="143" t="s">
        <v>2249</v>
      </c>
      <c r="H177" s="144">
        <v>80</v>
      </c>
      <c r="I177" s="145"/>
      <c r="J177" s="146">
        <f>ROUND(I177*H177,2)</f>
        <v>0</v>
      </c>
      <c r="K177" s="147"/>
      <c r="L177" s="32"/>
      <c r="M177" s="148" t="s">
        <v>1</v>
      </c>
      <c r="N177" s="149" t="s">
        <v>42</v>
      </c>
      <c r="P177" s="150">
        <f>O177*H177</f>
        <v>0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AR177" s="152" t="s">
        <v>90</v>
      </c>
      <c r="AT177" s="152" t="s">
        <v>156</v>
      </c>
      <c r="AU177" s="152" t="s">
        <v>80</v>
      </c>
      <c r="AY177" s="17" t="s">
        <v>154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7" t="s">
        <v>84</v>
      </c>
      <c r="BK177" s="153">
        <f>ROUND(I177*H177,2)</f>
        <v>0</v>
      </c>
      <c r="BL177" s="17" t="s">
        <v>90</v>
      </c>
      <c r="BM177" s="152" t="s">
        <v>834</v>
      </c>
    </row>
    <row r="178" spans="2:65" s="1" customFormat="1" ht="16.5" customHeight="1">
      <c r="B178" s="139"/>
      <c r="C178" s="140" t="s">
        <v>484</v>
      </c>
      <c r="D178" s="140" t="s">
        <v>156</v>
      </c>
      <c r="E178" s="141" t="s">
        <v>3010</v>
      </c>
      <c r="F178" s="142" t="s">
        <v>3011</v>
      </c>
      <c r="G178" s="143" t="s">
        <v>2249</v>
      </c>
      <c r="H178" s="144">
        <v>48</v>
      </c>
      <c r="I178" s="145"/>
      <c r="J178" s="146">
        <f>ROUND(I178*H178,2)</f>
        <v>0</v>
      </c>
      <c r="K178" s="147"/>
      <c r="L178" s="32"/>
      <c r="M178" s="148" t="s">
        <v>1</v>
      </c>
      <c r="N178" s="149" t="s">
        <v>42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90</v>
      </c>
      <c r="AT178" s="152" t="s">
        <v>156</v>
      </c>
      <c r="AU178" s="152" t="s">
        <v>80</v>
      </c>
      <c r="AY178" s="17" t="s">
        <v>154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84</v>
      </c>
      <c r="BK178" s="153">
        <f>ROUND(I178*H178,2)</f>
        <v>0</v>
      </c>
      <c r="BL178" s="17" t="s">
        <v>90</v>
      </c>
      <c r="BM178" s="152" t="s">
        <v>844</v>
      </c>
    </row>
    <row r="179" spans="2:65" s="1" customFormat="1" ht="16.5" customHeight="1">
      <c r="B179" s="139"/>
      <c r="C179" s="140" t="s">
        <v>488</v>
      </c>
      <c r="D179" s="140" t="s">
        <v>156</v>
      </c>
      <c r="E179" s="141" t="s">
        <v>3012</v>
      </c>
      <c r="F179" s="142" t="s">
        <v>3013</v>
      </c>
      <c r="G179" s="143" t="s">
        <v>355</v>
      </c>
      <c r="H179" s="144">
        <v>1</v>
      </c>
      <c r="I179" s="145"/>
      <c r="J179" s="146">
        <f>ROUND(I179*H179,2)</f>
        <v>0</v>
      </c>
      <c r="K179" s="147"/>
      <c r="L179" s="32"/>
      <c r="M179" s="148" t="s">
        <v>1</v>
      </c>
      <c r="N179" s="149" t="s">
        <v>42</v>
      </c>
      <c r="P179" s="150">
        <f>O179*H179</f>
        <v>0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AR179" s="152" t="s">
        <v>90</v>
      </c>
      <c r="AT179" s="152" t="s">
        <v>156</v>
      </c>
      <c r="AU179" s="152" t="s">
        <v>80</v>
      </c>
      <c r="AY179" s="17" t="s">
        <v>154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84</v>
      </c>
      <c r="BK179" s="153">
        <f>ROUND(I179*H179,2)</f>
        <v>0</v>
      </c>
      <c r="BL179" s="17" t="s">
        <v>90</v>
      </c>
      <c r="BM179" s="152" t="s">
        <v>881</v>
      </c>
    </row>
    <row r="180" spans="2:65" s="1" customFormat="1" ht="16.5" customHeight="1">
      <c r="B180" s="139"/>
      <c r="C180" s="140" t="s">
        <v>499</v>
      </c>
      <c r="D180" s="140" t="s">
        <v>156</v>
      </c>
      <c r="E180" s="141" t="s">
        <v>3014</v>
      </c>
      <c r="F180" s="142" t="s">
        <v>3015</v>
      </c>
      <c r="G180" s="143" t="s">
        <v>355</v>
      </c>
      <c r="H180" s="144">
        <v>1</v>
      </c>
      <c r="I180" s="145"/>
      <c r="J180" s="146">
        <f>ROUND(I180*H180,2)</f>
        <v>0</v>
      </c>
      <c r="K180" s="147"/>
      <c r="L180" s="32"/>
      <c r="M180" s="194" t="s">
        <v>1</v>
      </c>
      <c r="N180" s="195" t="s">
        <v>42</v>
      </c>
      <c r="O180" s="196"/>
      <c r="P180" s="197">
        <f>O180*H180</f>
        <v>0</v>
      </c>
      <c r="Q180" s="197">
        <v>0</v>
      </c>
      <c r="R180" s="197">
        <f>Q180*H180</f>
        <v>0</v>
      </c>
      <c r="S180" s="197">
        <v>0</v>
      </c>
      <c r="T180" s="198">
        <f>S180*H180</f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7" t="s">
        <v>84</v>
      </c>
      <c r="BK180" s="153">
        <f>ROUND(I180*H180,2)</f>
        <v>0</v>
      </c>
      <c r="BL180" s="17" t="s">
        <v>90</v>
      </c>
      <c r="BM180" s="152" t="s">
        <v>892</v>
      </c>
    </row>
    <row r="181" spans="2:65" s="1" customFormat="1" ht="6.95" customHeight="1">
      <c r="B181" s="47"/>
      <c r="C181" s="48"/>
      <c r="D181" s="48"/>
      <c r="E181" s="48"/>
      <c r="F181" s="48"/>
      <c r="G181" s="48"/>
      <c r="H181" s="48"/>
      <c r="I181" s="48"/>
      <c r="J181" s="48"/>
      <c r="K181" s="48"/>
      <c r="L181" s="32"/>
    </row>
  </sheetData>
  <autoFilter ref="C119:K180" xr:uid="{00000000-0009-0000-0000-000005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1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0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98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</v>
      </c>
    </row>
    <row r="4" spans="2:46" ht="24.95" customHeight="1">
      <c r="B4" s="20"/>
      <c r="D4" s="21" t="s">
        <v>99</v>
      </c>
      <c r="L4" s="20"/>
      <c r="M4" s="91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'Rekapitulácia stavby'!K6</f>
        <v>Prístavba objektu Strednej zdravotníckej školy</v>
      </c>
      <c r="F7" s="242"/>
      <c r="G7" s="242"/>
      <c r="H7" s="242"/>
      <c r="L7" s="20"/>
    </row>
    <row r="8" spans="2:46" s="1" customFormat="1" ht="12" customHeight="1">
      <c r="B8" s="32"/>
      <c r="D8" s="27" t="s">
        <v>100</v>
      </c>
      <c r="L8" s="32"/>
    </row>
    <row r="9" spans="2:46" s="1" customFormat="1" ht="16.5" customHeight="1">
      <c r="B9" s="32"/>
      <c r="E9" s="200" t="s">
        <v>3016</v>
      </c>
      <c r="F9" s="243"/>
      <c r="G9" s="243"/>
      <c r="H9" s="243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5" t="str">
        <f>'Rekapitulácia stavby'!AN8</f>
        <v>10. 1. 2025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44" t="str">
        <f>'Rekapitulácia stavby'!E14</f>
        <v>Vyplň údaj</v>
      </c>
      <c r="F18" s="222"/>
      <c r="G18" s="222"/>
      <c r="H18" s="222"/>
      <c r="I18" s="27" t="s">
        <v>27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34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2"/>
      <c r="E27" s="226" t="s">
        <v>1</v>
      </c>
      <c r="F27" s="226"/>
      <c r="G27" s="226"/>
      <c r="H27" s="226"/>
      <c r="L27" s="9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25.35" customHeight="1">
      <c r="B30" s="32"/>
      <c r="D30" s="93" t="s">
        <v>36</v>
      </c>
      <c r="J30" s="69">
        <f>ROUND(J124, 2)</f>
        <v>0</v>
      </c>
      <c r="L30" s="32"/>
    </row>
    <row r="31" spans="2:12" s="1" customFormat="1" ht="6.95" customHeight="1">
      <c r="B31" s="32"/>
      <c r="D31" s="56"/>
      <c r="E31" s="56"/>
      <c r="F31" s="56"/>
      <c r="G31" s="56"/>
      <c r="H31" s="56"/>
      <c r="I31" s="56"/>
      <c r="J31" s="56"/>
      <c r="K31" s="56"/>
      <c r="L31" s="32"/>
    </row>
    <row r="32" spans="2:12" s="1" customFormat="1" ht="14.45" customHeight="1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>
      <c r="B33" s="32"/>
      <c r="D33" s="58" t="s">
        <v>40</v>
      </c>
      <c r="E33" s="37" t="s">
        <v>41</v>
      </c>
      <c r="F33" s="94">
        <f>ROUND((SUM(BE124:BE215)),  2)</f>
        <v>0</v>
      </c>
      <c r="G33" s="95"/>
      <c r="H33" s="95"/>
      <c r="I33" s="96">
        <v>0</v>
      </c>
      <c r="J33" s="94">
        <f>ROUND(((SUM(BE124:BE215))*I33),  2)</f>
        <v>0</v>
      </c>
      <c r="L33" s="32"/>
    </row>
    <row r="34" spans="2:12" s="1" customFormat="1" ht="14.45" customHeight="1">
      <c r="B34" s="32"/>
      <c r="E34" s="37" t="s">
        <v>42</v>
      </c>
      <c r="F34" s="94">
        <f>ROUND((SUM(BF124:BF215)),  2)</f>
        <v>0</v>
      </c>
      <c r="G34" s="95"/>
      <c r="H34" s="95"/>
      <c r="I34" s="96">
        <v>0.23</v>
      </c>
      <c r="J34" s="94">
        <f>ROUND(((SUM(BF124:BF215))*I34),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7">
        <f>ROUND((SUM(BG124:BG215)),  2)</f>
        <v>0</v>
      </c>
      <c r="I35" s="98">
        <v>0</v>
      </c>
      <c r="J35" s="97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7">
        <f>ROUND((SUM(BH124:BH215)),  2)</f>
        <v>0</v>
      </c>
      <c r="I36" s="98">
        <v>0.23</v>
      </c>
      <c r="J36" s="97">
        <f>0</f>
        <v>0</v>
      </c>
      <c r="L36" s="32"/>
    </row>
    <row r="37" spans="2:12" s="1" customFormat="1" ht="14.45" hidden="1" customHeight="1">
      <c r="B37" s="32"/>
      <c r="E37" s="37" t="s">
        <v>45</v>
      </c>
      <c r="F37" s="94">
        <f>ROUND((SUM(BI124:BI215)),  2)</f>
        <v>0</v>
      </c>
      <c r="G37" s="95"/>
      <c r="H37" s="95"/>
      <c r="I37" s="96">
        <v>0</v>
      </c>
      <c r="J37" s="9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9"/>
      <c r="D39" s="100" t="s">
        <v>46</v>
      </c>
      <c r="E39" s="60"/>
      <c r="F39" s="60"/>
      <c r="G39" s="101" t="s">
        <v>47</v>
      </c>
      <c r="H39" s="102" t="s">
        <v>48</v>
      </c>
      <c r="I39" s="60"/>
      <c r="J39" s="103">
        <f>SUM(J30:J37)</f>
        <v>0</v>
      </c>
      <c r="K39" s="104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>
      <c r="B61" s="32"/>
      <c r="D61" s="46" t="s">
        <v>51</v>
      </c>
      <c r="E61" s="34"/>
      <c r="F61" s="105" t="s">
        <v>52</v>
      </c>
      <c r="G61" s="46" t="s">
        <v>51</v>
      </c>
      <c r="H61" s="34"/>
      <c r="I61" s="34"/>
      <c r="J61" s="106" t="s">
        <v>52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>
      <c r="B65" s="32"/>
      <c r="D65" s="44" t="s">
        <v>53</v>
      </c>
      <c r="E65" s="45"/>
      <c r="F65" s="45"/>
      <c r="G65" s="44" t="s">
        <v>54</v>
      </c>
      <c r="H65" s="45"/>
      <c r="I65" s="45"/>
      <c r="J65" s="45"/>
      <c r="K65" s="45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>
      <c r="B76" s="32"/>
      <c r="D76" s="46" t="s">
        <v>51</v>
      </c>
      <c r="E76" s="34"/>
      <c r="F76" s="105" t="s">
        <v>52</v>
      </c>
      <c r="G76" s="46" t="s">
        <v>51</v>
      </c>
      <c r="H76" s="34"/>
      <c r="I76" s="34"/>
      <c r="J76" s="106" t="s">
        <v>52</v>
      </c>
      <c r="K76" s="34"/>
      <c r="L76" s="32"/>
    </row>
    <row r="77" spans="2:12" s="1" customFormat="1" ht="14.4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5" customHeight="1">
      <c r="B82" s="32"/>
      <c r="C82" s="21" t="s">
        <v>102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Prístavba objektu Strednej zdravotníckej školy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100</v>
      </c>
      <c r="L86" s="32"/>
    </row>
    <row r="87" spans="2:47" s="1" customFormat="1" ht="16.5" customHeight="1">
      <c r="B87" s="32"/>
      <c r="E87" s="200" t="str">
        <f>E9</f>
        <v>6 - Lokálny zdroj FVZ PAC 17kW , PDC 15,51 kWp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parc.č.2514/1 Banská Bystrica</v>
      </c>
      <c r="I89" s="27" t="s">
        <v>22</v>
      </c>
      <c r="J89" s="55" t="str">
        <f>IF(J12="","",J12)</f>
        <v>10. 1. 2025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Banskobystrický samosprávny kraj</v>
      </c>
      <c r="I91" s="27" t="s">
        <v>30</v>
      </c>
      <c r="J91" s="30" t="str">
        <f>E21</f>
        <v>Ing.Marek Mečír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Stanislav Hlubina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7" t="s">
        <v>103</v>
      </c>
      <c r="D94" s="99"/>
      <c r="E94" s="99"/>
      <c r="F94" s="99"/>
      <c r="G94" s="99"/>
      <c r="H94" s="99"/>
      <c r="I94" s="99"/>
      <c r="J94" s="108" t="s">
        <v>104</v>
      </c>
      <c r="K94" s="99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9" t="s">
        <v>105</v>
      </c>
      <c r="J96" s="69">
        <f>J124</f>
        <v>0</v>
      </c>
      <c r="L96" s="32"/>
      <c r="AU96" s="17" t="s">
        <v>106</v>
      </c>
    </row>
    <row r="97" spans="2:12" s="8" customFormat="1" ht="24.95" customHeight="1">
      <c r="B97" s="110"/>
      <c r="D97" s="111" t="s">
        <v>3017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2:12" s="8" customFormat="1" ht="24.95" customHeight="1">
      <c r="B98" s="110"/>
      <c r="D98" s="111" t="s">
        <v>3018</v>
      </c>
      <c r="E98" s="112"/>
      <c r="F98" s="112"/>
      <c r="G98" s="112"/>
      <c r="H98" s="112"/>
      <c r="I98" s="112"/>
      <c r="J98" s="113">
        <f>J144</f>
        <v>0</v>
      </c>
      <c r="L98" s="110"/>
    </row>
    <row r="99" spans="2:12" s="8" customFormat="1" ht="24.95" customHeight="1">
      <c r="B99" s="110"/>
      <c r="D99" s="111" t="s">
        <v>3019</v>
      </c>
      <c r="E99" s="112"/>
      <c r="F99" s="112"/>
      <c r="G99" s="112"/>
      <c r="H99" s="112"/>
      <c r="I99" s="112"/>
      <c r="J99" s="113">
        <f>J146</f>
        <v>0</v>
      </c>
      <c r="L99" s="110"/>
    </row>
    <row r="100" spans="2:12" s="8" customFormat="1" ht="24.95" customHeight="1">
      <c r="B100" s="110"/>
      <c r="D100" s="111" t="s">
        <v>3020</v>
      </c>
      <c r="E100" s="112"/>
      <c r="F100" s="112"/>
      <c r="G100" s="112"/>
      <c r="H100" s="112"/>
      <c r="I100" s="112"/>
      <c r="J100" s="113">
        <f>J185</f>
        <v>0</v>
      </c>
      <c r="L100" s="110"/>
    </row>
    <row r="101" spans="2:12" s="8" customFormat="1" ht="24.95" customHeight="1">
      <c r="B101" s="110"/>
      <c r="D101" s="111" t="s">
        <v>3021</v>
      </c>
      <c r="E101" s="112"/>
      <c r="F101" s="112"/>
      <c r="G101" s="112"/>
      <c r="H101" s="112"/>
      <c r="I101" s="112"/>
      <c r="J101" s="113">
        <f>J187</f>
        <v>0</v>
      </c>
      <c r="L101" s="110"/>
    </row>
    <row r="102" spans="2:12" s="8" customFormat="1" ht="24.95" customHeight="1">
      <c r="B102" s="110"/>
      <c r="D102" s="111" t="s">
        <v>3022</v>
      </c>
      <c r="E102" s="112"/>
      <c r="F102" s="112"/>
      <c r="G102" s="112"/>
      <c r="H102" s="112"/>
      <c r="I102" s="112"/>
      <c r="J102" s="113">
        <f>J189</f>
        <v>0</v>
      </c>
      <c r="L102" s="110"/>
    </row>
    <row r="103" spans="2:12" s="8" customFormat="1" ht="24.95" customHeight="1">
      <c r="B103" s="110"/>
      <c r="D103" s="111" t="s">
        <v>3023</v>
      </c>
      <c r="E103" s="112"/>
      <c r="F103" s="112"/>
      <c r="G103" s="112"/>
      <c r="H103" s="112"/>
      <c r="I103" s="112"/>
      <c r="J103" s="113">
        <f>J206</f>
        <v>0</v>
      </c>
      <c r="L103" s="110"/>
    </row>
    <row r="104" spans="2:12" s="8" customFormat="1" ht="24.95" customHeight="1">
      <c r="B104" s="110"/>
      <c r="D104" s="111" t="s">
        <v>3020</v>
      </c>
      <c r="E104" s="112"/>
      <c r="F104" s="112"/>
      <c r="G104" s="112"/>
      <c r="H104" s="112"/>
      <c r="I104" s="112"/>
      <c r="J104" s="113">
        <f>J214</f>
        <v>0</v>
      </c>
      <c r="L104" s="110"/>
    </row>
    <row r="105" spans="2:12" s="1" customFormat="1" ht="21.75" customHeight="1">
      <c r="B105" s="32"/>
      <c r="L105" s="32"/>
    </row>
    <row r="106" spans="2:12" s="1" customFormat="1" ht="6.95" customHeight="1"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2"/>
    </row>
    <row r="110" spans="2:12" s="1" customFormat="1" ht="6.95" customHeight="1">
      <c r="B110" s="49"/>
      <c r="C110" s="50"/>
      <c r="D110" s="50"/>
      <c r="E110" s="50"/>
      <c r="F110" s="50"/>
      <c r="G110" s="50"/>
      <c r="H110" s="50"/>
      <c r="I110" s="50"/>
      <c r="J110" s="50"/>
      <c r="K110" s="50"/>
      <c r="L110" s="32"/>
    </row>
    <row r="111" spans="2:12" s="1" customFormat="1" ht="24.95" customHeight="1">
      <c r="B111" s="32"/>
      <c r="C111" s="21" t="s">
        <v>140</v>
      </c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41" t="str">
        <f>E7</f>
        <v>Prístavba objektu Strednej zdravotníckej školy</v>
      </c>
      <c r="F114" s="242"/>
      <c r="G114" s="242"/>
      <c r="H114" s="242"/>
      <c r="L114" s="32"/>
    </row>
    <row r="115" spans="2:65" s="1" customFormat="1" ht="12" customHeight="1">
      <c r="B115" s="32"/>
      <c r="C115" s="27" t="s">
        <v>100</v>
      </c>
      <c r="L115" s="32"/>
    </row>
    <row r="116" spans="2:65" s="1" customFormat="1" ht="16.5" customHeight="1">
      <c r="B116" s="32"/>
      <c r="E116" s="200" t="str">
        <f>E9</f>
        <v>6 - Lokálny zdroj FVZ PAC 17kW , PDC 15,51 kWp</v>
      </c>
      <c r="F116" s="243"/>
      <c r="G116" s="243"/>
      <c r="H116" s="243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F12</f>
        <v>parc.č.2514/1 Banská Bystrica</v>
      </c>
      <c r="I118" s="27" t="s">
        <v>22</v>
      </c>
      <c r="J118" s="55" t="str">
        <f>IF(J12="","",J12)</f>
        <v>10. 1. 2025</v>
      </c>
      <c r="L118" s="32"/>
    </row>
    <row r="119" spans="2:65" s="1" customFormat="1" ht="6.95" customHeight="1">
      <c r="B119" s="32"/>
      <c r="L119" s="32"/>
    </row>
    <row r="120" spans="2:65" s="1" customFormat="1" ht="15.2" customHeight="1">
      <c r="B120" s="32"/>
      <c r="C120" s="27" t="s">
        <v>24</v>
      </c>
      <c r="F120" s="25" t="str">
        <f>E15</f>
        <v>Banskobystrický samosprávny kraj</v>
      </c>
      <c r="I120" s="27" t="s">
        <v>30</v>
      </c>
      <c r="J120" s="30" t="str">
        <f>E21</f>
        <v>Ing.Marek Mečír</v>
      </c>
      <c r="L120" s="32"/>
    </row>
    <row r="121" spans="2:65" s="1" customFormat="1" ht="15.2" customHeight="1">
      <c r="B121" s="32"/>
      <c r="C121" s="27" t="s">
        <v>28</v>
      </c>
      <c r="F121" s="25" t="str">
        <f>IF(E18="","",E18)</f>
        <v>Vyplň údaj</v>
      </c>
      <c r="I121" s="27" t="s">
        <v>33</v>
      </c>
      <c r="J121" s="30" t="str">
        <f>E24</f>
        <v>Stanislav Hlubina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8"/>
      <c r="C123" s="119" t="s">
        <v>141</v>
      </c>
      <c r="D123" s="120" t="s">
        <v>61</v>
      </c>
      <c r="E123" s="120" t="s">
        <v>57</v>
      </c>
      <c r="F123" s="120" t="s">
        <v>58</v>
      </c>
      <c r="G123" s="120" t="s">
        <v>142</v>
      </c>
      <c r="H123" s="120" t="s">
        <v>143</v>
      </c>
      <c r="I123" s="120" t="s">
        <v>144</v>
      </c>
      <c r="J123" s="121" t="s">
        <v>104</v>
      </c>
      <c r="K123" s="122" t="s">
        <v>145</v>
      </c>
      <c r="L123" s="118"/>
      <c r="M123" s="62" t="s">
        <v>1</v>
      </c>
      <c r="N123" s="63" t="s">
        <v>40</v>
      </c>
      <c r="O123" s="63" t="s">
        <v>146</v>
      </c>
      <c r="P123" s="63" t="s">
        <v>147</v>
      </c>
      <c r="Q123" s="63" t="s">
        <v>148</v>
      </c>
      <c r="R123" s="63" t="s">
        <v>149</v>
      </c>
      <c r="S123" s="63" t="s">
        <v>150</v>
      </c>
      <c r="T123" s="64" t="s">
        <v>151</v>
      </c>
    </row>
    <row r="124" spans="2:65" s="1" customFormat="1" ht="22.9" customHeight="1">
      <c r="B124" s="32"/>
      <c r="C124" s="67" t="s">
        <v>105</v>
      </c>
      <c r="J124" s="123">
        <f>BK124</f>
        <v>0</v>
      </c>
      <c r="L124" s="32"/>
      <c r="M124" s="65"/>
      <c r="N124" s="56"/>
      <c r="O124" s="56"/>
      <c r="P124" s="124">
        <f>P125+P144+P146+P185+P187+P189+P206+P214</f>
        <v>0</v>
      </c>
      <c r="Q124" s="56"/>
      <c r="R124" s="124">
        <f>R125+R144+R146+R185+R187+R189+R206+R214</f>
        <v>0</v>
      </c>
      <c r="S124" s="56"/>
      <c r="T124" s="125">
        <f>T125+T144+T146+T185+T187+T189+T206+T214</f>
        <v>0</v>
      </c>
      <c r="AT124" s="17" t="s">
        <v>75</v>
      </c>
      <c r="AU124" s="17" t="s">
        <v>106</v>
      </c>
      <c r="BK124" s="126">
        <f>BK125+BK144+BK146+BK185+BK187+BK189+BK206+BK214</f>
        <v>0</v>
      </c>
    </row>
    <row r="125" spans="2:65" s="11" customFormat="1" ht="25.9" customHeight="1">
      <c r="B125" s="127"/>
      <c r="D125" s="128" t="s">
        <v>75</v>
      </c>
      <c r="E125" s="129" t="s">
        <v>263</v>
      </c>
      <c r="F125" s="129" t="s">
        <v>3024</v>
      </c>
      <c r="I125" s="130"/>
      <c r="J125" s="131">
        <f>BK125</f>
        <v>0</v>
      </c>
      <c r="L125" s="127"/>
      <c r="M125" s="132"/>
      <c r="P125" s="133">
        <f>SUM(P126:P143)</f>
        <v>0</v>
      </c>
      <c r="R125" s="133">
        <f>SUM(R126:R143)</f>
        <v>0</v>
      </c>
      <c r="T125" s="134">
        <f>SUM(T126:T143)</f>
        <v>0</v>
      </c>
      <c r="AR125" s="128" t="s">
        <v>80</v>
      </c>
      <c r="AT125" s="135" t="s">
        <v>75</v>
      </c>
      <c r="AU125" s="135" t="s">
        <v>7</v>
      </c>
      <c r="AY125" s="128" t="s">
        <v>154</v>
      </c>
      <c r="BK125" s="136">
        <f>SUM(BK126:BK143)</f>
        <v>0</v>
      </c>
    </row>
    <row r="126" spans="2:65" s="1" customFormat="1" ht="16.5" customHeight="1">
      <c r="B126" s="139"/>
      <c r="C126" s="175" t="s">
        <v>80</v>
      </c>
      <c r="D126" s="175" t="s">
        <v>359</v>
      </c>
      <c r="E126" s="176" t="s">
        <v>3025</v>
      </c>
      <c r="F126" s="177" t="s">
        <v>3026</v>
      </c>
      <c r="G126" s="178" t="s">
        <v>355</v>
      </c>
      <c r="H126" s="179">
        <v>94</v>
      </c>
      <c r="I126" s="180"/>
      <c r="J126" s="181">
        <f>ROUND(I126*H126,2)</f>
        <v>0</v>
      </c>
      <c r="K126" s="182"/>
      <c r="L126" s="183"/>
      <c r="M126" s="184" t="s">
        <v>1</v>
      </c>
      <c r="N126" s="185" t="s">
        <v>42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AR126" s="152" t="s">
        <v>199</v>
      </c>
      <c r="AT126" s="152" t="s">
        <v>359</v>
      </c>
      <c r="AU126" s="152" t="s">
        <v>80</v>
      </c>
      <c r="AY126" s="17" t="s">
        <v>154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7" t="s">
        <v>84</v>
      </c>
      <c r="BK126" s="153">
        <f>ROUND(I126*H126,2)</f>
        <v>0</v>
      </c>
      <c r="BL126" s="17" t="s">
        <v>90</v>
      </c>
      <c r="BM126" s="152" t="s">
        <v>84</v>
      </c>
    </row>
    <row r="127" spans="2:65" s="1" customFormat="1" ht="16.5" customHeight="1">
      <c r="B127" s="139"/>
      <c r="C127" s="175" t="s">
        <v>84</v>
      </c>
      <c r="D127" s="175" t="s">
        <v>359</v>
      </c>
      <c r="E127" s="176" t="s">
        <v>3027</v>
      </c>
      <c r="F127" s="177" t="s">
        <v>3028</v>
      </c>
      <c r="G127" s="178" t="s">
        <v>355</v>
      </c>
      <c r="H127" s="179">
        <v>188</v>
      </c>
      <c r="I127" s="180"/>
      <c r="J127" s="181">
        <f>ROUND(I127*H127,2)</f>
        <v>0</v>
      </c>
      <c r="K127" s="182"/>
      <c r="L127" s="183"/>
      <c r="M127" s="184" t="s">
        <v>1</v>
      </c>
      <c r="N127" s="185" t="s">
        <v>42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AR127" s="152" t="s">
        <v>199</v>
      </c>
      <c r="AT127" s="152" t="s">
        <v>359</v>
      </c>
      <c r="AU127" s="152" t="s">
        <v>80</v>
      </c>
      <c r="AY127" s="17" t="s">
        <v>154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7" t="s">
        <v>84</v>
      </c>
      <c r="BK127" s="153">
        <f>ROUND(I127*H127,2)</f>
        <v>0</v>
      </c>
      <c r="BL127" s="17" t="s">
        <v>90</v>
      </c>
      <c r="BM127" s="152" t="s">
        <v>90</v>
      </c>
    </row>
    <row r="128" spans="2:65" s="1" customFormat="1" ht="16.5" customHeight="1">
      <c r="B128" s="139"/>
      <c r="C128" s="175" t="s">
        <v>87</v>
      </c>
      <c r="D128" s="175" t="s">
        <v>359</v>
      </c>
      <c r="E128" s="176" t="s">
        <v>3029</v>
      </c>
      <c r="F128" s="177" t="s">
        <v>3030</v>
      </c>
      <c r="G128" s="178" t="s">
        <v>355</v>
      </c>
      <c r="H128" s="179">
        <v>188</v>
      </c>
      <c r="I128" s="180"/>
      <c r="J128" s="181">
        <f>ROUND(I128*H128,2)</f>
        <v>0</v>
      </c>
      <c r="K128" s="182"/>
      <c r="L128" s="183"/>
      <c r="M128" s="184" t="s">
        <v>1</v>
      </c>
      <c r="N128" s="185" t="s">
        <v>42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AR128" s="152" t="s">
        <v>199</v>
      </c>
      <c r="AT128" s="152" t="s">
        <v>359</v>
      </c>
      <c r="AU128" s="152" t="s">
        <v>80</v>
      </c>
      <c r="AY128" s="17" t="s">
        <v>154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7" t="s">
        <v>84</v>
      </c>
      <c r="BK128" s="153">
        <f>ROUND(I128*H128,2)</f>
        <v>0</v>
      </c>
      <c r="BL128" s="17" t="s">
        <v>90</v>
      </c>
      <c r="BM128" s="152" t="s">
        <v>96</v>
      </c>
    </row>
    <row r="129" spans="2:65" s="1" customFormat="1" ht="16.5" customHeight="1">
      <c r="B129" s="139"/>
      <c r="C129" s="175" t="s">
        <v>90</v>
      </c>
      <c r="D129" s="175" t="s">
        <v>359</v>
      </c>
      <c r="E129" s="176" t="s">
        <v>3031</v>
      </c>
      <c r="F129" s="177" t="s">
        <v>3032</v>
      </c>
      <c r="G129" s="178" t="s">
        <v>355</v>
      </c>
      <c r="H129" s="179">
        <v>94</v>
      </c>
      <c r="I129" s="180"/>
      <c r="J129" s="181">
        <f>ROUND(I129*H129,2)</f>
        <v>0</v>
      </c>
      <c r="K129" s="182"/>
      <c r="L129" s="183"/>
      <c r="M129" s="184" t="s">
        <v>1</v>
      </c>
      <c r="N129" s="185" t="s">
        <v>42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52" t="s">
        <v>199</v>
      </c>
      <c r="AT129" s="152" t="s">
        <v>359</v>
      </c>
      <c r="AU129" s="152" t="s">
        <v>80</v>
      </c>
      <c r="AY129" s="17" t="s">
        <v>154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7" t="s">
        <v>84</v>
      </c>
      <c r="BK129" s="153">
        <f>ROUND(I129*H129,2)</f>
        <v>0</v>
      </c>
      <c r="BL129" s="17" t="s">
        <v>90</v>
      </c>
      <c r="BM129" s="152" t="s">
        <v>199</v>
      </c>
    </row>
    <row r="130" spans="2:65" s="1" customFormat="1" ht="16.5" customHeight="1">
      <c r="B130" s="139"/>
      <c r="C130" s="175" t="s">
        <v>93</v>
      </c>
      <c r="D130" s="175" t="s">
        <v>359</v>
      </c>
      <c r="E130" s="176" t="s">
        <v>3033</v>
      </c>
      <c r="F130" s="177" t="s">
        <v>3034</v>
      </c>
      <c r="G130" s="178" t="s">
        <v>355</v>
      </c>
      <c r="H130" s="179">
        <v>106</v>
      </c>
      <c r="I130" s="180"/>
      <c r="J130" s="181">
        <f>ROUND(I130*H130,2)</f>
        <v>0</v>
      </c>
      <c r="K130" s="182"/>
      <c r="L130" s="183"/>
      <c r="M130" s="184" t="s">
        <v>1</v>
      </c>
      <c r="N130" s="185" t="s">
        <v>42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199</v>
      </c>
      <c r="AT130" s="152" t="s">
        <v>359</v>
      </c>
      <c r="AU130" s="152" t="s">
        <v>80</v>
      </c>
      <c r="AY130" s="17" t="s">
        <v>154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7" t="s">
        <v>84</v>
      </c>
      <c r="BK130" s="153">
        <f>ROUND(I130*H130,2)</f>
        <v>0</v>
      </c>
      <c r="BL130" s="17" t="s">
        <v>90</v>
      </c>
      <c r="BM130" s="152" t="s">
        <v>208</v>
      </c>
    </row>
    <row r="131" spans="2:65" s="1" customFormat="1" ht="16.5" customHeight="1">
      <c r="B131" s="139"/>
      <c r="C131" s="175" t="s">
        <v>96</v>
      </c>
      <c r="D131" s="175" t="s">
        <v>359</v>
      </c>
      <c r="E131" s="176" t="s">
        <v>3035</v>
      </c>
      <c r="F131" s="177" t="s">
        <v>3036</v>
      </c>
      <c r="G131" s="178" t="s">
        <v>355</v>
      </c>
      <c r="H131" s="179">
        <v>34</v>
      </c>
      <c r="I131" s="180"/>
      <c r="J131" s="181">
        <f>ROUND(I131*H131,2)</f>
        <v>0</v>
      </c>
      <c r="K131" s="182"/>
      <c r="L131" s="183"/>
      <c r="M131" s="184" t="s">
        <v>1</v>
      </c>
      <c r="N131" s="185" t="s">
        <v>42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199</v>
      </c>
      <c r="AT131" s="152" t="s">
        <v>359</v>
      </c>
      <c r="AU131" s="152" t="s">
        <v>80</v>
      </c>
      <c r="AY131" s="17" t="s">
        <v>154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7" t="s">
        <v>84</v>
      </c>
      <c r="BK131" s="153">
        <f>ROUND(I131*H131,2)</f>
        <v>0</v>
      </c>
      <c r="BL131" s="17" t="s">
        <v>90</v>
      </c>
      <c r="BM131" s="152" t="s">
        <v>217</v>
      </c>
    </row>
    <row r="132" spans="2:65" s="1" customFormat="1" ht="16.5" customHeight="1">
      <c r="B132" s="139"/>
      <c r="C132" s="175" t="s">
        <v>194</v>
      </c>
      <c r="D132" s="175" t="s">
        <v>359</v>
      </c>
      <c r="E132" s="176" t="s">
        <v>3037</v>
      </c>
      <c r="F132" s="177" t="s">
        <v>3038</v>
      </c>
      <c r="G132" s="178" t="s">
        <v>355</v>
      </c>
      <c r="H132" s="179">
        <v>24</v>
      </c>
      <c r="I132" s="180"/>
      <c r="J132" s="181">
        <f>ROUND(I132*H132,2)</f>
        <v>0</v>
      </c>
      <c r="K132" s="182"/>
      <c r="L132" s="183"/>
      <c r="M132" s="184" t="s">
        <v>1</v>
      </c>
      <c r="N132" s="185" t="s">
        <v>42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199</v>
      </c>
      <c r="AT132" s="152" t="s">
        <v>359</v>
      </c>
      <c r="AU132" s="152" t="s">
        <v>80</v>
      </c>
      <c r="AY132" s="17" t="s">
        <v>154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7" t="s">
        <v>84</v>
      </c>
      <c r="BK132" s="153">
        <f>ROUND(I132*H132,2)</f>
        <v>0</v>
      </c>
      <c r="BL132" s="17" t="s">
        <v>90</v>
      </c>
      <c r="BM132" s="152" t="s">
        <v>234</v>
      </c>
    </row>
    <row r="133" spans="2:65" s="1" customFormat="1" ht="16.5" customHeight="1">
      <c r="B133" s="139"/>
      <c r="C133" s="175" t="s">
        <v>199</v>
      </c>
      <c r="D133" s="175" t="s">
        <v>359</v>
      </c>
      <c r="E133" s="176" t="s">
        <v>3039</v>
      </c>
      <c r="F133" s="177" t="s">
        <v>3040</v>
      </c>
      <c r="G133" s="178" t="s">
        <v>355</v>
      </c>
      <c r="H133" s="179">
        <v>62</v>
      </c>
      <c r="I133" s="180"/>
      <c r="J133" s="181">
        <f>ROUND(I133*H133,2)</f>
        <v>0</v>
      </c>
      <c r="K133" s="182"/>
      <c r="L133" s="183"/>
      <c r="M133" s="184" t="s">
        <v>1</v>
      </c>
      <c r="N133" s="185" t="s">
        <v>42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199</v>
      </c>
      <c r="AT133" s="152" t="s">
        <v>359</v>
      </c>
      <c r="AU133" s="152" t="s">
        <v>80</v>
      </c>
      <c r="AY133" s="17" t="s">
        <v>154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7" t="s">
        <v>84</v>
      </c>
      <c r="BK133" s="153">
        <f>ROUND(I133*H133,2)</f>
        <v>0</v>
      </c>
      <c r="BL133" s="17" t="s">
        <v>90</v>
      </c>
      <c r="BM133" s="152" t="s">
        <v>244</v>
      </c>
    </row>
    <row r="134" spans="2:65" s="1" customFormat="1" ht="16.5" customHeight="1">
      <c r="B134" s="139"/>
      <c r="C134" s="175" t="s">
        <v>203</v>
      </c>
      <c r="D134" s="175" t="s">
        <v>359</v>
      </c>
      <c r="E134" s="176" t="s">
        <v>3041</v>
      </c>
      <c r="F134" s="177" t="s">
        <v>3042</v>
      </c>
      <c r="G134" s="178" t="s">
        <v>355</v>
      </c>
      <c r="H134" s="179">
        <v>62</v>
      </c>
      <c r="I134" s="180"/>
      <c r="J134" s="181">
        <f>ROUND(I134*H134,2)</f>
        <v>0</v>
      </c>
      <c r="K134" s="182"/>
      <c r="L134" s="183"/>
      <c r="M134" s="184" t="s">
        <v>1</v>
      </c>
      <c r="N134" s="185" t="s">
        <v>42</v>
      </c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AR134" s="152" t="s">
        <v>199</v>
      </c>
      <c r="AT134" s="152" t="s">
        <v>359</v>
      </c>
      <c r="AU134" s="152" t="s">
        <v>80</v>
      </c>
      <c r="AY134" s="17" t="s">
        <v>154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7" t="s">
        <v>84</v>
      </c>
      <c r="BK134" s="153">
        <f>ROUND(I134*H134,2)</f>
        <v>0</v>
      </c>
      <c r="BL134" s="17" t="s">
        <v>90</v>
      </c>
      <c r="BM134" s="152" t="s">
        <v>259</v>
      </c>
    </row>
    <row r="135" spans="2:65" s="1" customFormat="1" ht="16.5" customHeight="1">
      <c r="B135" s="139"/>
      <c r="C135" s="175" t="s">
        <v>208</v>
      </c>
      <c r="D135" s="175" t="s">
        <v>359</v>
      </c>
      <c r="E135" s="176" t="s">
        <v>3043</v>
      </c>
      <c r="F135" s="177" t="s">
        <v>3044</v>
      </c>
      <c r="G135" s="178" t="s">
        <v>355</v>
      </c>
      <c r="H135" s="179">
        <v>1</v>
      </c>
      <c r="I135" s="180"/>
      <c r="J135" s="181">
        <f>ROUND(I135*H135,2)</f>
        <v>0</v>
      </c>
      <c r="K135" s="182"/>
      <c r="L135" s="183"/>
      <c r="M135" s="184" t="s">
        <v>1</v>
      </c>
      <c r="N135" s="185" t="s">
        <v>42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199</v>
      </c>
      <c r="AT135" s="152" t="s">
        <v>359</v>
      </c>
      <c r="AU135" s="152" t="s">
        <v>80</v>
      </c>
      <c r="AY135" s="17" t="s">
        <v>154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7" t="s">
        <v>84</v>
      </c>
      <c r="BK135" s="153">
        <f>ROUND(I135*H135,2)</f>
        <v>0</v>
      </c>
      <c r="BL135" s="17" t="s">
        <v>90</v>
      </c>
      <c r="BM135" s="152" t="s">
        <v>277</v>
      </c>
    </row>
    <row r="136" spans="2:65" s="1" customFormat="1" ht="16.5" customHeight="1">
      <c r="B136" s="139"/>
      <c r="C136" s="175" t="s">
        <v>213</v>
      </c>
      <c r="D136" s="175" t="s">
        <v>359</v>
      </c>
      <c r="E136" s="176" t="s">
        <v>3045</v>
      </c>
      <c r="F136" s="177" t="s">
        <v>3046</v>
      </c>
      <c r="G136" s="178" t="s">
        <v>355</v>
      </c>
      <c r="H136" s="179">
        <v>60</v>
      </c>
      <c r="I136" s="180"/>
      <c r="J136" s="181">
        <f>ROUND(I136*H136,2)</f>
        <v>0</v>
      </c>
      <c r="K136" s="182"/>
      <c r="L136" s="183"/>
      <c r="M136" s="184" t="s">
        <v>1</v>
      </c>
      <c r="N136" s="185" t="s">
        <v>42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199</v>
      </c>
      <c r="AT136" s="152" t="s">
        <v>359</v>
      </c>
      <c r="AU136" s="152" t="s">
        <v>80</v>
      </c>
      <c r="AY136" s="17" t="s">
        <v>154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7" t="s">
        <v>84</v>
      </c>
      <c r="BK136" s="153">
        <f>ROUND(I136*H136,2)</f>
        <v>0</v>
      </c>
      <c r="BL136" s="17" t="s">
        <v>90</v>
      </c>
      <c r="BM136" s="152" t="s">
        <v>287</v>
      </c>
    </row>
    <row r="137" spans="2:65" s="1" customFormat="1" ht="16.5" customHeight="1">
      <c r="B137" s="139"/>
      <c r="C137" s="175" t="s">
        <v>217</v>
      </c>
      <c r="D137" s="175" t="s">
        <v>359</v>
      </c>
      <c r="E137" s="176" t="s">
        <v>3047</v>
      </c>
      <c r="F137" s="177" t="s">
        <v>3048</v>
      </c>
      <c r="G137" s="178" t="s">
        <v>355</v>
      </c>
      <c r="H137" s="179">
        <v>128</v>
      </c>
      <c r="I137" s="180"/>
      <c r="J137" s="181">
        <f>ROUND(I137*H137,2)</f>
        <v>0</v>
      </c>
      <c r="K137" s="182"/>
      <c r="L137" s="183"/>
      <c r="M137" s="184" t="s">
        <v>1</v>
      </c>
      <c r="N137" s="185" t="s">
        <v>42</v>
      </c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AR137" s="152" t="s">
        <v>199</v>
      </c>
      <c r="AT137" s="152" t="s">
        <v>359</v>
      </c>
      <c r="AU137" s="152" t="s">
        <v>80</v>
      </c>
      <c r="AY137" s="17" t="s">
        <v>154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7" t="s">
        <v>84</v>
      </c>
      <c r="BK137" s="153">
        <f>ROUND(I137*H137,2)</f>
        <v>0</v>
      </c>
      <c r="BL137" s="17" t="s">
        <v>90</v>
      </c>
      <c r="BM137" s="152" t="s">
        <v>302</v>
      </c>
    </row>
    <row r="138" spans="2:65" s="1" customFormat="1" ht="16.5" customHeight="1">
      <c r="B138" s="139"/>
      <c r="C138" s="175" t="s">
        <v>221</v>
      </c>
      <c r="D138" s="175" t="s">
        <v>359</v>
      </c>
      <c r="E138" s="176" t="s">
        <v>3049</v>
      </c>
      <c r="F138" s="177" t="s">
        <v>3050</v>
      </c>
      <c r="G138" s="178" t="s">
        <v>789</v>
      </c>
      <c r="H138" s="179">
        <v>400</v>
      </c>
      <c r="I138" s="180"/>
      <c r="J138" s="181">
        <f>ROUND(I138*H138,2)</f>
        <v>0</v>
      </c>
      <c r="K138" s="182"/>
      <c r="L138" s="183"/>
      <c r="M138" s="184" t="s">
        <v>1</v>
      </c>
      <c r="N138" s="185" t="s">
        <v>42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AR138" s="152" t="s">
        <v>199</v>
      </c>
      <c r="AT138" s="152" t="s">
        <v>359</v>
      </c>
      <c r="AU138" s="152" t="s">
        <v>80</v>
      </c>
      <c r="AY138" s="17" t="s">
        <v>154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7" t="s">
        <v>84</v>
      </c>
      <c r="BK138" s="153">
        <f>ROUND(I138*H138,2)</f>
        <v>0</v>
      </c>
      <c r="BL138" s="17" t="s">
        <v>90</v>
      </c>
      <c r="BM138" s="152" t="s">
        <v>315</v>
      </c>
    </row>
    <row r="139" spans="2:65" s="1" customFormat="1" ht="16.5" customHeight="1">
      <c r="B139" s="139"/>
      <c r="C139" s="175" t="s">
        <v>234</v>
      </c>
      <c r="D139" s="175" t="s">
        <v>359</v>
      </c>
      <c r="E139" s="176" t="s">
        <v>3051</v>
      </c>
      <c r="F139" s="177" t="s">
        <v>3052</v>
      </c>
      <c r="G139" s="178" t="s">
        <v>789</v>
      </c>
      <c r="H139" s="179">
        <v>60</v>
      </c>
      <c r="I139" s="180"/>
      <c r="J139" s="181">
        <f>ROUND(I139*H139,2)</f>
        <v>0</v>
      </c>
      <c r="K139" s="182"/>
      <c r="L139" s="183"/>
      <c r="M139" s="184" t="s">
        <v>1</v>
      </c>
      <c r="N139" s="185" t="s">
        <v>42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52" t="s">
        <v>199</v>
      </c>
      <c r="AT139" s="152" t="s">
        <v>359</v>
      </c>
      <c r="AU139" s="152" t="s">
        <v>80</v>
      </c>
      <c r="AY139" s="17" t="s">
        <v>154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7" t="s">
        <v>84</v>
      </c>
      <c r="BK139" s="153">
        <f>ROUND(I139*H139,2)</f>
        <v>0</v>
      </c>
      <c r="BL139" s="17" t="s">
        <v>90</v>
      </c>
      <c r="BM139" s="152" t="s">
        <v>332</v>
      </c>
    </row>
    <row r="140" spans="2:65" s="1" customFormat="1" ht="16.5" customHeight="1">
      <c r="B140" s="139"/>
      <c r="C140" s="175" t="s">
        <v>238</v>
      </c>
      <c r="D140" s="175" t="s">
        <v>359</v>
      </c>
      <c r="E140" s="176" t="s">
        <v>3053</v>
      </c>
      <c r="F140" s="177" t="s">
        <v>3054</v>
      </c>
      <c r="G140" s="178" t="s">
        <v>355</v>
      </c>
      <c r="H140" s="179">
        <v>94</v>
      </c>
      <c r="I140" s="180"/>
      <c r="J140" s="181">
        <f>ROUND(I140*H140,2)</f>
        <v>0</v>
      </c>
      <c r="K140" s="182"/>
      <c r="L140" s="183"/>
      <c r="M140" s="184" t="s">
        <v>1</v>
      </c>
      <c r="N140" s="185" t="s">
        <v>42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199</v>
      </c>
      <c r="AT140" s="152" t="s">
        <v>359</v>
      </c>
      <c r="AU140" s="152" t="s">
        <v>80</v>
      </c>
      <c r="AY140" s="17" t="s">
        <v>154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7" t="s">
        <v>84</v>
      </c>
      <c r="BK140" s="153">
        <f>ROUND(I140*H140,2)</f>
        <v>0</v>
      </c>
      <c r="BL140" s="17" t="s">
        <v>90</v>
      </c>
      <c r="BM140" s="152" t="s">
        <v>344</v>
      </c>
    </row>
    <row r="141" spans="2:65" s="1" customFormat="1" ht="16.5" customHeight="1">
      <c r="B141" s="139"/>
      <c r="C141" s="140" t="s">
        <v>244</v>
      </c>
      <c r="D141" s="140" t="s">
        <v>156</v>
      </c>
      <c r="E141" s="141" t="s">
        <v>3055</v>
      </c>
      <c r="F141" s="142" t="s">
        <v>3056</v>
      </c>
      <c r="G141" s="143" t="s">
        <v>2249</v>
      </c>
      <c r="H141" s="144">
        <v>50</v>
      </c>
      <c r="I141" s="145"/>
      <c r="J141" s="146">
        <f>ROUND(I141*H141,2)</f>
        <v>0</v>
      </c>
      <c r="K141" s="147"/>
      <c r="L141" s="32"/>
      <c r="M141" s="148" t="s">
        <v>1</v>
      </c>
      <c r="N141" s="149" t="s">
        <v>42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90</v>
      </c>
      <c r="AT141" s="152" t="s">
        <v>156</v>
      </c>
      <c r="AU141" s="152" t="s">
        <v>80</v>
      </c>
      <c r="AY141" s="17" t="s">
        <v>154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7" t="s">
        <v>84</v>
      </c>
      <c r="BK141" s="153">
        <f>ROUND(I141*H141,2)</f>
        <v>0</v>
      </c>
      <c r="BL141" s="17" t="s">
        <v>90</v>
      </c>
      <c r="BM141" s="152" t="s">
        <v>352</v>
      </c>
    </row>
    <row r="142" spans="2:65" s="1" customFormat="1" ht="16.5" customHeight="1">
      <c r="B142" s="139"/>
      <c r="C142" s="140" t="s">
        <v>253</v>
      </c>
      <c r="D142" s="140" t="s">
        <v>156</v>
      </c>
      <c r="E142" s="141" t="s">
        <v>3057</v>
      </c>
      <c r="F142" s="142" t="s">
        <v>3058</v>
      </c>
      <c r="G142" s="143" t="s">
        <v>2249</v>
      </c>
      <c r="H142" s="144">
        <v>4</v>
      </c>
      <c r="I142" s="145"/>
      <c r="J142" s="146">
        <f>ROUND(I142*H142,2)</f>
        <v>0</v>
      </c>
      <c r="K142" s="147"/>
      <c r="L142" s="32"/>
      <c r="M142" s="148" t="s">
        <v>1</v>
      </c>
      <c r="N142" s="149" t="s">
        <v>42</v>
      </c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AR142" s="152" t="s">
        <v>90</v>
      </c>
      <c r="AT142" s="152" t="s">
        <v>156</v>
      </c>
      <c r="AU142" s="152" t="s">
        <v>80</v>
      </c>
      <c r="AY142" s="17" t="s">
        <v>154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7" t="s">
        <v>84</v>
      </c>
      <c r="BK142" s="153">
        <f>ROUND(I142*H142,2)</f>
        <v>0</v>
      </c>
      <c r="BL142" s="17" t="s">
        <v>90</v>
      </c>
      <c r="BM142" s="152" t="s">
        <v>363</v>
      </c>
    </row>
    <row r="143" spans="2:65" s="1" customFormat="1" ht="16.5" customHeight="1">
      <c r="B143" s="139"/>
      <c r="C143" s="175" t="s">
        <v>259</v>
      </c>
      <c r="D143" s="175" t="s">
        <v>359</v>
      </c>
      <c r="E143" s="176" t="s">
        <v>3059</v>
      </c>
      <c r="F143" s="177" t="s">
        <v>3060</v>
      </c>
      <c r="G143" s="178" t="s">
        <v>355</v>
      </c>
      <c r="H143" s="179">
        <v>1</v>
      </c>
      <c r="I143" s="180"/>
      <c r="J143" s="181">
        <f>ROUND(I143*H143,2)</f>
        <v>0</v>
      </c>
      <c r="K143" s="182"/>
      <c r="L143" s="183"/>
      <c r="M143" s="184" t="s">
        <v>1</v>
      </c>
      <c r="N143" s="185" t="s">
        <v>42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199</v>
      </c>
      <c r="AT143" s="152" t="s">
        <v>359</v>
      </c>
      <c r="AU143" s="152" t="s">
        <v>80</v>
      </c>
      <c r="AY143" s="17" t="s">
        <v>154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7" t="s">
        <v>84</v>
      </c>
      <c r="BK143" s="153">
        <f>ROUND(I143*H143,2)</f>
        <v>0</v>
      </c>
      <c r="BL143" s="17" t="s">
        <v>90</v>
      </c>
      <c r="BM143" s="152" t="s">
        <v>372</v>
      </c>
    </row>
    <row r="144" spans="2:65" s="11" customFormat="1" ht="25.9" customHeight="1">
      <c r="B144" s="127"/>
      <c r="D144" s="128" t="s">
        <v>75</v>
      </c>
      <c r="E144" s="129" t="s">
        <v>2686</v>
      </c>
      <c r="F144" s="129" t="s">
        <v>1</v>
      </c>
      <c r="I144" s="130"/>
      <c r="J144" s="131">
        <f>BK144</f>
        <v>0</v>
      </c>
      <c r="L144" s="127"/>
      <c r="M144" s="132"/>
      <c r="P144" s="133">
        <f>P145</f>
        <v>0</v>
      </c>
      <c r="R144" s="133">
        <f>R145</f>
        <v>0</v>
      </c>
      <c r="T144" s="134">
        <f>T145</f>
        <v>0</v>
      </c>
      <c r="AR144" s="128" t="s">
        <v>80</v>
      </c>
      <c r="AT144" s="135" t="s">
        <v>75</v>
      </c>
      <c r="AU144" s="135" t="s">
        <v>7</v>
      </c>
      <c r="AY144" s="128" t="s">
        <v>154</v>
      </c>
      <c r="BK144" s="136">
        <f>BK145</f>
        <v>0</v>
      </c>
    </row>
    <row r="145" spans="2:65" s="1" customFormat="1" ht="16.5" customHeight="1">
      <c r="B145" s="139"/>
      <c r="C145" s="140" t="s">
        <v>270</v>
      </c>
      <c r="D145" s="140" t="s">
        <v>156</v>
      </c>
      <c r="E145" s="141" t="s">
        <v>3061</v>
      </c>
      <c r="F145" s="142" t="s">
        <v>3062</v>
      </c>
      <c r="G145" s="143" t="s">
        <v>3063</v>
      </c>
      <c r="H145" s="144">
        <v>60</v>
      </c>
      <c r="I145" s="145"/>
      <c r="J145" s="146">
        <f>ROUND(I145*H145,2)</f>
        <v>0</v>
      </c>
      <c r="K145" s="147"/>
      <c r="L145" s="32"/>
      <c r="M145" s="148" t="s">
        <v>1</v>
      </c>
      <c r="N145" s="149" t="s">
        <v>42</v>
      </c>
      <c r="P145" s="150">
        <f>O145*H145</f>
        <v>0</v>
      </c>
      <c r="Q145" s="150">
        <v>0</v>
      </c>
      <c r="R145" s="150">
        <f>Q145*H145</f>
        <v>0</v>
      </c>
      <c r="S145" s="150">
        <v>0</v>
      </c>
      <c r="T145" s="151">
        <f>S145*H145</f>
        <v>0</v>
      </c>
      <c r="AR145" s="152" t="s">
        <v>90</v>
      </c>
      <c r="AT145" s="152" t="s">
        <v>156</v>
      </c>
      <c r="AU145" s="152" t="s">
        <v>80</v>
      </c>
      <c r="AY145" s="17" t="s">
        <v>154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7" t="s">
        <v>84</v>
      </c>
      <c r="BK145" s="153">
        <f>ROUND(I145*H145,2)</f>
        <v>0</v>
      </c>
      <c r="BL145" s="17" t="s">
        <v>90</v>
      </c>
      <c r="BM145" s="152" t="s">
        <v>384</v>
      </c>
    </row>
    <row r="146" spans="2:65" s="11" customFormat="1" ht="25.9" customHeight="1">
      <c r="B146" s="127"/>
      <c r="D146" s="128" t="s">
        <v>75</v>
      </c>
      <c r="E146" s="129" t="s">
        <v>2322</v>
      </c>
      <c r="F146" s="129" t="s">
        <v>3064</v>
      </c>
      <c r="I146" s="130"/>
      <c r="J146" s="131">
        <f>BK146</f>
        <v>0</v>
      </c>
      <c r="L146" s="127"/>
      <c r="M146" s="132"/>
      <c r="P146" s="133">
        <f>SUM(P147:P184)</f>
        <v>0</v>
      </c>
      <c r="R146" s="133">
        <f>SUM(R147:R184)</f>
        <v>0</v>
      </c>
      <c r="T146" s="134">
        <f>SUM(T147:T184)</f>
        <v>0</v>
      </c>
      <c r="AR146" s="128" t="s">
        <v>80</v>
      </c>
      <c r="AT146" s="135" t="s">
        <v>75</v>
      </c>
      <c r="AU146" s="135" t="s">
        <v>7</v>
      </c>
      <c r="AY146" s="128" t="s">
        <v>154</v>
      </c>
      <c r="BK146" s="136">
        <f>SUM(BK147:BK184)</f>
        <v>0</v>
      </c>
    </row>
    <row r="147" spans="2:65" s="1" customFormat="1" ht="21.75" customHeight="1">
      <c r="B147" s="139"/>
      <c r="C147" s="175" t="s">
        <v>277</v>
      </c>
      <c r="D147" s="175" t="s">
        <v>359</v>
      </c>
      <c r="E147" s="176" t="s">
        <v>3065</v>
      </c>
      <c r="F147" s="177" t="s">
        <v>3066</v>
      </c>
      <c r="G147" s="178" t="s">
        <v>355</v>
      </c>
      <c r="H147" s="179">
        <v>33</v>
      </c>
      <c r="I147" s="180"/>
      <c r="J147" s="181">
        <f>ROUND(I147*H147,2)</f>
        <v>0</v>
      </c>
      <c r="K147" s="182"/>
      <c r="L147" s="183"/>
      <c r="M147" s="184" t="s">
        <v>1</v>
      </c>
      <c r="N147" s="185" t="s">
        <v>42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199</v>
      </c>
      <c r="AT147" s="152" t="s">
        <v>359</v>
      </c>
      <c r="AU147" s="152" t="s">
        <v>80</v>
      </c>
      <c r="AY147" s="17" t="s">
        <v>154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7" t="s">
        <v>84</v>
      </c>
      <c r="BK147" s="153">
        <f>ROUND(I147*H147,2)</f>
        <v>0</v>
      </c>
      <c r="BL147" s="17" t="s">
        <v>90</v>
      </c>
      <c r="BM147" s="152" t="s">
        <v>395</v>
      </c>
    </row>
    <row r="148" spans="2:65" s="1" customFormat="1" ht="16.5" customHeight="1">
      <c r="B148" s="139"/>
      <c r="C148" s="140" t="s">
        <v>281</v>
      </c>
      <c r="D148" s="140" t="s">
        <v>156</v>
      </c>
      <c r="E148" s="141" t="s">
        <v>3067</v>
      </c>
      <c r="F148" s="142" t="s">
        <v>3068</v>
      </c>
      <c r="G148" s="143" t="s">
        <v>355</v>
      </c>
      <c r="H148" s="144">
        <v>33</v>
      </c>
      <c r="I148" s="145"/>
      <c r="J148" s="146">
        <f>ROUND(I148*H148,2)</f>
        <v>0</v>
      </c>
      <c r="K148" s="147"/>
      <c r="L148" s="32"/>
      <c r="M148" s="148" t="s">
        <v>1</v>
      </c>
      <c r="N148" s="149" t="s">
        <v>42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AR148" s="152" t="s">
        <v>90</v>
      </c>
      <c r="AT148" s="152" t="s">
        <v>156</v>
      </c>
      <c r="AU148" s="152" t="s">
        <v>80</v>
      </c>
      <c r="AY148" s="17" t="s">
        <v>154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7" t="s">
        <v>84</v>
      </c>
      <c r="BK148" s="153">
        <f>ROUND(I148*H148,2)</f>
        <v>0</v>
      </c>
      <c r="BL148" s="17" t="s">
        <v>90</v>
      </c>
      <c r="BM148" s="152" t="s">
        <v>404</v>
      </c>
    </row>
    <row r="149" spans="2:65" s="1" customFormat="1" ht="16.5" customHeight="1">
      <c r="B149" s="139"/>
      <c r="C149" s="175" t="s">
        <v>287</v>
      </c>
      <c r="D149" s="175" t="s">
        <v>359</v>
      </c>
      <c r="E149" s="176" t="s">
        <v>3069</v>
      </c>
      <c r="F149" s="177" t="s">
        <v>3070</v>
      </c>
      <c r="G149" s="178" t="s">
        <v>355</v>
      </c>
      <c r="H149" s="179">
        <v>1</v>
      </c>
      <c r="I149" s="180"/>
      <c r="J149" s="181">
        <f>ROUND(I149*H149,2)</f>
        <v>0</v>
      </c>
      <c r="K149" s="182"/>
      <c r="L149" s="183"/>
      <c r="M149" s="184" t="s">
        <v>1</v>
      </c>
      <c r="N149" s="185" t="s">
        <v>42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AR149" s="152" t="s">
        <v>199</v>
      </c>
      <c r="AT149" s="152" t="s">
        <v>359</v>
      </c>
      <c r="AU149" s="152" t="s">
        <v>80</v>
      </c>
      <c r="AY149" s="17" t="s">
        <v>154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7" t="s">
        <v>84</v>
      </c>
      <c r="BK149" s="153">
        <f>ROUND(I149*H149,2)</f>
        <v>0</v>
      </c>
      <c r="BL149" s="17" t="s">
        <v>90</v>
      </c>
      <c r="BM149" s="152" t="s">
        <v>414</v>
      </c>
    </row>
    <row r="150" spans="2:65" s="1" customFormat="1" ht="16.5" customHeight="1">
      <c r="B150" s="139"/>
      <c r="C150" s="140" t="s">
        <v>8</v>
      </c>
      <c r="D150" s="140" t="s">
        <v>156</v>
      </c>
      <c r="E150" s="141" t="s">
        <v>3071</v>
      </c>
      <c r="F150" s="142" t="s">
        <v>3072</v>
      </c>
      <c r="G150" s="143" t="s">
        <v>355</v>
      </c>
      <c r="H150" s="144">
        <v>1</v>
      </c>
      <c r="I150" s="145"/>
      <c r="J150" s="146">
        <f>ROUND(I150*H150,2)</f>
        <v>0</v>
      </c>
      <c r="K150" s="147"/>
      <c r="L150" s="32"/>
      <c r="M150" s="148" t="s">
        <v>1</v>
      </c>
      <c r="N150" s="149" t="s">
        <v>42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AR150" s="152" t="s">
        <v>90</v>
      </c>
      <c r="AT150" s="152" t="s">
        <v>156</v>
      </c>
      <c r="AU150" s="152" t="s">
        <v>80</v>
      </c>
      <c r="AY150" s="17" t="s">
        <v>154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7" t="s">
        <v>84</v>
      </c>
      <c r="BK150" s="153">
        <f>ROUND(I150*H150,2)</f>
        <v>0</v>
      </c>
      <c r="BL150" s="17" t="s">
        <v>90</v>
      </c>
      <c r="BM150" s="152" t="s">
        <v>424</v>
      </c>
    </row>
    <row r="151" spans="2:65" s="1" customFormat="1" ht="16.5" customHeight="1">
      <c r="B151" s="139"/>
      <c r="C151" s="175" t="s">
        <v>302</v>
      </c>
      <c r="D151" s="175" t="s">
        <v>359</v>
      </c>
      <c r="E151" s="176" t="s">
        <v>3073</v>
      </c>
      <c r="F151" s="177" t="s">
        <v>3074</v>
      </c>
      <c r="G151" s="178" t="s">
        <v>355</v>
      </c>
      <c r="H151" s="179">
        <v>1</v>
      </c>
      <c r="I151" s="180"/>
      <c r="J151" s="181">
        <f>ROUND(I151*H151,2)</f>
        <v>0</v>
      </c>
      <c r="K151" s="182"/>
      <c r="L151" s="183"/>
      <c r="M151" s="184" t="s">
        <v>1</v>
      </c>
      <c r="N151" s="185" t="s">
        <v>42</v>
      </c>
      <c r="P151" s="150">
        <f>O151*H151</f>
        <v>0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AR151" s="152" t="s">
        <v>199</v>
      </c>
      <c r="AT151" s="152" t="s">
        <v>359</v>
      </c>
      <c r="AU151" s="152" t="s">
        <v>80</v>
      </c>
      <c r="AY151" s="17" t="s">
        <v>154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7" t="s">
        <v>84</v>
      </c>
      <c r="BK151" s="153">
        <f>ROUND(I151*H151,2)</f>
        <v>0</v>
      </c>
      <c r="BL151" s="17" t="s">
        <v>90</v>
      </c>
      <c r="BM151" s="152" t="s">
        <v>441</v>
      </c>
    </row>
    <row r="152" spans="2:65" s="1" customFormat="1" ht="16.5" customHeight="1">
      <c r="B152" s="139"/>
      <c r="C152" s="175" t="s">
        <v>306</v>
      </c>
      <c r="D152" s="175" t="s">
        <v>359</v>
      </c>
      <c r="E152" s="176" t="s">
        <v>3075</v>
      </c>
      <c r="F152" s="177" t="s">
        <v>3076</v>
      </c>
      <c r="G152" s="178" t="s">
        <v>355</v>
      </c>
      <c r="H152" s="179">
        <v>3</v>
      </c>
      <c r="I152" s="180"/>
      <c r="J152" s="181">
        <f>ROUND(I152*H152,2)</f>
        <v>0</v>
      </c>
      <c r="K152" s="182"/>
      <c r="L152" s="183"/>
      <c r="M152" s="184" t="s">
        <v>1</v>
      </c>
      <c r="N152" s="185" t="s">
        <v>42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AR152" s="152" t="s">
        <v>199</v>
      </c>
      <c r="AT152" s="152" t="s">
        <v>359</v>
      </c>
      <c r="AU152" s="152" t="s">
        <v>80</v>
      </c>
      <c r="AY152" s="17" t="s">
        <v>154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7" t="s">
        <v>84</v>
      </c>
      <c r="BK152" s="153">
        <f>ROUND(I152*H152,2)</f>
        <v>0</v>
      </c>
      <c r="BL152" s="17" t="s">
        <v>90</v>
      </c>
      <c r="BM152" s="152" t="s">
        <v>461</v>
      </c>
    </row>
    <row r="153" spans="2:65" s="1" customFormat="1" ht="16.5" customHeight="1">
      <c r="B153" s="139"/>
      <c r="C153" s="140" t="s">
        <v>315</v>
      </c>
      <c r="D153" s="140" t="s">
        <v>156</v>
      </c>
      <c r="E153" s="141" t="s">
        <v>3077</v>
      </c>
      <c r="F153" s="142" t="s">
        <v>3078</v>
      </c>
      <c r="G153" s="143" t="s">
        <v>355</v>
      </c>
      <c r="H153" s="144">
        <v>1</v>
      </c>
      <c r="I153" s="145"/>
      <c r="J153" s="146">
        <f>ROUND(I153*H153,2)</f>
        <v>0</v>
      </c>
      <c r="K153" s="147"/>
      <c r="L153" s="32"/>
      <c r="M153" s="148" t="s">
        <v>1</v>
      </c>
      <c r="N153" s="149" t="s">
        <v>42</v>
      </c>
      <c r="P153" s="150">
        <f>O153*H153</f>
        <v>0</v>
      </c>
      <c r="Q153" s="150">
        <v>0</v>
      </c>
      <c r="R153" s="150">
        <f>Q153*H153</f>
        <v>0</v>
      </c>
      <c r="S153" s="150">
        <v>0</v>
      </c>
      <c r="T153" s="151">
        <f>S153*H153</f>
        <v>0</v>
      </c>
      <c r="AR153" s="152" t="s">
        <v>90</v>
      </c>
      <c r="AT153" s="152" t="s">
        <v>156</v>
      </c>
      <c r="AU153" s="152" t="s">
        <v>80</v>
      </c>
      <c r="AY153" s="17" t="s">
        <v>154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7" t="s">
        <v>84</v>
      </c>
      <c r="BK153" s="153">
        <f>ROUND(I153*H153,2)</f>
        <v>0</v>
      </c>
      <c r="BL153" s="17" t="s">
        <v>90</v>
      </c>
      <c r="BM153" s="152" t="s">
        <v>473</v>
      </c>
    </row>
    <row r="154" spans="2:65" s="1" customFormat="1" ht="16.5" customHeight="1">
      <c r="B154" s="139"/>
      <c r="C154" s="175" t="s">
        <v>326</v>
      </c>
      <c r="D154" s="175" t="s">
        <v>359</v>
      </c>
      <c r="E154" s="176" t="s">
        <v>3079</v>
      </c>
      <c r="F154" s="177" t="s">
        <v>3080</v>
      </c>
      <c r="G154" s="178" t="s">
        <v>355</v>
      </c>
      <c r="H154" s="179">
        <v>1</v>
      </c>
      <c r="I154" s="180"/>
      <c r="J154" s="181">
        <f>ROUND(I154*H154,2)</f>
        <v>0</v>
      </c>
      <c r="K154" s="182"/>
      <c r="L154" s="183"/>
      <c r="M154" s="184" t="s">
        <v>1</v>
      </c>
      <c r="N154" s="185" t="s">
        <v>42</v>
      </c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AR154" s="152" t="s">
        <v>199</v>
      </c>
      <c r="AT154" s="152" t="s">
        <v>359</v>
      </c>
      <c r="AU154" s="152" t="s">
        <v>80</v>
      </c>
      <c r="AY154" s="17" t="s">
        <v>154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7" t="s">
        <v>84</v>
      </c>
      <c r="BK154" s="153">
        <f>ROUND(I154*H154,2)</f>
        <v>0</v>
      </c>
      <c r="BL154" s="17" t="s">
        <v>90</v>
      </c>
      <c r="BM154" s="152" t="s">
        <v>484</v>
      </c>
    </row>
    <row r="155" spans="2:65" s="1" customFormat="1" ht="16.5" customHeight="1">
      <c r="B155" s="139"/>
      <c r="C155" s="140" t="s">
        <v>332</v>
      </c>
      <c r="D155" s="140" t="s">
        <v>156</v>
      </c>
      <c r="E155" s="141" t="s">
        <v>3081</v>
      </c>
      <c r="F155" s="142" t="s">
        <v>3082</v>
      </c>
      <c r="G155" s="143" t="s">
        <v>355</v>
      </c>
      <c r="H155" s="144">
        <v>1</v>
      </c>
      <c r="I155" s="145"/>
      <c r="J155" s="146">
        <f>ROUND(I155*H155,2)</f>
        <v>0</v>
      </c>
      <c r="K155" s="147"/>
      <c r="L155" s="32"/>
      <c r="M155" s="148" t="s">
        <v>1</v>
      </c>
      <c r="N155" s="149" t="s">
        <v>42</v>
      </c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AR155" s="152" t="s">
        <v>90</v>
      </c>
      <c r="AT155" s="152" t="s">
        <v>156</v>
      </c>
      <c r="AU155" s="152" t="s">
        <v>80</v>
      </c>
      <c r="AY155" s="17" t="s">
        <v>154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7" t="s">
        <v>84</v>
      </c>
      <c r="BK155" s="153">
        <f>ROUND(I155*H155,2)</f>
        <v>0</v>
      </c>
      <c r="BL155" s="17" t="s">
        <v>90</v>
      </c>
      <c r="BM155" s="152" t="s">
        <v>499</v>
      </c>
    </row>
    <row r="156" spans="2:65" s="1" customFormat="1" ht="16.5" customHeight="1">
      <c r="B156" s="139"/>
      <c r="C156" s="175" t="s">
        <v>338</v>
      </c>
      <c r="D156" s="175" t="s">
        <v>359</v>
      </c>
      <c r="E156" s="176" t="s">
        <v>3083</v>
      </c>
      <c r="F156" s="177" t="s">
        <v>3084</v>
      </c>
      <c r="G156" s="178" t="s">
        <v>355</v>
      </c>
      <c r="H156" s="179">
        <v>12</v>
      </c>
      <c r="I156" s="180"/>
      <c r="J156" s="181">
        <f>ROUND(I156*H156,2)</f>
        <v>0</v>
      </c>
      <c r="K156" s="182"/>
      <c r="L156" s="183"/>
      <c r="M156" s="184" t="s">
        <v>1</v>
      </c>
      <c r="N156" s="185" t="s">
        <v>42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199</v>
      </c>
      <c r="AT156" s="152" t="s">
        <v>359</v>
      </c>
      <c r="AU156" s="152" t="s">
        <v>80</v>
      </c>
      <c r="AY156" s="17" t="s">
        <v>154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7" t="s">
        <v>84</v>
      </c>
      <c r="BK156" s="153">
        <f>ROUND(I156*H156,2)</f>
        <v>0</v>
      </c>
      <c r="BL156" s="17" t="s">
        <v>90</v>
      </c>
      <c r="BM156" s="152" t="s">
        <v>516</v>
      </c>
    </row>
    <row r="157" spans="2:65" s="1" customFormat="1" ht="16.5" customHeight="1">
      <c r="B157" s="139"/>
      <c r="C157" s="140" t="s">
        <v>344</v>
      </c>
      <c r="D157" s="140" t="s">
        <v>156</v>
      </c>
      <c r="E157" s="141" t="s">
        <v>3085</v>
      </c>
      <c r="F157" s="142" t="s">
        <v>3086</v>
      </c>
      <c r="G157" s="143" t="s">
        <v>355</v>
      </c>
      <c r="H157" s="144">
        <v>12</v>
      </c>
      <c r="I157" s="145"/>
      <c r="J157" s="146">
        <f>ROUND(I157*H157,2)</f>
        <v>0</v>
      </c>
      <c r="K157" s="147"/>
      <c r="L157" s="32"/>
      <c r="M157" s="148" t="s">
        <v>1</v>
      </c>
      <c r="N157" s="149" t="s">
        <v>42</v>
      </c>
      <c r="P157" s="150">
        <f>O157*H157</f>
        <v>0</v>
      </c>
      <c r="Q157" s="150">
        <v>0</v>
      </c>
      <c r="R157" s="150">
        <f>Q157*H157</f>
        <v>0</v>
      </c>
      <c r="S157" s="150">
        <v>0</v>
      </c>
      <c r="T157" s="151">
        <f>S157*H157</f>
        <v>0</v>
      </c>
      <c r="AR157" s="152" t="s">
        <v>90</v>
      </c>
      <c r="AT157" s="152" t="s">
        <v>156</v>
      </c>
      <c r="AU157" s="152" t="s">
        <v>80</v>
      </c>
      <c r="AY157" s="17" t="s">
        <v>154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7" t="s">
        <v>84</v>
      </c>
      <c r="BK157" s="153">
        <f>ROUND(I157*H157,2)</f>
        <v>0</v>
      </c>
      <c r="BL157" s="17" t="s">
        <v>90</v>
      </c>
      <c r="BM157" s="152" t="s">
        <v>525</v>
      </c>
    </row>
    <row r="158" spans="2:65" s="1" customFormat="1" ht="16.5" customHeight="1">
      <c r="B158" s="139"/>
      <c r="C158" s="175" t="s">
        <v>348</v>
      </c>
      <c r="D158" s="175" t="s">
        <v>359</v>
      </c>
      <c r="E158" s="176" t="s">
        <v>3087</v>
      </c>
      <c r="F158" s="177" t="s">
        <v>3088</v>
      </c>
      <c r="G158" s="178" t="s">
        <v>355</v>
      </c>
      <c r="H158" s="179">
        <v>33</v>
      </c>
      <c r="I158" s="180"/>
      <c r="J158" s="181">
        <f>ROUND(I158*H158,2)</f>
        <v>0</v>
      </c>
      <c r="K158" s="182"/>
      <c r="L158" s="183"/>
      <c r="M158" s="184" t="s">
        <v>1</v>
      </c>
      <c r="N158" s="185" t="s">
        <v>42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AR158" s="152" t="s">
        <v>199</v>
      </c>
      <c r="AT158" s="152" t="s">
        <v>359</v>
      </c>
      <c r="AU158" s="152" t="s">
        <v>80</v>
      </c>
      <c r="AY158" s="17" t="s">
        <v>154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7" t="s">
        <v>84</v>
      </c>
      <c r="BK158" s="153">
        <f>ROUND(I158*H158,2)</f>
        <v>0</v>
      </c>
      <c r="BL158" s="17" t="s">
        <v>90</v>
      </c>
      <c r="BM158" s="152" t="s">
        <v>535</v>
      </c>
    </row>
    <row r="159" spans="2:65" s="1" customFormat="1" ht="16.5" customHeight="1">
      <c r="B159" s="139"/>
      <c r="C159" s="140" t="s">
        <v>352</v>
      </c>
      <c r="D159" s="140" t="s">
        <v>156</v>
      </c>
      <c r="E159" s="141" t="s">
        <v>3089</v>
      </c>
      <c r="F159" s="142" t="s">
        <v>3090</v>
      </c>
      <c r="G159" s="143" t="s">
        <v>355</v>
      </c>
      <c r="H159" s="144">
        <v>33</v>
      </c>
      <c r="I159" s="145"/>
      <c r="J159" s="146">
        <f>ROUND(I159*H159,2)</f>
        <v>0</v>
      </c>
      <c r="K159" s="147"/>
      <c r="L159" s="32"/>
      <c r="M159" s="148" t="s">
        <v>1</v>
      </c>
      <c r="N159" s="149" t="s">
        <v>42</v>
      </c>
      <c r="P159" s="150">
        <f>O159*H159</f>
        <v>0</v>
      </c>
      <c r="Q159" s="150">
        <v>0</v>
      </c>
      <c r="R159" s="150">
        <f>Q159*H159</f>
        <v>0</v>
      </c>
      <c r="S159" s="150">
        <v>0</v>
      </c>
      <c r="T159" s="151">
        <f>S159*H159</f>
        <v>0</v>
      </c>
      <c r="AR159" s="152" t="s">
        <v>90</v>
      </c>
      <c r="AT159" s="152" t="s">
        <v>156</v>
      </c>
      <c r="AU159" s="152" t="s">
        <v>80</v>
      </c>
      <c r="AY159" s="17" t="s">
        <v>154</v>
      </c>
      <c r="BE159" s="153">
        <f>IF(N159="základná",J159,0)</f>
        <v>0</v>
      </c>
      <c r="BF159" s="153">
        <f>IF(N159="znížená",J159,0)</f>
        <v>0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7" t="s">
        <v>84</v>
      </c>
      <c r="BK159" s="153">
        <f>ROUND(I159*H159,2)</f>
        <v>0</v>
      </c>
      <c r="BL159" s="17" t="s">
        <v>90</v>
      </c>
      <c r="BM159" s="152" t="s">
        <v>543</v>
      </c>
    </row>
    <row r="160" spans="2:65" s="1" customFormat="1" ht="16.5" customHeight="1">
      <c r="B160" s="139"/>
      <c r="C160" s="175" t="s">
        <v>358</v>
      </c>
      <c r="D160" s="175" t="s">
        <v>359</v>
      </c>
      <c r="E160" s="176" t="s">
        <v>3091</v>
      </c>
      <c r="F160" s="177" t="s">
        <v>3092</v>
      </c>
      <c r="G160" s="178" t="s">
        <v>633</v>
      </c>
      <c r="H160" s="179">
        <v>400</v>
      </c>
      <c r="I160" s="180"/>
      <c r="J160" s="181">
        <f>ROUND(I160*H160,2)</f>
        <v>0</v>
      </c>
      <c r="K160" s="182"/>
      <c r="L160" s="183"/>
      <c r="M160" s="184" t="s">
        <v>1</v>
      </c>
      <c r="N160" s="185" t="s">
        <v>42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199</v>
      </c>
      <c r="AT160" s="152" t="s">
        <v>359</v>
      </c>
      <c r="AU160" s="152" t="s">
        <v>80</v>
      </c>
      <c r="AY160" s="17" t="s">
        <v>154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7" t="s">
        <v>84</v>
      </c>
      <c r="BK160" s="153">
        <f>ROUND(I160*H160,2)</f>
        <v>0</v>
      </c>
      <c r="BL160" s="17" t="s">
        <v>90</v>
      </c>
      <c r="BM160" s="152" t="s">
        <v>551</v>
      </c>
    </row>
    <row r="161" spans="2:65" s="1" customFormat="1" ht="16.5" customHeight="1">
      <c r="B161" s="139"/>
      <c r="C161" s="175" t="s">
        <v>363</v>
      </c>
      <c r="D161" s="175" t="s">
        <v>359</v>
      </c>
      <c r="E161" s="176" t="s">
        <v>3093</v>
      </c>
      <c r="F161" s="177" t="s">
        <v>3094</v>
      </c>
      <c r="G161" s="178" t="s">
        <v>633</v>
      </c>
      <c r="H161" s="179">
        <v>150</v>
      </c>
      <c r="I161" s="180"/>
      <c r="J161" s="181">
        <f>ROUND(I161*H161,2)</f>
        <v>0</v>
      </c>
      <c r="K161" s="182"/>
      <c r="L161" s="183"/>
      <c r="M161" s="184" t="s">
        <v>1</v>
      </c>
      <c r="N161" s="185" t="s">
        <v>42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199</v>
      </c>
      <c r="AT161" s="152" t="s">
        <v>359</v>
      </c>
      <c r="AU161" s="152" t="s">
        <v>80</v>
      </c>
      <c r="AY161" s="17" t="s">
        <v>154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7" t="s">
        <v>84</v>
      </c>
      <c r="BK161" s="153">
        <f>ROUND(I161*H161,2)</f>
        <v>0</v>
      </c>
      <c r="BL161" s="17" t="s">
        <v>90</v>
      </c>
      <c r="BM161" s="152" t="s">
        <v>571</v>
      </c>
    </row>
    <row r="162" spans="2:65" s="1" customFormat="1" ht="16.5" customHeight="1">
      <c r="B162" s="139"/>
      <c r="C162" s="175" t="s">
        <v>367</v>
      </c>
      <c r="D162" s="175" t="s">
        <v>359</v>
      </c>
      <c r="E162" s="176" t="s">
        <v>3095</v>
      </c>
      <c r="F162" s="177" t="s">
        <v>3096</v>
      </c>
      <c r="G162" s="178" t="s">
        <v>633</v>
      </c>
      <c r="H162" s="179">
        <v>500</v>
      </c>
      <c r="I162" s="180"/>
      <c r="J162" s="181">
        <f>ROUND(I162*H162,2)</f>
        <v>0</v>
      </c>
      <c r="K162" s="182"/>
      <c r="L162" s="183"/>
      <c r="M162" s="184" t="s">
        <v>1</v>
      </c>
      <c r="N162" s="185" t="s">
        <v>42</v>
      </c>
      <c r="P162" s="150">
        <f>O162*H162</f>
        <v>0</v>
      </c>
      <c r="Q162" s="150">
        <v>0</v>
      </c>
      <c r="R162" s="150">
        <f>Q162*H162</f>
        <v>0</v>
      </c>
      <c r="S162" s="150">
        <v>0</v>
      </c>
      <c r="T162" s="151">
        <f>S162*H162</f>
        <v>0</v>
      </c>
      <c r="AR162" s="152" t="s">
        <v>199</v>
      </c>
      <c r="AT162" s="152" t="s">
        <v>359</v>
      </c>
      <c r="AU162" s="152" t="s">
        <v>80</v>
      </c>
      <c r="AY162" s="17" t="s">
        <v>154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7" t="s">
        <v>84</v>
      </c>
      <c r="BK162" s="153">
        <f>ROUND(I162*H162,2)</f>
        <v>0</v>
      </c>
      <c r="BL162" s="17" t="s">
        <v>90</v>
      </c>
      <c r="BM162" s="152" t="s">
        <v>589</v>
      </c>
    </row>
    <row r="163" spans="2:65" s="1" customFormat="1" ht="16.5" customHeight="1">
      <c r="B163" s="139"/>
      <c r="C163" s="175" t="s">
        <v>372</v>
      </c>
      <c r="D163" s="175" t="s">
        <v>359</v>
      </c>
      <c r="E163" s="176" t="s">
        <v>3097</v>
      </c>
      <c r="F163" s="177" t="s">
        <v>3098</v>
      </c>
      <c r="G163" s="178" t="s">
        <v>633</v>
      </c>
      <c r="H163" s="179">
        <v>500</v>
      </c>
      <c r="I163" s="180"/>
      <c r="J163" s="181">
        <f>ROUND(I163*H163,2)</f>
        <v>0</v>
      </c>
      <c r="K163" s="182"/>
      <c r="L163" s="183"/>
      <c r="M163" s="184" t="s">
        <v>1</v>
      </c>
      <c r="N163" s="185" t="s">
        <v>42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199</v>
      </c>
      <c r="AT163" s="152" t="s">
        <v>359</v>
      </c>
      <c r="AU163" s="152" t="s">
        <v>80</v>
      </c>
      <c r="AY163" s="17" t="s">
        <v>154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7" t="s">
        <v>84</v>
      </c>
      <c r="BK163" s="153">
        <f>ROUND(I163*H163,2)</f>
        <v>0</v>
      </c>
      <c r="BL163" s="17" t="s">
        <v>90</v>
      </c>
      <c r="BM163" s="152" t="s">
        <v>599</v>
      </c>
    </row>
    <row r="164" spans="2:65" s="1" customFormat="1" ht="16.5" customHeight="1">
      <c r="B164" s="139"/>
      <c r="C164" s="140" t="s">
        <v>376</v>
      </c>
      <c r="D164" s="140" t="s">
        <v>156</v>
      </c>
      <c r="E164" s="141" t="s">
        <v>3099</v>
      </c>
      <c r="F164" s="142" t="s">
        <v>3100</v>
      </c>
      <c r="G164" s="143" t="s">
        <v>633</v>
      </c>
      <c r="H164" s="144">
        <v>500</v>
      </c>
      <c r="I164" s="145"/>
      <c r="J164" s="146">
        <f>ROUND(I164*H164,2)</f>
        <v>0</v>
      </c>
      <c r="K164" s="147"/>
      <c r="L164" s="32"/>
      <c r="M164" s="148" t="s">
        <v>1</v>
      </c>
      <c r="N164" s="149" t="s">
        <v>42</v>
      </c>
      <c r="P164" s="150">
        <f>O164*H164</f>
        <v>0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AR164" s="152" t="s">
        <v>90</v>
      </c>
      <c r="AT164" s="152" t="s">
        <v>156</v>
      </c>
      <c r="AU164" s="152" t="s">
        <v>80</v>
      </c>
      <c r="AY164" s="17" t="s">
        <v>154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7" t="s">
        <v>84</v>
      </c>
      <c r="BK164" s="153">
        <f>ROUND(I164*H164,2)</f>
        <v>0</v>
      </c>
      <c r="BL164" s="17" t="s">
        <v>90</v>
      </c>
      <c r="BM164" s="152" t="s">
        <v>610</v>
      </c>
    </row>
    <row r="165" spans="2:65" s="1" customFormat="1" ht="16.5" customHeight="1">
      <c r="B165" s="139"/>
      <c r="C165" s="175" t="s">
        <v>384</v>
      </c>
      <c r="D165" s="175" t="s">
        <v>359</v>
      </c>
      <c r="E165" s="176" t="s">
        <v>3101</v>
      </c>
      <c r="F165" s="177" t="s">
        <v>3102</v>
      </c>
      <c r="G165" s="178" t="s">
        <v>633</v>
      </c>
      <c r="H165" s="179">
        <v>150</v>
      </c>
      <c r="I165" s="180"/>
      <c r="J165" s="181">
        <f>ROUND(I165*H165,2)</f>
        <v>0</v>
      </c>
      <c r="K165" s="182"/>
      <c r="L165" s="183"/>
      <c r="M165" s="184" t="s">
        <v>1</v>
      </c>
      <c r="N165" s="185" t="s">
        <v>42</v>
      </c>
      <c r="P165" s="150">
        <f>O165*H165</f>
        <v>0</v>
      </c>
      <c r="Q165" s="150">
        <v>0</v>
      </c>
      <c r="R165" s="150">
        <f>Q165*H165</f>
        <v>0</v>
      </c>
      <c r="S165" s="150">
        <v>0</v>
      </c>
      <c r="T165" s="151">
        <f>S165*H165</f>
        <v>0</v>
      </c>
      <c r="AR165" s="152" t="s">
        <v>199</v>
      </c>
      <c r="AT165" s="152" t="s">
        <v>359</v>
      </c>
      <c r="AU165" s="152" t="s">
        <v>80</v>
      </c>
      <c r="AY165" s="17" t="s">
        <v>154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7" t="s">
        <v>84</v>
      </c>
      <c r="BK165" s="153">
        <f>ROUND(I165*H165,2)</f>
        <v>0</v>
      </c>
      <c r="BL165" s="17" t="s">
        <v>90</v>
      </c>
      <c r="BM165" s="152" t="s">
        <v>630</v>
      </c>
    </row>
    <row r="166" spans="2:65" s="1" customFormat="1" ht="16.5" customHeight="1">
      <c r="B166" s="139"/>
      <c r="C166" s="175" t="s">
        <v>390</v>
      </c>
      <c r="D166" s="175" t="s">
        <v>359</v>
      </c>
      <c r="E166" s="176" t="s">
        <v>3103</v>
      </c>
      <c r="F166" s="177" t="s">
        <v>3104</v>
      </c>
      <c r="G166" s="178" t="s">
        <v>633</v>
      </c>
      <c r="H166" s="179">
        <v>30</v>
      </c>
      <c r="I166" s="180"/>
      <c r="J166" s="181">
        <f>ROUND(I166*H166,2)</f>
        <v>0</v>
      </c>
      <c r="K166" s="182"/>
      <c r="L166" s="183"/>
      <c r="M166" s="184" t="s">
        <v>1</v>
      </c>
      <c r="N166" s="185" t="s">
        <v>42</v>
      </c>
      <c r="P166" s="150">
        <f>O166*H166</f>
        <v>0</v>
      </c>
      <c r="Q166" s="150">
        <v>0</v>
      </c>
      <c r="R166" s="150">
        <f>Q166*H166</f>
        <v>0</v>
      </c>
      <c r="S166" s="150">
        <v>0</v>
      </c>
      <c r="T166" s="151">
        <f>S166*H166</f>
        <v>0</v>
      </c>
      <c r="AR166" s="152" t="s">
        <v>199</v>
      </c>
      <c r="AT166" s="152" t="s">
        <v>359</v>
      </c>
      <c r="AU166" s="152" t="s">
        <v>80</v>
      </c>
      <c r="AY166" s="17" t="s">
        <v>154</v>
      </c>
      <c r="BE166" s="153">
        <f>IF(N166="základná",J166,0)</f>
        <v>0</v>
      </c>
      <c r="BF166" s="153">
        <f>IF(N166="znížená",J166,0)</f>
        <v>0</v>
      </c>
      <c r="BG166" s="153">
        <f>IF(N166="zákl. prenesená",J166,0)</f>
        <v>0</v>
      </c>
      <c r="BH166" s="153">
        <f>IF(N166="zníž. prenesená",J166,0)</f>
        <v>0</v>
      </c>
      <c r="BI166" s="153">
        <f>IF(N166="nulová",J166,0)</f>
        <v>0</v>
      </c>
      <c r="BJ166" s="17" t="s">
        <v>84</v>
      </c>
      <c r="BK166" s="153">
        <f>ROUND(I166*H166,2)</f>
        <v>0</v>
      </c>
      <c r="BL166" s="17" t="s">
        <v>90</v>
      </c>
      <c r="BM166" s="152" t="s">
        <v>650</v>
      </c>
    </row>
    <row r="167" spans="2:65" s="1" customFormat="1" ht="16.5" customHeight="1">
      <c r="B167" s="139"/>
      <c r="C167" s="175" t="s">
        <v>395</v>
      </c>
      <c r="D167" s="175" t="s">
        <v>359</v>
      </c>
      <c r="E167" s="176" t="s">
        <v>3105</v>
      </c>
      <c r="F167" s="177" t="s">
        <v>3106</v>
      </c>
      <c r="G167" s="178" t="s">
        <v>633</v>
      </c>
      <c r="H167" s="179">
        <v>60</v>
      </c>
      <c r="I167" s="180"/>
      <c r="J167" s="181">
        <f>ROUND(I167*H167,2)</f>
        <v>0</v>
      </c>
      <c r="K167" s="182"/>
      <c r="L167" s="183"/>
      <c r="M167" s="184" t="s">
        <v>1</v>
      </c>
      <c r="N167" s="185" t="s">
        <v>42</v>
      </c>
      <c r="P167" s="150">
        <f>O167*H167</f>
        <v>0</v>
      </c>
      <c r="Q167" s="150">
        <v>0</v>
      </c>
      <c r="R167" s="150">
        <f>Q167*H167</f>
        <v>0</v>
      </c>
      <c r="S167" s="150">
        <v>0</v>
      </c>
      <c r="T167" s="151">
        <f>S167*H167</f>
        <v>0</v>
      </c>
      <c r="AR167" s="152" t="s">
        <v>199</v>
      </c>
      <c r="AT167" s="152" t="s">
        <v>359</v>
      </c>
      <c r="AU167" s="152" t="s">
        <v>80</v>
      </c>
      <c r="AY167" s="17" t="s">
        <v>154</v>
      </c>
      <c r="BE167" s="153">
        <f>IF(N167="základná",J167,0)</f>
        <v>0</v>
      </c>
      <c r="BF167" s="153">
        <f>IF(N167="znížená",J167,0)</f>
        <v>0</v>
      </c>
      <c r="BG167" s="153">
        <f>IF(N167="zákl. prenesená",J167,0)</f>
        <v>0</v>
      </c>
      <c r="BH167" s="153">
        <f>IF(N167="zníž. prenesená",J167,0)</f>
        <v>0</v>
      </c>
      <c r="BI167" s="153">
        <f>IF(N167="nulová",J167,0)</f>
        <v>0</v>
      </c>
      <c r="BJ167" s="17" t="s">
        <v>84</v>
      </c>
      <c r="BK167" s="153">
        <f>ROUND(I167*H167,2)</f>
        <v>0</v>
      </c>
      <c r="BL167" s="17" t="s">
        <v>90</v>
      </c>
      <c r="BM167" s="152" t="s">
        <v>660</v>
      </c>
    </row>
    <row r="168" spans="2:65" s="1" customFormat="1" ht="16.5" customHeight="1">
      <c r="B168" s="139"/>
      <c r="C168" s="175" t="s">
        <v>399</v>
      </c>
      <c r="D168" s="175" t="s">
        <v>359</v>
      </c>
      <c r="E168" s="176" t="s">
        <v>3107</v>
      </c>
      <c r="F168" s="177" t="s">
        <v>3108</v>
      </c>
      <c r="G168" s="178" t="s">
        <v>633</v>
      </c>
      <c r="H168" s="179">
        <v>30</v>
      </c>
      <c r="I168" s="180"/>
      <c r="J168" s="181">
        <f>ROUND(I168*H168,2)</f>
        <v>0</v>
      </c>
      <c r="K168" s="182"/>
      <c r="L168" s="183"/>
      <c r="M168" s="184" t="s">
        <v>1</v>
      </c>
      <c r="N168" s="185" t="s">
        <v>42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199</v>
      </c>
      <c r="AT168" s="152" t="s">
        <v>359</v>
      </c>
      <c r="AU168" s="152" t="s">
        <v>80</v>
      </c>
      <c r="AY168" s="17" t="s">
        <v>154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7" t="s">
        <v>84</v>
      </c>
      <c r="BK168" s="153">
        <f>ROUND(I168*H168,2)</f>
        <v>0</v>
      </c>
      <c r="BL168" s="17" t="s">
        <v>90</v>
      </c>
      <c r="BM168" s="152" t="s">
        <v>671</v>
      </c>
    </row>
    <row r="169" spans="2:65" s="1" customFormat="1" ht="16.5" customHeight="1">
      <c r="B169" s="139"/>
      <c r="C169" s="140" t="s">
        <v>404</v>
      </c>
      <c r="D169" s="140" t="s">
        <v>156</v>
      </c>
      <c r="E169" s="141" t="s">
        <v>3109</v>
      </c>
      <c r="F169" s="142" t="s">
        <v>3110</v>
      </c>
      <c r="G169" s="143" t="s">
        <v>355</v>
      </c>
      <c r="H169" s="144">
        <v>20</v>
      </c>
      <c r="I169" s="145"/>
      <c r="J169" s="146">
        <f>ROUND(I169*H169,2)</f>
        <v>0</v>
      </c>
      <c r="K169" s="147"/>
      <c r="L169" s="32"/>
      <c r="M169" s="148" t="s">
        <v>1</v>
      </c>
      <c r="N169" s="149" t="s">
        <v>42</v>
      </c>
      <c r="P169" s="150">
        <f>O169*H169</f>
        <v>0</v>
      </c>
      <c r="Q169" s="150">
        <v>0</v>
      </c>
      <c r="R169" s="150">
        <f>Q169*H169</f>
        <v>0</v>
      </c>
      <c r="S169" s="150">
        <v>0</v>
      </c>
      <c r="T169" s="151">
        <f>S169*H169</f>
        <v>0</v>
      </c>
      <c r="AR169" s="152" t="s">
        <v>90</v>
      </c>
      <c r="AT169" s="152" t="s">
        <v>156</v>
      </c>
      <c r="AU169" s="152" t="s">
        <v>80</v>
      </c>
      <c r="AY169" s="17" t="s">
        <v>154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7" t="s">
        <v>84</v>
      </c>
      <c r="BK169" s="153">
        <f>ROUND(I169*H169,2)</f>
        <v>0</v>
      </c>
      <c r="BL169" s="17" t="s">
        <v>90</v>
      </c>
      <c r="BM169" s="152" t="s">
        <v>685</v>
      </c>
    </row>
    <row r="170" spans="2:65" s="1" customFormat="1" ht="16.5" customHeight="1">
      <c r="B170" s="139"/>
      <c r="C170" s="140" t="s">
        <v>409</v>
      </c>
      <c r="D170" s="140" t="s">
        <v>156</v>
      </c>
      <c r="E170" s="141" t="s">
        <v>3111</v>
      </c>
      <c r="F170" s="142" t="s">
        <v>3112</v>
      </c>
      <c r="G170" s="143" t="s">
        <v>633</v>
      </c>
      <c r="H170" s="144">
        <v>100</v>
      </c>
      <c r="I170" s="145"/>
      <c r="J170" s="146">
        <f>ROUND(I170*H170,2)</f>
        <v>0</v>
      </c>
      <c r="K170" s="147"/>
      <c r="L170" s="32"/>
      <c r="M170" s="148" t="s">
        <v>1</v>
      </c>
      <c r="N170" s="149" t="s">
        <v>42</v>
      </c>
      <c r="P170" s="150">
        <f>O170*H170</f>
        <v>0</v>
      </c>
      <c r="Q170" s="150">
        <v>0</v>
      </c>
      <c r="R170" s="150">
        <f>Q170*H170</f>
        <v>0</v>
      </c>
      <c r="S170" s="150">
        <v>0</v>
      </c>
      <c r="T170" s="151">
        <f>S170*H170</f>
        <v>0</v>
      </c>
      <c r="AR170" s="152" t="s">
        <v>90</v>
      </c>
      <c r="AT170" s="152" t="s">
        <v>156</v>
      </c>
      <c r="AU170" s="152" t="s">
        <v>80</v>
      </c>
      <c r="AY170" s="17" t="s">
        <v>154</v>
      </c>
      <c r="BE170" s="153">
        <f>IF(N170="základná",J170,0)</f>
        <v>0</v>
      </c>
      <c r="BF170" s="153">
        <f>IF(N170="znížená",J170,0)</f>
        <v>0</v>
      </c>
      <c r="BG170" s="153">
        <f>IF(N170="zákl. prenesená",J170,0)</f>
        <v>0</v>
      </c>
      <c r="BH170" s="153">
        <f>IF(N170="zníž. prenesená",J170,0)</f>
        <v>0</v>
      </c>
      <c r="BI170" s="153">
        <f>IF(N170="nulová",J170,0)</f>
        <v>0</v>
      </c>
      <c r="BJ170" s="17" t="s">
        <v>84</v>
      </c>
      <c r="BK170" s="153">
        <f>ROUND(I170*H170,2)</f>
        <v>0</v>
      </c>
      <c r="BL170" s="17" t="s">
        <v>90</v>
      </c>
      <c r="BM170" s="152" t="s">
        <v>700</v>
      </c>
    </row>
    <row r="171" spans="2:65" s="1" customFormat="1" ht="16.5" customHeight="1">
      <c r="B171" s="139"/>
      <c r="C171" s="140" t="s">
        <v>414</v>
      </c>
      <c r="D171" s="140" t="s">
        <v>156</v>
      </c>
      <c r="E171" s="141" t="s">
        <v>3113</v>
      </c>
      <c r="F171" s="142" t="s">
        <v>3114</v>
      </c>
      <c r="G171" s="143" t="s">
        <v>355</v>
      </c>
      <c r="H171" s="144">
        <v>20</v>
      </c>
      <c r="I171" s="145"/>
      <c r="J171" s="146">
        <f>ROUND(I171*H171,2)</f>
        <v>0</v>
      </c>
      <c r="K171" s="147"/>
      <c r="L171" s="32"/>
      <c r="M171" s="148" t="s">
        <v>1</v>
      </c>
      <c r="N171" s="149" t="s">
        <v>42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AR171" s="152" t="s">
        <v>90</v>
      </c>
      <c r="AT171" s="152" t="s">
        <v>156</v>
      </c>
      <c r="AU171" s="152" t="s">
        <v>80</v>
      </c>
      <c r="AY171" s="17" t="s">
        <v>154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7" t="s">
        <v>84</v>
      </c>
      <c r="BK171" s="153">
        <f>ROUND(I171*H171,2)</f>
        <v>0</v>
      </c>
      <c r="BL171" s="17" t="s">
        <v>90</v>
      </c>
      <c r="BM171" s="152" t="s">
        <v>713</v>
      </c>
    </row>
    <row r="172" spans="2:65" s="1" customFormat="1" ht="16.5" customHeight="1">
      <c r="B172" s="139"/>
      <c r="C172" s="140" t="s">
        <v>418</v>
      </c>
      <c r="D172" s="140" t="s">
        <v>156</v>
      </c>
      <c r="E172" s="141" t="s">
        <v>3115</v>
      </c>
      <c r="F172" s="142" t="s">
        <v>3116</v>
      </c>
      <c r="G172" s="143" t="s">
        <v>633</v>
      </c>
      <c r="H172" s="144">
        <v>30</v>
      </c>
      <c r="I172" s="145"/>
      <c r="J172" s="146">
        <f>ROUND(I172*H172,2)</f>
        <v>0</v>
      </c>
      <c r="K172" s="147"/>
      <c r="L172" s="32"/>
      <c r="M172" s="148" t="s">
        <v>1</v>
      </c>
      <c r="N172" s="149" t="s">
        <v>42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90</v>
      </c>
      <c r="AT172" s="152" t="s">
        <v>156</v>
      </c>
      <c r="AU172" s="152" t="s">
        <v>80</v>
      </c>
      <c r="AY172" s="17" t="s">
        <v>154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7" t="s">
        <v>84</v>
      </c>
      <c r="BK172" s="153">
        <f>ROUND(I172*H172,2)</f>
        <v>0</v>
      </c>
      <c r="BL172" s="17" t="s">
        <v>90</v>
      </c>
      <c r="BM172" s="152" t="s">
        <v>731</v>
      </c>
    </row>
    <row r="173" spans="2:65" s="1" customFormat="1" ht="16.5" customHeight="1">
      <c r="B173" s="139"/>
      <c r="C173" s="175" t="s">
        <v>424</v>
      </c>
      <c r="D173" s="175" t="s">
        <v>359</v>
      </c>
      <c r="E173" s="176" t="s">
        <v>3117</v>
      </c>
      <c r="F173" s="177" t="s">
        <v>3118</v>
      </c>
      <c r="G173" s="178" t="s">
        <v>633</v>
      </c>
      <c r="H173" s="179">
        <v>60</v>
      </c>
      <c r="I173" s="180"/>
      <c r="J173" s="181">
        <f>ROUND(I173*H173,2)</f>
        <v>0</v>
      </c>
      <c r="K173" s="182"/>
      <c r="L173" s="183"/>
      <c r="M173" s="184" t="s">
        <v>1</v>
      </c>
      <c r="N173" s="185" t="s">
        <v>42</v>
      </c>
      <c r="P173" s="150">
        <f>O173*H173</f>
        <v>0</v>
      </c>
      <c r="Q173" s="150">
        <v>0</v>
      </c>
      <c r="R173" s="150">
        <f>Q173*H173</f>
        <v>0</v>
      </c>
      <c r="S173" s="150">
        <v>0</v>
      </c>
      <c r="T173" s="151">
        <f>S173*H173</f>
        <v>0</v>
      </c>
      <c r="AR173" s="152" t="s">
        <v>199</v>
      </c>
      <c r="AT173" s="152" t="s">
        <v>359</v>
      </c>
      <c r="AU173" s="152" t="s">
        <v>80</v>
      </c>
      <c r="AY173" s="17" t="s">
        <v>154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7" t="s">
        <v>84</v>
      </c>
      <c r="BK173" s="153">
        <f>ROUND(I173*H173,2)</f>
        <v>0</v>
      </c>
      <c r="BL173" s="17" t="s">
        <v>90</v>
      </c>
      <c r="BM173" s="152" t="s">
        <v>741</v>
      </c>
    </row>
    <row r="174" spans="2:65" s="1" customFormat="1" ht="16.5" customHeight="1">
      <c r="B174" s="139"/>
      <c r="C174" s="175" t="s">
        <v>433</v>
      </c>
      <c r="D174" s="175" t="s">
        <v>359</v>
      </c>
      <c r="E174" s="176" t="s">
        <v>3119</v>
      </c>
      <c r="F174" s="177" t="s">
        <v>3120</v>
      </c>
      <c r="G174" s="178" t="s">
        <v>633</v>
      </c>
      <c r="H174" s="179">
        <v>60</v>
      </c>
      <c r="I174" s="180"/>
      <c r="J174" s="181">
        <f>ROUND(I174*H174,2)</f>
        <v>0</v>
      </c>
      <c r="K174" s="182"/>
      <c r="L174" s="183"/>
      <c r="M174" s="184" t="s">
        <v>1</v>
      </c>
      <c r="N174" s="185" t="s">
        <v>42</v>
      </c>
      <c r="P174" s="150">
        <f>O174*H174</f>
        <v>0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AR174" s="152" t="s">
        <v>199</v>
      </c>
      <c r="AT174" s="152" t="s">
        <v>359</v>
      </c>
      <c r="AU174" s="152" t="s">
        <v>80</v>
      </c>
      <c r="AY174" s="17" t="s">
        <v>154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7" t="s">
        <v>84</v>
      </c>
      <c r="BK174" s="153">
        <f>ROUND(I174*H174,2)</f>
        <v>0</v>
      </c>
      <c r="BL174" s="17" t="s">
        <v>90</v>
      </c>
      <c r="BM174" s="152" t="s">
        <v>749</v>
      </c>
    </row>
    <row r="175" spans="2:65" s="1" customFormat="1" ht="24.2" customHeight="1">
      <c r="B175" s="139"/>
      <c r="C175" s="140" t="s">
        <v>441</v>
      </c>
      <c r="D175" s="140" t="s">
        <v>156</v>
      </c>
      <c r="E175" s="141" t="s">
        <v>3121</v>
      </c>
      <c r="F175" s="142" t="s">
        <v>3122</v>
      </c>
      <c r="G175" s="143" t="s">
        <v>633</v>
      </c>
      <c r="H175" s="144">
        <v>60</v>
      </c>
      <c r="I175" s="145"/>
      <c r="J175" s="146">
        <f>ROUND(I175*H175,2)</f>
        <v>0</v>
      </c>
      <c r="K175" s="147"/>
      <c r="L175" s="32"/>
      <c r="M175" s="148" t="s">
        <v>1</v>
      </c>
      <c r="N175" s="149" t="s">
        <v>42</v>
      </c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AR175" s="152" t="s">
        <v>90</v>
      </c>
      <c r="AT175" s="152" t="s">
        <v>156</v>
      </c>
      <c r="AU175" s="152" t="s">
        <v>80</v>
      </c>
      <c r="AY175" s="17" t="s">
        <v>154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7" t="s">
        <v>84</v>
      </c>
      <c r="BK175" s="153">
        <f>ROUND(I175*H175,2)</f>
        <v>0</v>
      </c>
      <c r="BL175" s="17" t="s">
        <v>90</v>
      </c>
      <c r="BM175" s="152" t="s">
        <v>782</v>
      </c>
    </row>
    <row r="176" spans="2:65" s="1" customFormat="1" ht="24.2" customHeight="1">
      <c r="B176" s="139"/>
      <c r="C176" s="140" t="s">
        <v>451</v>
      </c>
      <c r="D176" s="140" t="s">
        <v>156</v>
      </c>
      <c r="E176" s="141" t="s">
        <v>3123</v>
      </c>
      <c r="F176" s="142" t="s">
        <v>3124</v>
      </c>
      <c r="G176" s="143" t="s">
        <v>355</v>
      </c>
      <c r="H176" s="144">
        <v>1</v>
      </c>
      <c r="I176" s="145"/>
      <c r="J176" s="146">
        <f>ROUND(I176*H176,2)</f>
        <v>0</v>
      </c>
      <c r="K176" s="147"/>
      <c r="L176" s="32"/>
      <c r="M176" s="148" t="s">
        <v>1</v>
      </c>
      <c r="N176" s="149" t="s">
        <v>42</v>
      </c>
      <c r="P176" s="150">
        <f>O176*H176</f>
        <v>0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AR176" s="152" t="s">
        <v>90</v>
      </c>
      <c r="AT176" s="152" t="s">
        <v>156</v>
      </c>
      <c r="AU176" s="152" t="s">
        <v>80</v>
      </c>
      <c r="AY176" s="17" t="s">
        <v>154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7" t="s">
        <v>84</v>
      </c>
      <c r="BK176" s="153">
        <f>ROUND(I176*H176,2)</f>
        <v>0</v>
      </c>
      <c r="BL176" s="17" t="s">
        <v>90</v>
      </c>
      <c r="BM176" s="152" t="s">
        <v>791</v>
      </c>
    </row>
    <row r="177" spans="2:65" s="1" customFormat="1" ht="24.2" customHeight="1">
      <c r="B177" s="139"/>
      <c r="C177" s="175" t="s">
        <v>461</v>
      </c>
      <c r="D177" s="175" t="s">
        <v>359</v>
      </c>
      <c r="E177" s="176" t="s">
        <v>3125</v>
      </c>
      <c r="F177" s="177" t="s">
        <v>3126</v>
      </c>
      <c r="G177" s="178" t="s">
        <v>355</v>
      </c>
      <c r="H177" s="179">
        <v>1</v>
      </c>
      <c r="I177" s="180"/>
      <c r="J177" s="181">
        <f>ROUND(I177*H177,2)</f>
        <v>0</v>
      </c>
      <c r="K177" s="182"/>
      <c r="L177" s="183"/>
      <c r="M177" s="184" t="s">
        <v>1</v>
      </c>
      <c r="N177" s="185" t="s">
        <v>42</v>
      </c>
      <c r="P177" s="150">
        <f>O177*H177</f>
        <v>0</v>
      </c>
      <c r="Q177" s="150">
        <v>0</v>
      </c>
      <c r="R177" s="150">
        <f>Q177*H177</f>
        <v>0</v>
      </c>
      <c r="S177" s="150">
        <v>0</v>
      </c>
      <c r="T177" s="151">
        <f>S177*H177</f>
        <v>0</v>
      </c>
      <c r="AR177" s="152" t="s">
        <v>199</v>
      </c>
      <c r="AT177" s="152" t="s">
        <v>359</v>
      </c>
      <c r="AU177" s="152" t="s">
        <v>80</v>
      </c>
      <c r="AY177" s="17" t="s">
        <v>154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7" t="s">
        <v>84</v>
      </c>
      <c r="BK177" s="153">
        <f>ROUND(I177*H177,2)</f>
        <v>0</v>
      </c>
      <c r="BL177" s="17" t="s">
        <v>90</v>
      </c>
      <c r="BM177" s="152" t="s">
        <v>799</v>
      </c>
    </row>
    <row r="178" spans="2:65" s="1" customFormat="1" ht="24.2" customHeight="1">
      <c r="B178" s="139"/>
      <c r="C178" s="175" t="s">
        <v>465</v>
      </c>
      <c r="D178" s="175" t="s">
        <v>359</v>
      </c>
      <c r="E178" s="176" t="s">
        <v>3127</v>
      </c>
      <c r="F178" s="177" t="s">
        <v>3128</v>
      </c>
      <c r="G178" s="178" t="s">
        <v>355</v>
      </c>
      <c r="H178" s="179">
        <v>1</v>
      </c>
      <c r="I178" s="180"/>
      <c r="J178" s="181">
        <f>ROUND(I178*H178,2)</f>
        <v>0</v>
      </c>
      <c r="K178" s="182"/>
      <c r="L178" s="183"/>
      <c r="M178" s="184" t="s">
        <v>1</v>
      </c>
      <c r="N178" s="185" t="s">
        <v>42</v>
      </c>
      <c r="P178" s="150">
        <f>O178*H178</f>
        <v>0</v>
      </c>
      <c r="Q178" s="150">
        <v>0</v>
      </c>
      <c r="R178" s="150">
        <f>Q178*H178</f>
        <v>0</v>
      </c>
      <c r="S178" s="150">
        <v>0</v>
      </c>
      <c r="T178" s="151">
        <f>S178*H178</f>
        <v>0</v>
      </c>
      <c r="AR178" s="152" t="s">
        <v>199</v>
      </c>
      <c r="AT178" s="152" t="s">
        <v>359</v>
      </c>
      <c r="AU178" s="152" t="s">
        <v>80</v>
      </c>
      <c r="AY178" s="17" t="s">
        <v>154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7" t="s">
        <v>84</v>
      </c>
      <c r="BK178" s="153">
        <f>ROUND(I178*H178,2)</f>
        <v>0</v>
      </c>
      <c r="BL178" s="17" t="s">
        <v>90</v>
      </c>
      <c r="BM178" s="152" t="s">
        <v>812</v>
      </c>
    </row>
    <row r="179" spans="2:65" s="1" customFormat="1" ht="16.5" customHeight="1">
      <c r="B179" s="139"/>
      <c r="C179" s="175" t="s">
        <v>473</v>
      </c>
      <c r="D179" s="175" t="s">
        <v>359</v>
      </c>
      <c r="E179" s="176" t="s">
        <v>3129</v>
      </c>
      <c r="F179" s="177" t="s">
        <v>3130</v>
      </c>
      <c r="G179" s="178" t="s">
        <v>355</v>
      </c>
      <c r="H179" s="179">
        <v>1</v>
      </c>
      <c r="I179" s="180"/>
      <c r="J179" s="181">
        <f>ROUND(I179*H179,2)</f>
        <v>0</v>
      </c>
      <c r="K179" s="182"/>
      <c r="L179" s="183"/>
      <c r="M179" s="184" t="s">
        <v>1</v>
      </c>
      <c r="N179" s="185" t="s">
        <v>42</v>
      </c>
      <c r="P179" s="150">
        <f>O179*H179</f>
        <v>0</v>
      </c>
      <c r="Q179" s="150">
        <v>0</v>
      </c>
      <c r="R179" s="150">
        <f>Q179*H179</f>
        <v>0</v>
      </c>
      <c r="S179" s="150">
        <v>0</v>
      </c>
      <c r="T179" s="151">
        <f>S179*H179</f>
        <v>0</v>
      </c>
      <c r="AR179" s="152" t="s">
        <v>199</v>
      </c>
      <c r="AT179" s="152" t="s">
        <v>359</v>
      </c>
      <c r="AU179" s="152" t="s">
        <v>80</v>
      </c>
      <c r="AY179" s="17" t="s">
        <v>154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7" t="s">
        <v>84</v>
      </c>
      <c r="BK179" s="153">
        <f>ROUND(I179*H179,2)</f>
        <v>0</v>
      </c>
      <c r="BL179" s="17" t="s">
        <v>90</v>
      </c>
      <c r="BM179" s="152" t="s">
        <v>825</v>
      </c>
    </row>
    <row r="180" spans="2:65" s="1" customFormat="1" ht="16.5" customHeight="1">
      <c r="B180" s="139"/>
      <c r="C180" s="140" t="s">
        <v>477</v>
      </c>
      <c r="D180" s="140" t="s">
        <v>156</v>
      </c>
      <c r="E180" s="141" t="s">
        <v>3131</v>
      </c>
      <c r="F180" s="142" t="s">
        <v>3132</v>
      </c>
      <c r="G180" s="143" t="s">
        <v>355</v>
      </c>
      <c r="H180" s="144">
        <v>1</v>
      </c>
      <c r="I180" s="145"/>
      <c r="J180" s="146">
        <f>ROUND(I180*H180,2)</f>
        <v>0</v>
      </c>
      <c r="K180" s="147"/>
      <c r="L180" s="32"/>
      <c r="M180" s="148" t="s">
        <v>1</v>
      </c>
      <c r="N180" s="149" t="s">
        <v>42</v>
      </c>
      <c r="P180" s="150">
        <f>O180*H180</f>
        <v>0</v>
      </c>
      <c r="Q180" s="150">
        <v>0</v>
      </c>
      <c r="R180" s="150">
        <f>Q180*H180</f>
        <v>0</v>
      </c>
      <c r="S180" s="150">
        <v>0</v>
      </c>
      <c r="T180" s="151">
        <f>S180*H180</f>
        <v>0</v>
      </c>
      <c r="AR180" s="152" t="s">
        <v>90</v>
      </c>
      <c r="AT180" s="152" t="s">
        <v>156</v>
      </c>
      <c r="AU180" s="152" t="s">
        <v>80</v>
      </c>
      <c r="AY180" s="17" t="s">
        <v>154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7" t="s">
        <v>84</v>
      </c>
      <c r="BK180" s="153">
        <f>ROUND(I180*H180,2)</f>
        <v>0</v>
      </c>
      <c r="BL180" s="17" t="s">
        <v>90</v>
      </c>
      <c r="BM180" s="152" t="s">
        <v>834</v>
      </c>
    </row>
    <row r="181" spans="2:65" s="1" customFormat="1" ht="24.2" customHeight="1">
      <c r="B181" s="139"/>
      <c r="C181" s="175" t="s">
        <v>484</v>
      </c>
      <c r="D181" s="175" t="s">
        <v>359</v>
      </c>
      <c r="E181" s="176" t="s">
        <v>3133</v>
      </c>
      <c r="F181" s="177" t="s">
        <v>3134</v>
      </c>
      <c r="G181" s="178" t="s">
        <v>633</v>
      </c>
      <c r="H181" s="179">
        <v>50</v>
      </c>
      <c r="I181" s="180"/>
      <c r="J181" s="181">
        <f>ROUND(I181*H181,2)</f>
        <v>0</v>
      </c>
      <c r="K181" s="182"/>
      <c r="L181" s="183"/>
      <c r="M181" s="184" t="s">
        <v>1</v>
      </c>
      <c r="N181" s="185" t="s">
        <v>42</v>
      </c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AR181" s="152" t="s">
        <v>199</v>
      </c>
      <c r="AT181" s="152" t="s">
        <v>359</v>
      </c>
      <c r="AU181" s="152" t="s">
        <v>80</v>
      </c>
      <c r="AY181" s="17" t="s">
        <v>154</v>
      </c>
      <c r="BE181" s="153">
        <f>IF(N181="základná",J181,0)</f>
        <v>0</v>
      </c>
      <c r="BF181" s="153">
        <f>IF(N181="znížená",J181,0)</f>
        <v>0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7" t="s">
        <v>84</v>
      </c>
      <c r="BK181" s="153">
        <f>ROUND(I181*H181,2)</f>
        <v>0</v>
      </c>
      <c r="BL181" s="17" t="s">
        <v>90</v>
      </c>
      <c r="BM181" s="152" t="s">
        <v>844</v>
      </c>
    </row>
    <row r="182" spans="2:65" s="1" customFormat="1" ht="16.5" customHeight="1">
      <c r="B182" s="139"/>
      <c r="C182" s="175" t="s">
        <v>488</v>
      </c>
      <c r="D182" s="175" t="s">
        <v>359</v>
      </c>
      <c r="E182" s="176" t="s">
        <v>3135</v>
      </c>
      <c r="F182" s="177" t="s">
        <v>3136</v>
      </c>
      <c r="G182" s="178" t="s">
        <v>355</v>
      </c>
      <c r="H182" s="179">
        <v>100</v>
      </c>
      <c r="I182" s="180"/>
      <c r="J182" s="181">
        <f>ROUND(I182*H182,2)</f>
        <v>0</v>
      </c>
      <c r="K182" s="182"/>
      <c r="L182" s="183"/>
      <c r="M182" s="184" t="s">
        <v>1</v>
      </c>
      <c r="N182" s="185" t="s">
        <v>42</v>
      </c>
      <c r="P182" s="150">
        <f>O182*H182</f>
        <v>0</v>
      </c>
      <c r="Q182" s="150">
        <v>0</v>
      </c>
      <c r="R182" s="150">
        <f>Q182*H182</f>
        <v>0</v>
      </c>
      <c r="S182" s="150">
        <v>0</v>
      </c>
      <c r="T182" s="151">
        <f>S182*H182</f>
        <v>0</v>
      </c>
      <c r="AR182" s="152" t="s">
        <v>199</v>
      </c>
      <c r="AT182" s="152" t="s">
        <v>359</v>
      </c>
      <c r="AU182" s="152" t="s">
        <v>80</v>
      </c>
      <c r="AY182" s="17" t="s">
        <v>154</v>
      </c>
      <c r="BE182" s="153">
        <f>IF(N182="základná",J182,0)</f>
        <v>0</v>
      </c>
      <c r="BF182" s="153">
        <f>IF(N182="znížená",J182,0)</f>
        <v>0</v>
      </c>
      <c r="BG182" s="153">
        <f>IF(N182="zákl. prenesená",J182,0)</f>
        <v>0</v>
      </c>
      <c r="BH182" s="153">
        <f>IF(N182="zníž. prenesená",J182,0)</f>
        <v>0</v>
      </c>
      <c r="BI182" s="153">
        <f>IF(N182="nulová",J182,0)</f>
        <v>0</v>
      </c>
      <c r="BJ182" s="17" t="s">
        <v>84</v>
      </c>
      <c r="BK182" s="153">
        <f>ROUND(I182*H182,2)</f>
        <v>0</v>
      </c>
      <c r="BL182" s="17" t="s">
        <v>90</v>
      </c>
      <c r="BM182" s="152" t="s">
        <v>881</v>
      </c>
    </row>
    <row r="183" spans="2:65" s="1" customFormat="1" ht="24.2" customHeight="1">
      <c r="B183" s="139"/>
      <c r="C183" s="140" t="s">
        <v>499</v>
      </c>
      <c r="D183" s="140" t="s">
        <v>156</v>
      </c>
      <c r="E183" s="141" t="s">
        <v>3137</v>
      </c>
      <c r="F183" s="142" t="s">
        <v>3138</v>
      </c>
      <c r="G183" s="143" t="s">
        <v>633</v>
      </c>
      <c r="H183" s="144">
        <v>50</v>
      </c>
      <c r="I183" s="145"/>
      <c r="J183" s="146">
        <f>ROUND(I183*H183,2)</f>
        <v>0</v>
      </c>
      <c r="K183" s="147"/>
      <c r="L183" s="32"/>
      <c r="M183" s="148" t="s">
        <v>1</v>
      </c>
      <c r="N183" s="149" t="s">
        <v>42</v>
      </c>
      <c r="P183" s="150">
        <f>O183*H183</f>
        <v>0</v>
      </c>
      <c r="Q183" s="150">
        <v>0</v>
      </c>
      <c r="R183" s="150">
        <f>Q183*H183</f>
        <v>0</v>
      </c>
      <c r="S183" s="150">
        <v>0</v>
      </c>
      <c r="T183" s="151">
        <f>S183*H183</f>
        <v>0</v>
      </c>
      <c r="AR183" s="152" t="s">
        <v>90</v>
      </c>
      <c r="AT183" s="152" t="s">
        <v>156</v>
      </c>
      <c r="AU183" s="152" t="s">
        <v>80</v>
      </c>
      <c r="AY183" s="17" t="s">
        <v>154</v>
      </c>
      <c r="BE183" s="153">
        <f>IF(N183="základná",J183,0)</f>
        <v>0</v>
      </c>
      <c r="BF183" s="153">
        <f>IF(N183="znížená",J183,0)</f>
        <v>0</v>
      </c>
      <c r="BG183" s="153">
        <f>IF(N183="zákl. prenesená",J183,0)</f>
        <v>0</v>
      </c>
      <c r="BH183" s="153">
        <f>IF(N183="zníž. prenesená",J183,0)</f>
        <v>0</v>
      </c>
      <c r="BI183" s="153">
        <f>IF(N183="nulová",J183,0)</f>
        <v>0</v>
      </c>
      <c r="BJ183" s="17" t="s">
        <v>84</v>
      </c>
      <c r="BK183" s="153">
        <f>ROUND(I183*H183,2)</f>
        <v>0</v>
      </c>
      <c r="BL183" s="17" t="s">
        <v>90</v>
      </c>
      <c r="BM183" s="152" t="s">
        <v>892</v>
      </c>
    </row>
    <row r="184" spans="2:65" s="1" customFormat="1" ht="16.5" customHeight="1">
      <c r="B184" s="139"/>
      <c r="C184" s="140" t="s">
        <v>510</v>
      </c>
      <c r="D184" s="140" t="s">
        <v>156</v>
      </c>
      <c r="E184" s="141" t="s">
        <v>3139</v>
      </c>
      <c r="F184" s="142" t="s">
        <v>3140</v>
      </c>
      <c r="G184" s="143" t="s">
        <v>355</v>
      </c>
      <c r="H184" s="144">
        <v>1</v>
      </c>
      <c r="I184" s="145"/>
      <c r="J184" s="146">
        <f>ROUND(I184*H184,2)</f>
        <v>0</v>
      </c>
      <c r="K184" s="147"/>
      <c r="L184" s="32"/>
      <c r="M184" s="148" t="s">
        <v>1</v>
      </c>
      <c r="N184" s="149" t="s">
        <v>42</v>
      </c>
      <c r="P184" s="150">
        <f>O184*H184</f>
        <v>0</v>
      </c>
      <c r="Q184" s="150">
        <v>0</v>
      </c>
      <c r="R184" s="150">
        <f>Q184*H184</f>
        <v>0</v>
      </c>
      <c r="S184" s="150">
        <v>0</v>
      </c>
      <c r="T184" s="151">
        <f>S184*H184</f>
        <v>0</v>
      </c>
      <c r="AR184" s="152" t="s">
        <v>90</v>
      </c>
      <c r="AT184" s="152" t="s">
        <v>156</v>
      </c>
      <c r="AU184" s="152" t="s">
        <v>80</v>
      </c>
      <c r="AY184" s="17" t="s">
        <v>154</v>
      </c>
      <c r="BE184" s="153">
        <f>IF(N184="základná",J184,0)</f>
        <v>0</v>
      </c>
      <c r="BF184" s="153">
        <f>IF(N184="znížená",J184,0)</f>
        <v>0</v>
      </c>
      <c r="BG184" s="153">
        <f>IF(N184="zákl. prenesená",J184,0)</f>
        <v>0</v>
      </c>
      <c r="BH184" s="153">
        <f>IF(N184="zníž. prenesená",J184,0)</f>
        <v>0</v>
      </c>
      <c r="BI184" s="153">
        <f>IF(N184="nulová",J184,0)</f>
        <v>0</v>
      </c>
      <c r="BJ184" s="17" t="s">
        <v>84</v>
      </c>
      <c r="BK184" s="153">
        <f>ROUND(I184*H184,2)</f>
        <v>0</v>
      </c>
      <c r="BL184" s="17" t="s">
        <v>90</v>
      </c>
      <c r="BM184" s="152" t="s">
        <v>903</v>
      </c>
    </row>
    <row r="185" spans="2:65" s="11" customFormat="1" ht="25.9" customHeight="1">
      <c r="B185" s="127"/>
      <c r="D185" s="128" t="s">
        <v>75</v>
      </c>
      <c r="E185" s="129" t="s">
        <v>2356</v>
      </c>
      <c r="F185" s="129" t="s">
        <v>3141</v>
      </c>
      <c r="I185" s="130"/>
      <c r="J185" s="131">
        <f>BK185</f>
        <v>0</v>
      </c>
      <c r="L185" s="127"/>
      <c r="M185" s="132"/>
      <c r="P185" s="133">
        <f>P186</f>
        <v>0</v>
      </c>
      <c r="R185" s="133">
        <f>R186</f>
        <v>0</v>
      </c>
      <c r="T185" s="134">
        <f>T186</f>
        <v>0</v>
      </c>
      <c r="AR185" s="128" t="s">
        <v>80</v>
      </c>
      <c r="AT185" s="135" t="s">
        <v>75</v>
      </c>
      <c r="AU185" s="135" t="s">
        <v>7</v>
      </c>
      <c r="AY185" s="128" t="s">
        <v>154</v>
      </c>
      <c r="BK185" s="136">
        <f>BK186</f>
        <v>0</v>
      </c>
    </row>
    <row r="186" spans="2:65" s="1" customFormat="1" ht="24.2" customHeight="1">
      <c r="B186" s="139"/>
      <c r="C186" s="140" t="s">
        <v>516</v>
      </c>
      <c r="D186" s="140" t="s">
        <v>156</v>
      </c>
      <c r="E186" s="141" t="s">
        <v>2602</v>
      </c>
      <c r="F186" s="142" t="s">
        <v>3142</v>
      </c>
      <c r="G186" s="143" t="s">
        <v>3143</v>
      </c>
      <c r="H186" s="144">
        <v>1</v>
      </c>
      <c r="I186" s="145"/>
      <c r="J186" s="146">
        <f>ROUND(I186*H186,2)</f>
        <v>0</v>
      </c>
      <c r="K186" s="147"/>
      <c r="L186" s="32"/>
      <c r="M186" s="148" t="s">
        <v>1</v>
      </c>
      <c r="N186" s="149" t="s">
        <v>42</v>
      </c>
      <c r="P186" s="150">
        <f>O186*H186</f>
        <v>0</v>
      </c>
      <c r="Q186" s="150">
        <v>0</v>
      </c>
      <c r="R186" s="150">
        <f>Q186*H186</f>
        <v>0</v>
      </c>
      <c r="S186" s="150">
        <v>0</v>
      </c>
      <c r="T186" s="151">
        <f>S186*H186</f>
        <v>0</v>
      </c>
      <c r="AR186" s="152" t="s">
        <v>90</v>
      </c>
      <c r="AT186" s="152" t="s">
        <v>156</v>
      </c>
      <c r="AU186" s="152" t="s">
        <v>80</v>
      </c>
      <c r="AY186" s="17" t="s">
        <v>154</v>
      </c>
      <c r="BE186" s="153">
        <f>IF(N186="základná",J186,0)</f>
        <v>0</v>
      </c>
      <c r="BF186" s="153">
        <f>IF(N186="znížená",J186,0)</f>
        <v>0</v>
      </c>
      <c r="BG186" s="153">
        <f>IF(N186="zákl. prenesená",J186,0)</f>
        <v>0</v>
      </c>
      <c r="BH186" s="153">
        <f>IF(N186="zníž. prenesená",J186,0)</f>
        <v>0</v>
      </c>
      <c r="BI186" s="153">
        <f>IF(N186="nulová",J186,0)</f>
        <v>0</v>
      </c>
      <c r="BJ186" s="17" t="s">
        <v>84</v>
      </c>
      <c r="BK186" s="153">
        <f>ROUND(I186*H186,2)</f>
        <v>0</v>
      </c>
      <c r="BL186" s="17" t="s">
        <v>90</v>
      </c>
      <c r="BM186" s="152" t="s">
        <v>912</v>
      </c>
    </row>
    <row r="187" spans="2:65" s="11" customFormat="1" ht="25.9" customHeight="1">
      <c r="B187" s="127"/>
      <c r="D187" s="128" t="s">
        <v>75</v>
      </c>
      <c r="E187" s="129" t="s">
        <v>2451</v>
      </c>
      <c r="F187" s="129" t="s">
        <v>3144</v>
      </c>
      <c r="I187" s="130"/>
      <c r="J187" s="131">
        <f>BK187</f>
        <v>0</v>
      </c>
      <c r="L187" s="127"/>
      <c r="M187" s="132"/>
      <c r="P187" s="133">
        <f>P188</f>
        <v>0</v>
      </c>
      <c r="R187" s="133">
        <f>R188</f>
        <v>0</v>
      </c>
      <c r="T187" s="134">
        <f>T188</f>
        <v>0</v>
      </c>
      <c r="AR187" s="128" t="s">
        <v>80</v>
      </c>
      <c r="AT187" s="135" t="s">
        <v>75</v>
      </c>
      <c r="AU187" s="135" t="s">
        <v>7</v>
      </c>
      <c r="AY187" s="128" t="s">
        <v>154</v>
      </c>
      <c r="BK187" s="136">
        <f>BK188</f>
        <v>0</v>
      </c>
    </row>
    <row r="188" spans="2:65" s="1" customFormat="1" ht="24.2" customHeight="1">
      <c r="B188" s="139"/>
      <c r="C188" s="140" t="s">
        <v>521</v>
      </c>
      <c r="D188" s="140" t="s">
        <v>156</v>
      </c>
      <c r="E188" s="141" t="s">
        <v>3145</v>
      </c>
      <c r="F188" s="142" t="s">
        <v>3146</v>
      </c>
      <c r="G188" s="143" t="s">
        <v>3063</v>
      </c>
      <c r="H188" s="144">
        <v>60</v>
      </c>
      <c r="I188" s="145"/>
      <c r="J188" s="146">
        <f>ROUND(I188*H188,2)</f>
        <v>0</v>
      </c>
      <c r="K188" s="147"/>
      <c r="L188" s="32"/>
      <c r="M188" s="148" t="s">
        <v>1</v>
      </c>
      <c r="N188" s="149" t="s">
        <v>42</v>
      </c>
      <c r="P188" s="150">
        <f>O188*H188</f>
        <v>0</v>
      </c>
      <c r="Q188" s="150">
        <v>0</v>
      </c>
      <c r="R188" s="150">
        <f>Q188*H188</f>
        <v>0</v>
      </c>
      <c r="S188" s="150">
        <v>0</v>
      </c>
      <c r="T188" s="151">
        <f>S188*H188</f>
        <v>0</v>
      </c>
      <c r="AR188" s="152" t="s">
        <v>90</v>
      </c>
      <c r="AT188" s="152" t="s">
        <v>156</v>
      </c>
      <c r="AU188" s="152" t="s">
        <v>80</v>
      </c>
      <c r="AY188" s="17" t="s">
        <v>154</v>
      </c>
      <c r="BE188" s="153">
        <f>IF(N188="základná",J188,0)</f>
        <v>0</v>
      </c>
      <c r="BF188" s="153">
        <f>IF(N188="znížená",J188,0)</f>
        <v>0</v>
      </c>
      <c r="BG188" s="153">
        <f>IF(N188="zákl. prenesená",J188,0)</f>
        <v>0</v>
      </c>
      <c r="BH188" s="153">
        <f>IF(N188="zníž. prenesená",J188,0)</f>
        <v>0</v>
      </c>
      <c r="BI188" s="153">
        <f>IF(N188="nulová",J188,0)</f>
        <v>0</v>
      </c>
      <c r="BJ188" s="17" t="s">
        <v>84</v>
      </c>
      <c r="BK188" s="153">
        <f>ROUND(I188*H188,2)</f>
        <v>0</v>
      </c>
      <c r="BL188" s="17" t="s">
        <v>90</v>
      </c>
      <c r="BM188" s="152" t="s">
        <v>926</v>
      </c>
    </row>
    <row r="189" spans="2:65" s="11" customFormat="1" ht="25.9" customHeight="1">
      <c r="B189" s="127"/>
      <c r="D189" s="128" t="s">
        <v>75</v>
      </c>
      <c r="E189" s="129" t="s">
        <v>2515</v>
      </c>
      <c r="F189" s="129" t="s">
        <v>3147</v>
      </c>
      <c r="I189" s="130"/>
      <c r="J189" s="131">
        <f>BK189</f>
        <v>0</v>
      </c>
      <c r="L189" s="127"/>
      <c r="M189" s="132"/>
      <c r="P189" s="133">
        <f>SUM(P190:P205)</f>
        <v>0</v>
      </c>
      <c r="R189" s="133">
        <f>SUM(R190:R205)</f>
        <v>0</v>
      </c>
      <c r="T189" s="134">
        <f>SUM(T190:T205)</f>
        <v>0</v>
      </c>
      <c r="AR189" s="128" t="s">
        <v>80</v>
      </c>
      <c r="AT189" s="135" t="s">
        <v>75</v>
      </c>
      <c r="AU189" s="135" t="s">
        <v>7</v>
      </c>
      <c r="AY189" s="128" t="s">
        <v>154</v>
      </c>
      <c r="BK189" s="136">
        <f>SUM(BK190:BK205)</f>
        <v>0</v>
      </c>
    </row>
    <row r="190" spans="2:65" s="1" customFormat="1" ht="16.5" customHeight="1">
      <c r="B190" s="139"/>
      <c r="C190" s="175" t="s">
        <v>525</v>
      </c>
      <c r="D190" s="175" t="s">
        <v>359</v>
      </c>
      <c r="E190" s="176" t="s">
        <v>3148</v>
      </c>
      <c r="F190" s="177" t="s">
        <v>3149</v>
      </c>
      <c r="G190" s="178" t="s">
        <v>355</v>
      </c>
      <c r="H190" s="179">
        <v>1</v>
      </c>
      <c r="I190" s="180"/>
      <c r="J190" s="181">
        <f>ROUND(I190*H190,2)</f>
        <v>0</v>
      </c>
      <c r="K190" s="182"/>
      <c r="L190" s="183"/>
      <c r="M190" s="184" t="s">
        <v>1</v>
      </c>
      <c r="N190" s="185" t="s">
        <v>42</v>
      </c>
      <c r="P190" s="150">
        <f>O190*H190</f>
        <v>0</v>
      </c>
      <c r="Q190" s="150">
        <v>0</v>
      </c>
      <c r="R190" s="150">
        <f>Q190*H190</f>
        <v>0</v>
      </c>
      <c r="S190" s="150">
        <v>0</v>
      </c>
      <c r="T190" s="151">
        <f>S190*H190</f>
        <v>0</v>
      </c>
      <c r="AR190" s="152" t="s">
        <v>199</v>
      </c>
      <c r="AT190" s="152" t="s">
        <v>359</v>
      </c>
      <c r="AU190" s="152" t="s">
        <v>80</v>
      </c>
      <c r="AY190" s="17" t="s">
        <v>154</v>
      </c>
      <c r="BE190" s="153">
        <f>IF(N190="základná",J190,0)</f>
        <v>0</v>
      </c>
      <c r="BF190" s="153">
        <f>IF(N190="znížená",J190,0)</f>
        <v>0</v>
      </c>
      <c r="BG190" s="153">
        <f>IF(N190="zákl. prenesená",J190,0)</f>
        <v>0</v>
      </c>
      <c r="BH190" s="153">
        <f>IF(N190="zníž. prenesená",J190,0)</f>
        <v>0</v>
      </c>
      <c r="BI190" s="153">
        <f>IF(N190="nulová",J190,0)</f>
        <v>0</v>
      </c>
      <c r="BJ190" s="17" t="s">
        <v>84</v>
      </c>
      <c r="BK190" s="153">
        <f>ROUND(I190*H190,2)</f>
        <v>0</v>
      </c>
      <c r="BL190" s="17" t="s">
        <v>90</v>
      </c>
      <c r="BM190" s="152" t="s">
        <v>941</v>
      </c>
    </row>
    <row r="191" spans="2:65" s="1" customFormat="1" ht="21.75" customHeight="1">
      <c r="B191" s="139"/>
      <c r="C191" s="175" t="s">
        <v>531</v>
      </c>
      <c r="D191" s="175" t="s">
        <v>359</v>
      </c>
      <c r="E191" s="176" t="s">
        <v>3150</v>
      </c>
      <c r="F191" s="177" t="s">
        <v>3151</v>
      </c>
      <c r="G191" s="178" t="s">
        <v>355</v>
      </c>
      <c r="H191" s="179">
        <v>1</v>
      </c>
      <c r="I191" s="180"/>
      <c r="J191" s="181">
        <f>ROUND(I191*H191,2)</f>
        <v>0</v>
      </c>
      <c r="K191" s="182"/>
      <c r="L191" s="183"/>
      <c r="M191" s="184" t="s">
        <v>1</v>
      </c>
      <c r="N191" s="185" t="s">
        <v>42</v>
      </c>
      <c r="P191" s="150">
        <f>O191*H191</f>
        <v>0</v>
      </c>
      <c r="Q191" s="150">
        <v>0</v>
      </c>
      <c r="R191" s="150">
        <f>Q191*H191</f>
        <v>0</v>
      </c>
      <c r="S191" s="150">
        <v>0</v>
      </c>
      <c r="T191" s="151">
        <f>S191*H191</f>
        <v>0</v>
      </c>
      <c r="AR191" s="152" t="s">
        <v>199</v>
      </c>
      <c r="AT191" s="152" t="s">
        <v>359</v>
      </c>
      <c r="AU191" s="152" t="s">
        <v>80</v>
      </c>
      <c r="AY191" s="17" t="s">
        <v>154</v>
      </c>
      <c r="BE191" s="153">
        <f>IF(N191="základná",J191,0)</f>
        <v>0</v>
      </c>
      <c r="BF191" s="153">
        <f>IF(N191="znížená",J191,0)</f>
        <v>0</v>
      </c>
      <c r="BG191" s="153">
        <f>IF(N191="zákl. prenesená",J191,0)</f>
        <v>0</v>
      </c>
      <c r="BH191" s="153">
        <f>IF(N191="zníž. prenesená",J191,0)</f>
        <v>0</v>
      </c>
      <c r="BI191" s="153">
        <f>IF(N191="nulová",J191,0)</f>
        <v>0</v>
      </c>
      <c r="BJ191" s="17" t="s">
        <v>84</v>
      </c>
      <c r="BK191" s="153">
        <f>ROUND(I191*H191,2)</f>
        <v>0</v>
      </c>
      <c r="BL191" s="17" t="s">
        <v>90</v>
      </c>
      <c r="BM191" s="152" t="s">
        <v>951</v>
      </c>
    </row>
    <row r="192" spans="2:65" s="1" customFormat="1" ht="24.2" customHeight="1">
      <c r="B192" s="139"/>
      <c r="C192" s="175" t="s">
        <v>535</v>
      </c>
      <c r="D192" s="175" t="s">
        <v>359</v>
      </c>
      <c r="E192" s="176" t="s">
        <v>3152</v>
      </c>
      <c r="F192" s="177" t="s">
        <v>3153</v>
      </c>
      <c r="G192" s="178" t="s">
        <v>355</v>
      </c>
      <c r="H192" s="179">
        <v>1</v>
      </c>
      <c r="I192" s="180"/>
      <c r="J192" s="181">
        <f>ROUND(I192*H192,2)</f>
        <v>0</v>
      </c>
      <c r="K192" s="182"/>
      <c r="L192" s="183"/>
      <c r="M192" s="184" t="s">
        <v>1</v>
      </c>
      <c r="N192" s="185" t="s">
        <v>42</v>
      </c>
      <c r="P192" s="150">
        <f>O192*H192</f>
        <v>0</v>
      </c>
      <c r="Q192" s="150">
        <v>0</v>
      </c>
      <c r="R192" s="150">
        <f>Q192*H192</f>
        <v>0</v>
      </c>
      <c r="S192" s="150">
        <v>0</v>
      </c>
      <c r="T192" s="151">
        <f>S192*H192</f>
        <v>0</v>
      </c>
      <c r="AR192" s="152" t="s">
        <v>199</v>
      </c>
      <c r="AT192" s="152" t="s">
        <v>359</v>
      </c>
      <c r="AU192" s="152" t="s">
        <v>80</v>
      </c>
      <c r="AY192" s="17" t="s">
        <v>154</v>
      </c>
      <c r="BE192" s="153">
        <f>IF(N192="základná",J192,0)</f>
        <v>0</v>
      </c>
      <c r="BF192" s="153">
        <f>IF(N192="znížená",J192,0)</f>
        <v>0</v>
      </c>
      <c r="BG192" s="153">
        <f>IF(N192="zákl. prenesená",J192,0)</f>
        <v>0</v>
      </c>
      <c r="BH192" s="153">
        <f>IF(N192="zníž. prenesená",J192,0)</f>
        <v>0</v>
      </c>
      <c r="BI192" s="153">
        <f>IF(N192="nulová",J192,0)</f>
        <v>0</v>
      </c>
      <c r="BJ192" s="17" t="s">
        <v>84</v>
      </c>
      <c r="BK192" s="153">
        <f>ROUND(I192*H192,2)</f>
        <v>0</v>
      </c>
      <c r="BL192" s="17" t="s">
        <v>90</v>
      </c>
      <c r="BM192" s="152" t="s">
        <v>961</v>
      </c>
    </row>
    <row r="193" spans="2:65" s="1" customFormat="1" ht="21.75" customHeight="1">
      <c r="B193" s="139"/>
      <c r="C193" s="175" t="s">
        <v>539</v>
      </c>
      <c r="D193" s="175" t="s">
        <v>359</v>
      </c>
      <c r="E193" s="176" t="s">
        <v>3154</v>
      </c>
      <c r="F193" s="177" t="s">
        <v>3155</v>
      </c>
      <c r="G193" s="178" t="s">
        <v>355</v>
      </c>
      <c r="H193" s="179">
        <v>3</v>
      </c>
      <c r="I193" s="180"/>
      <c r="J193" s="181">
        <f>ROUND(I193*H193,2)</f>
        <v>0</v>
      </c>
      <c r="K193" s="182"/>
      <c r="L193" s="183"/>
      <c r="M193" s="184" t="s">
        <v>1</v>
      </c>
      <c r="N193" s="185" t="s">
        <v>42</v>
      </c>
      <c r="P193" s="150">
        <f>O193*H193</f>
        <v>0</v>
      </c>
      <c r="Q193" s="150">
        <v>0</v>
      </c>
      <c r="R193" s="150">
        <f>Q193*H193</f>
        <v>0</v>
      </c>
      <c r="S193" s="150">
        <v>0</v>
      </c>
      <c r="T193" s="151">
        <f>S193*H193</f>
        <v>0</v>
      </c>
      <c r="AR193" s="152" t="s">
        <v>199</v>
      </c>
      <c r="AT193" s="152" t="s">
        <v>359</v>
      </c>
      <c r="AU193" s="152" t="s">
        <v>80</v>
      </c>
      <c r="AY193" s="17" t="s">
        <v>154</v>
      </c>
      <c r="BE193" s="153">
        <f>IF(N193="základná",J193,0)</f>
        <v>0</v>
      </c>
      <c r="BF193" s="153">
        <f>IF(N193="znížená",J193,0)</f>
        <v>0</v>
      </c>
      <c r="BG193" s="153">
        <f>IF(N193="zákl. prenesená",J193,0)</f>
        <v>0</v>
      </c>
      <c r="BH193" s="153">
        <f>IF(N193="zníž. prenesená",J193,0)</f>
        <v>0</v>
      </c>
      <c r="BI193" s="153">
        <f>IF(N193="nulová",J193,0)</f>
        <v>0</v>
      </c>
      <c r="BJ193" s="17" t="s">
        <v>84</v>
      </c>
      <c r="BK193" s="153">
        <f>ROUND(I193*H193,2)</f>
        <v>0</v>
      </c>
      <c r="BL193" s="17" t="s">
        <v>90</v>
      </c>
      <c r="BM193" s="152" t="s">
        <v>976</v>
      </c>
    </row>
    <row r="194" spans="2:65" s="1" customFormat="1" ht="21.75" customHeight="1">
      <c r="B194" s="139"/>
      <c r="C194" s="175" t="s">
        <v>543</v>
      </c>
      <c r="D194" s="175" t="s">
        <v>359</v>
      </c>
      <c r="E194" s="176" t="s">
        <v>3156</v>
      </c>
      <c r="F194" s="177" t="s">
        <v>3157</v>
      </c>
      <c r="G194" s="178" t="s">
        <v>355</v>
      </c>
      <c r="H194" s="179">
        <v>2</v>
      </c>
      <c r="I194" s="180"/>
      <c r="J194" s="181">
        <f>ROUND(I194*H194,2)</f>
        <v>0</v>
      </c>
      <c r="K194" s="182"/>
      <c r="L194" s="183"/>
      <c r="M194" s="184" t="s">
        <v>1</v>
      </c>
      <c r="N194" s="185" t="s">
        <v>42</v>
      </c>
      <c r="P194" s="150">
        <f>O194*H194</f>
        <v>0</v>
      </c>
      <c r="Q194" s="150">
        <v>0</v>
      </c>
      <c r="R194" s="150">
        <f>Q194*H194</f>
        <v>0</v>
      </c>
      <c r="S194" s="150">
        <v>0</v>
      </c>
      <c r="T194" s="151">
        <f>S194*H194</f>
        <v>0</v>
      </c>
      <c r="AR194" s="152" t="s">
        <v>199</v>
      </c>
      <c r="AT194" s="152" t="s">
        <v>359</v>
      </c>
      <c r="AU194" s="152" t="s">
        <v>80</v>
      </c>
      <c r="AY194" s="17" t="s">
        <v>154</v>
      </c>
      <c r="BE194" s="153">
        <f>IF(N194="základná",J194,0)</f>
        <v>0</v>
      </c>
      <c r="BF194" s="153">
        <f>IF(N194="znížená",J194,0)</f>
        <v>0</v>
      </c>
      <c r="BG194" s="153">
        <f>IF(N194="zákl. prenesená",J194,0)</f>
        <v>0</v>
      </c>
      <c r="BH194" s="153">
        <f>IF(N194="zníž. prenesená",J194,0)</f>
        <v>0</v>
      </c>
      <c r="BI194" s="153">
        <f>IF(N194="nulová",J194,0)</f>
        <v>0</v>
      </c>
      <c r="BJ194" s="17" t="s">
        <v>84</v>
      </c>
      <c r="BK194" s="153">
        <f>ROUND(I194*H194,2)</f>
        <v>0</v>
      </c>
      <c r="BL194" s="17" t="s">
        <v>90</v>
      </c>
      <c r="BM194" s="152" t="s">
        <v>988</v>
      </c>
    </row>
    <row r="195" spans="2:65" s="1" customFormat="1" ht="16.5" customHeight="1">
      <c r="B195" s="139"/>
      <c r="C195" s="175" t="s">
        <v>547</v>
      </c>
      <c r="D195" s="175" t="s">
        <v>359</v>
      </c>
      <c r="E195" s="176" t="s">
        <v>3158</v>
      </c>
      <c r="F195" s="177" t="s">
        <v>3159</v>
      </c>
      <c r="G195" s="178" t="s">
        <v>355</v>
      </c>
      <c r="H195" s="179">
        <v>2</v>
      </c>
      <c r="I195" s="180"/>
      <c r="J195" s="181">
        <f>ROUND(I195*H195,2)</f>
        <v>0</v>
      </c>
      <c r="K195" s="182"/>
      <c r="L195" s="183"/>
      <c r="M195" s="184" t="s">
        <v>1</v>
      </c>
      <c r="N195" s="185" t="s">
        <v>42</v>
      </c>
      <c r="P195" s="150">
        <f>O195*H195</f>
        <v>0</v>
      </c>
      <c r="Q195" s="150">
        <v>0</v>
      </c>
      <c r="R195" s="150">
        <f>Q195*H195</f>
        <v>0</v>
      </c>
      <c r="S195" s="150">
        <v>0</v>
      </c>
      <c r="T195" s="151">
        <f>S195*H195</f>
        <v>0</v>
      </c>
      <c r="AR195" s="152" t="s">
        <v>199</v>
      </c>
      <c r="AT195" s="152" t="s">
        <v>359</v>
      </c>
      <c r="AU195" s="152" t="s">
        <v>80</v>
      </c>
      <c r="AY195" s="17" t="s">
        <v>154</v>
      </c>
      <c r="BE195" s="153">
        <f>IF(N195="základná",J195,0)</f>
        <v>0</v>
      </c>
      <c r="BF195" s="153">
        <f>IF(N195="znížená",J195,0)</f>
        <v>0</v>
      </c>
      <c r="BG195" s="153">
        <f>IF(N195="zákl. prenesená",J195,0)</f>
        <v>0</v>
      </c>
      <c r="BH195" s="153">
        <f>IF(N195="zníž. prenesená",J195,0)</f>
        <v>0</v>
      </c>
      <c r="BI195" s="153">
        <f>IF(N195="nulová",J195,0)</f>
        <v>0</v>
      </c>
      <c r="BJ195" s="17" t="s">
        <v>84</v>
      </c>
      <c r="BK195" s="153">
        <f>ROUND(I195*H195,2)</f>
        <v>0</v>
      </c>
      <c r="BL195" s="17" t="s">
        <v>90</v>
      </c>
      <c r="BM195" s="152" t="s">
        <v>1003</v>
      </c>
    </row>
    <row r="196" spans="2:65" s="1" customFormat="1" ht="24.2" customHeight="1">
      <c r="B196" s="139"/>
      <c r="C196" s="175" t="s">
        <v>551</v>
      </c>
      <c r="D196" s="175" t="s">
        <v>359</v>
      </c>
      <c r="E196" s="176" t="s">
        <v>3160</v>
      </c>
      <c r="F196" s="177" t="s">
        <v>3161</v>
      </c>
      <c r="G196" s="178" t="s">
        <v>355</v>
      </c>
      <c r="H196" s="179">
        <v>1</v>
      </c>
      <c r="I196" s="180"/>
      <c r="J196" s="181">
        <f>ROUND(I196*H196,2)</f>
        <v>0</v>
      </c>
      <c r="K196" s="182"/>
      <c r="L196" s="183"/>
      <c r="M196" s="184" t="s">
        <v>1</v>
      </c>
      <c r="N196" s="185" t="s">
        <v>42</v>
      </c>
      <c r="P196" s="150">
        <f>O196*H196</f>
        <v>0</v>
      </c>
      <c r="Q196" s="150">
        <v>0</v>
      </c>
      <c r="R196" s="150">
        <f>Q196*H196</f>
        <v>0</v>
      </c>
      <c r="S196" s="150">
        <v>0</v>
      </c>
      <c r="T196" s="151">
        <f>S196*H196</f>
        <v>0</v>
      </c>
      <c r="AR196" s="152" t="s">
        <v>199</v>
      </c>
      <c r="AT196" s="152" t="s">
        <v>359</v>
      </c>
      <c r="AU196" s="152" t="s">
        <v>80</v>
      </c>
      <c r="AY196" s="17" t="s">
        <v>154</v>
      </c>
      <c r="BE196" s="153">
        <f>IF(N196="základná",J196,0)</f>
        <v>0</v>
      </c>
      <c r="BF196" s="153">
        <f>IF(N196="znížená",J196,0)</f>
        <v>0</v>
      </c>
      <c r="BG196" s="153">
        <f>IF(N196="zákl. prenesená",J196,0)</f>
        <v>0</v>
      </c>
      <c r="BH196" s="153">
        <f>IF(N196="zníž. prenesená",J196,0)</f>
        <v>0</v>
      </c>
      <c r="BI196" s="153">
        <f>IF(N196="nulová",J196,0)</f>
        <v>0</v>
      </c>
      <c r="BJ196" s="17" t="s">
        <v>84</v>
      </c>
      <c r="BK196" s="153">
        <f>ROUND(I196*H196,2)</f>
        <v>0</v>
      </c>
      <c r="BL196" s="17" t="s">
        <v>90</v>
      </c>
      <c r="BM196" s="152" t="s">
        <v>1011</v>
      </c>
    </row>
    <row r="197" spans="2:65" s="1" customFormat="1" ht="16.5" customHeight="1">
      <c r="B197" s="139"/>
      <c r="C197" s="175" t="s">
        <v>556</v>
      </c>
      <c r="D197" s="175" t="s">
        <v>359</v>
      </c>
      <c r="E197" s="176" t="s">
        <v>3162</v>
      </c>
      <c r="F197" s="177" t="s">
        <v>3163</v>
      </c>
      <c r="G197" s="178" t="s">
        <v>355</v>
      </c>
      <c r="H197" s="179">
        <v>2</v>
      </c>
      <c r="I197" s="180"/>
      <c r="J197" s="181">
        <f>ROUND(I197*H197,2)</f>
        <v>0</v>
      </c>
      <c r="K197" s="182"/>
      <c r="L197" s="183"/>
      <c r="M197" s="184" t="s">
        <v>1</v>
      </c>
      <c r="N197" s="185" t="s">
        <v>42</v>
      </c>
      <c r="P197" s="150">
        <f>O197*H197</f>
        <v>0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AR197" s="152" t="s">
        <v>199</v>
      </c>
      <c r="AT197" s="152" t="s">
        <v>359</v>
      </c>
      <c r="AU197" s="152" t="s">
        <v>80</v>
      </c>
      <c r="AY197" s="17" t="s">
        <v>154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7" t="s">
        <v>84</v>
      </c>
      <c r="BK197" s="153">
        <f>ROUND(I197*H197,2)</f>
        <v>0</v>
      </c>
      <c r="BL197" s="17" t="s">
        <v>90</v>
      </c>
      <c r="BM197" s="152" t="s">
        <v>1020</v>
      </c>
    </row>
    <row r="198" spans="2:65" s="1" customFormat="1" ht="21.75" customHeight="1">
      <c r="B198" s="139"/>
      <c r="C198" s="175" t="s">
        <v>571</v>
      </c>
      <c r="D198" s="175" t="s">
        <v>359</v>
      </c>
      <c r="E198" s="176" t="s">
        <v>3164</v>
      </c>
      <c r="F198" s="177" t="s">
        <v>3165</v>
      </c>
      <c r="G198" s="178" t="s">
        <v>355</v>
      </c>
      <c r="H198" s="179">
        <v>2</v>
      </c>
      <c r="I198" s="180"/>
      <c r="J198" s="181">
        <f>ROUND(I198*H198,2)</f>
        <v>0</v>
      </c>
      <c r="K198" s="182"/>
      <c r="L198" s="183"/>
      <c r="M198" s="184" t="s">
        <v>1</v>
      </c>
      <c r="N198" s="185" t="s">
        <v>42</v>
      </c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AR198" s="152" t="s">
        <v>199</v>
      </c>
      <c r="AT198" s="152" t="s">
        <v>359</v>
      </c>
      <c r="AU198" s="152" t="s">
        <v>80</v>
      </c>
      <c r="AY198" s="17" t="s">
        <v>154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7" t="s">
        <v>84</v>
      </c>
      <c r="BK198" s="153">
        <f>ROUND(I198*H198,2)</f>
        <v>0</v>
      </c>
      <c r="BL198" s="17" t="s">
        <v>90</v>
      </c>
      <c r="BM198" s="152" t="s">
        <v>1029</v>
      </c>
    </row>
    <row r="199" spans="2:65" s="1" customFormat="1" ht="21.75" customHeight="1">
      <c r="B199" s="139"/>
      <c r="C199" s="175" t="s">
        <v>581</v>
      </c>
      <c r="D199" s="175" t="s">
        <v>359</v>
      </c>
      <c r="E199" s="176" t="s">
        <v>3166</v>
      </c>
      <c r="F199" s="177" t="s">
        <v>3167</v>
      </c>
      <c r="G199" s="178" t="s">
        <v>355</v>
      </c>
      <c r="H199" s="179">
        <v>6</v>
      </c>
      <c r="I199" s="180"/>
      <c r="J199" s="181">
        <f>ROUND(I199*H199,2)</f>
        <v>0</v>
      </c>
      <c r="K199" s="182"/>
      <c r="L199" s="183"/>
      <c r="M199" s="184" t="s">
        <v>1</v>
      </c>
      <c r="N199" s="185" t="s">
        <v>42</v>
      </c>
      <c r="P199" s="150">
        <f>O199*H199</f>
        <v>0</v>
      </c>
      <c r="Q199" s="150">
        <v>0</v>
      </c>
      <c r="R199" s="150">
        <f>Q199*H199</f>
        <v>0</v>
      </c>
      <c r="S199" s="150">
        <v>0</v>
      </c>
      <c r="T199" s="151">
        <f>S199*H199</f>
        <v>0</v>
      </c>
      <c r="AR199" s="152" t="s">
        <v>199</v>
      </c>
      <c r="AT199" s="152" t="s">
        <v>359</v>
      </c>
      <c r="AU199" s="152" t="s">
        <v>80</v>
      </c>
      <c r="AY199" s="17" t="s">
        <v>154</v>
      </c>
      <c r="BE199" s="153">
        <f>IF(N199="základná",J199,0)</f>
        <v>0</v>
      </c>
      <c r="BF199" s="153">
        <f>IF(N199="znížená",J199,0)</f>
        <v>0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7" t="s">
        <v>84</v>
      </c>
      <c r="BK199" s="153">
        <f>ROUND(I199*H199,2)</f>
        <v>0</v>
      </c>
      <c r="BL199" s="17" t="s">
        <v>90</v>
      </c>
      <c r="BM199" s="152" t="s">
        <v>1042</v>
      </c>
    </row>
    <row r="200" spans="2:65" s="1" customFormat="1" ht="16.5" customHeight="1">
      <c r="B200" s="139"/>
      <c r="C200" s="175" t="s">
        <v>589</v>
      </c>
      <c r="D200" s="175" t="s">
        <v>359</v>
      </c>
      <c r="E200" s="176" t="s">
        <v>3168</v>
      </c>
      <c r="F200" s="177" t="s">
        <v>3169</v>
      </c>
      <c r="G200" s="178" t="s">
        <v>355</v>
      </c>
      <c r="H200" s="179">
        <v>1</v>
      </c>
      <c r="I200" s="180"/>
      <c r="J200" s="181">
        <f>ROUND(I200*H200,2)</f>
        <v>0</v>
      </c>
      <c r="K200" s="182"/>
      <c r="L200" s="183"/>
      <c r="M200" s="184" t="s">
        <v>1</v>
      </c>
      <c r="N200" s="185" t="s">
        <v>42</v>
      </c>
      <c r="P200" s="150">
        <f>O200*H200</f>
        <v>0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AR200" s="152" t="s">
        <v>199</v>
      </c>
      <c r="AT200" s="152" t="s">
        <v>359</v>
      </c>
      <c r="AU200" s="152" t="s">
        <v>80</v>
      </c>
      <c r="AY200" s="17" t="s">
        <v>154</v>
      </c>
      <c r="BE200" s="153">
        <f>IF(N200="základná",J200,0)</f>
        <v>0</v>
      </c>
      <c r="BF200" s="153">
        <f>IF(N200="znížená",J200,0)</f>
        <v>0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7" t="s">
        <v>84</v>
      </c>
      <c r="BK200" s="153">
        <f>ROUND(I200*H200,2)</f>
        <v>0</v>
      </c>
      <c r="BL200" s="17" t="s">
        <v>90</v>
      </c>
      <c r="BM200" s="152" t="s">
        <v>1056</v>
      </c>
    </row>
    <row r="201" spans="2:65" s="1" customFormat="1" ht="16.5" customHeight="1">
      <c r="B201" s="139"/>
      <c r="C201" s="175" t="s">
        <v>594</v>
      </c>
      <c r="D201" s="175" t="s">
        <v>359</v>
      </c>
      <c r="E201" s="176" t="s">
        <v>3170</v>
      </c>
      <c r="F201" s="177" t="s">
        <v>3171</v>
      </c>
      <c r="G201" s="178" t="s">
        <v>355</v>
      </c>
      <c r="H201" s="179">
        <v>1</v>
      </c>
      <c r="I201" s="180"/>
      <c r="J201" s="181">
        <f>ROUND(I201*H201,2)</f>
        <v>0</v>
      </c>
      <c r="K201" s="182"/>
      <c r="L201" s="183"/>
      <c r="M201" s="184" t="s">
        <v>1</v>
      </c>
      <c r="N201" s="185" t="s">
        <v>42</v>
      </c>
      <c r="P201" s="150">
        <f>O201*H201</f>
        <v>0</v>
      </c>
      <c r="Q201" s="150">
        <v>0</v>
      </c>
      <c r="R201" s="150">
        <f>Q201*H201</f>
        <v>0</v>
      </c>
      <c r="S201" s="150">
        <v>0</v>
      </c>
      <c r="T201" s="151">
        <f>S201*H201</f>
        <v>0</v>
      </c>
      <c r="AR201" s="152" t="s">
        <v>199</v>
      </c>
      <c r="AT201" s="152" t="s">
        <v>359</v>
      </c>
      <c r="AU201" s="152" t="s">
        <v>80</v>
      </c>
      <c r="AY201" s="17" t="s">
        <v>154</v>
      </c>
      <c r="BE201" s="153">
        <f>IF(N201="základná",J201,0)</f>
        <v>0</v>
      </c>
      <c r="BF201" s="153">
        <f>IF(N201="znížená",J201,0)</f>
        <v>0</v>
      </c>
      <c r="BG201" s="153">
        <f>IF(N201="zákl. prenesená",J201,0)</f>
        <v>0</v>
      </c>
      <c r="BH201" s="153">
        <f>IF(N201="zníž. prenesená",J201,0)</f>
        <v>0</v>
      </c>
      <c r="BI201" s="153">
        <f>IF(N201="nulová",J201,0)</f>
        <v>0</v>
      </c>
      <c r="BJ201" s="17" t="s">
        <v>84</v>
      </c>
      <c r="BK201" s="153">
        <f>ROUND(I201*H201,2)</f>
        <v>0</v>
      </c>
      <c r="BL201" s="17" t="s">
        <v>90</v>
      </c>
      <c r="BM201" s="152" t="s">
        <v>1068</v>
      </c>
    </row>
    <row r="202" spans="2:65" s="1" customFormat="1" ht="24.2" customHeight="1">
      <c r="B202" s="139"/>
      <c r="C202" s="175" t="s">
        <v>599</v>
      </c>
      <c r="D202" s="175" t="s">
        <v>359</v>
      </c>
      <c r="E202" s="176" t="s">
        <v>3172</v>
      </c>
      <c r="F202" s="177" t="s">
        <v>3173</v>
      </c>
      <c r="G202" s="178" t="s">
        <v>355</v>
      </c>
      <c r="H202" s="179">
        <v>1</v>
      </c>
      <c r="I202" s="180"/>
      <c r="J202" s="181">
        <f>ROUND(I202*H202,2)</f>
        <v>0</v>
      </c>
      <c r="K202" s="182"/>
      <c r="L202" s="183"/>
      <c r="M202" s="184" t="s">
        <v>1</v>
      </c>
      <c r="N202" s="185" t="s">
        <v>42</v>
      </c>
      <c r="P202" s="150">
        <f>O202*H202</f>
        <v>0</v>
      </c>
      <c r="Q202" s="150">
        <v>0</v>
      </c>
      <c r="R202" s="150">
        <f>Q202*H202</f>
        <v>0</v>
      </c>
      <c r="S202" s="150">
        <v>0</v>
      </c>
      <c r="T202" s="151">
        <f>S202*H202</f>
        <v>0</v>
      </c>
      <c r="AR202" s="152" t="s">
        <v>199</v>
      </c>
      <c r="AT202" s="152" t="s">
        <v>359</v>
      </c>
      <c r="AU202" s="152" t="s">
        <v>80</v>
      </c>
      <c r="AY202" s="17" t="s">
        <v>154</v>
      </c>
      <c r="BE202" s="153">
        <f>IF(N202="základná",J202,0)</f>
        <v>0</v>
      </c>
      <c r="BF202" s="153">
        <f>IF(N202="znížená",J202,0)</f>
        <v>0</v>
      </c>
      <c r="BG202" s="153">
        <f>IF(N202="zákl. prenesená",J202,0)</f>
        <v>0</v>
      </c>
      <c r="BH202" s="153">
        <f>IF(N202="zníž. prenesená",J202,0)</f>
        <v>0</v>
      </c>
      <c r="BI202" s="153">
        <f>IF(N202="nulová",J202,0)</f>
        <v>0</v>
      </c>
      <c r="BJ202" s="17" t="s">
        <v>84</v>
      </c>
      <c r="BK202" s="153">
        <f>ROUND(I202*H202,2)</f>
        <v>0</v>
      </c>
      <c r="BL202" s="17" t="s">
        <v>90</v>
      </c>
      <c r="BM202" s="152" t="s">
        <v>1078</v>
      </c>
    </row>
    <row r="203" spans="2:65" s="1" customFormat="1" ht="21.75" customHeight="1">
      <c r="B203" s="139"/>
      <c r="C203" s="140" t="s">
        <v>605</v>
      </c>
      <c r="D203" s="140" t="s">
        <v>156</v>
      </c>
      <c r="E203" s="141" t="s">
        <v>3174</v>
      </c>
      <c r="F203" s="142" t="s">
        <v>3175</v>
      </c>
      <c r="G203" s="143" t="s">
        <v>355</v>
      </c>
      <c r="H203" s="144">
        <v>15</v>
      </c>
      <c r="I203" s="145"/>
      <c r="J203" s="146">
        <f>ROUND(I203*H203,2)</f>
        <v>0</v>
      </c>
      <c r="K203" s="147"/>
      <c r="L203" s="32"/>
      <c r="M203" s="148" t="s">
        <v>1</v>
      </c>
      <c r="N203" s="149" t="s">
        <v>42</v>
      </c>
      <c r="P203" s="150">
        <f>O203*H203</f>
        <v>0</v>
      </c>
      <c r="Q203" s="150">
        <v>0</v>
      </c>
      <c r="R203" s="150">
        <f>Q203*H203</f>
        <v>0</v>
      </c>
      <c r="S203" s="150">
        <v>0</v>
      </c>
      <c r="T203" s="151">
        <f>S203*H203</f>
        <v>0</v>
      </c>
      <c r="AR203" s="152" t="s">
        <v>90</v>
      </c>
      <c r="AT203" s="152" t="s">
        <v>156</v>
      </c>
      <c r="AU203" s="152" t="s">
        <v>80</v>
      </c>
      <c r="AY203" s="17" t="s">
        <v>154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7" t="s">
        <v>84</v>
      </c>
      <c r="BK203" s="153">
        <f>ROUND(I203*H203,2)</f>
        <v>0</v>
      </c>
      <c r="BL203" s="17" t="s">
        <v>90</v>
      </c>
      <c r="BM203" s="152" t="s">
        <v>1090</v>
      </c>
    </row>
    <row r="204" spans="2:65" s="1" customFormat="1" ht="21.75" customHeight="1">
      <c r="B204" s="139"/>
      <c r="C204" s="140" t="s">
        <v>610</v>
      </c>
      <c r="D204" s="140" t="s">
        <v>156</v>
      </c>
      <c r="E204" s="141" t="s">
        <v>3176</v>
      </c>
      <c r="F204" s="142" t="s">
        <v>3177</v>
      </c>
      <c r="G204" s="143" t="s">
        <v>355</v>
      </c>
      <c r="H204" s="144">
        <v>10</v>
      </c>
      <c r="I204" s="145"/>
      <c r="J204" s="146">
        <f>ROUND(I204*H204,2)</f>
        <v>0</v>
      </c>
      <c r="K204" s="147"/>
      <c r="L204" s="32"/>
      <c r="M204" s="148" t="s">
        <v>1</v>
      </c>
      <c r="N204" s="149" t="s">
        <v>42</v>
      </c>
      <c r="P204" s="150">
        <f>O204*H204</f>
        <v>0</v>
      </c>
      <c r="Q204" s="150">
        <v>0</v>
      </c>
      <c r="R204" s="150">
        <f>Q204*H204</f>
        <v>0</v>
      </c>
      <c r="S204" s="150">
        <v>0</v>
      </c>
      <c r="T204" s="151">
        <f>S204*H204</f>
        <v>0</v>
      </c>
      <c r="AR204" s="152" t="s">
        <v>90</v>
      </c>
      <c r="AT204" s="152" t="s">
        <v>156</v>
      </c>
      <c r="AU204" s="152" t="s">
        <v>80</v>
      </c>
      <c r="AY204" s="17" t="s">
        <v>154</v>
      </c>
      <c r="BE204" s="153">
        <f>IF(N204="základná",J204,0)</f>
        <v>0</v>
      </c>
      <c r="BF204" s="153">
        <f>IF(N204="znížená",J204,0)</f>
        <v>0</v>
      </c>
      <c r="BG204" s="153">
        <f>IF(N204="zákl. prenesená",J204,0)</f>
        <v>0</v>
      </c>
      <c r="BH204" s="153">
        <f>IF(N204="zníž. prenesená",J204,0)</f>
        <v>0</v>
      </c>
      <c r="BI204" s="153">
        <f>IF(N204="nulová",J204,0)</f>
        <v>0</v>
      </c>
      <c r="BJ204" s="17" t="s">
        <v>84</v>
      </c>
      <c r="BK204" s="153">
        <f>ROUND(I204*H204,2)</f>
        <v>0</v>
      </c>
      <c r="BL204" s="17" t="s">
        <v>90</v>
      </c>
      <c r="BM204" s="152" t="s">
        <v>1100</v>
      </c>
    </row>
    <row r="205" spans="2:65" s="1" customFormat="1" ht="16.5" customHeight="1">
      <c r="B205" s="139"/>
      <c r="C205" s="175" t="s">
        <v>622</v>
      </c>
      <c r="D205" s="175" t="s">
        <v>359</v>
      </c>
      <c r="E205" s="176" t="s">
        <v>3059</v>
      </c>
      <c r="F205" s="177" t="s">
        <v>3060</v>
      </c>
      <c r="G205" s="178" t="s">
        <v>355</v>
      </c>
      <c r="H205" s="179">
        <v>1</v>
      </c>
      <c r="I205" s="180"/>
      <c r="J205" s="181">
        <f>ROUND(I205*H205,2)</f>
        <v>0</v>
      </c>
      <c r="K205" s="182"/>
      <c r="L205" s="183"/>
      <c r="M205" s="184" t="s">
        <v>1</v>
      </c>
      <c r="N205" s="185" t="s">
        <v>42</v>
      </c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AR205" s="152" t="s">
        <v>199</v>
      </c>
      <c r="AT205" s="152" t="s">
        <v>359</v>
      </c>
      <c r="AU205" s="152" t="s">
        <v>80</v>
      </c>
      <c r="AY205" s="17" t="s">
        <v>154</v>
      </c>
      <c r="BE205" s="153">
        <f>IF(N205="základná",J205,0)</f>
        <v>0</v>
      </c>
      <c r="BF205" s="153">
        <f>IF(N205="znížená",J205,0)</f>
        <v>0</v>
      </c>
      <c r="BG205" s="153">
        <f>IF(N205="zákl. prenesená",J205,0)</f>
        <v>0</v>
      </c>
      <c r="BH205" s="153">
        <f>IF(N205="zníž. prenesená",J205,0)</f>
        <v>0</v>
      </c>
      <c r="BI205" s="153">
        <f>IF(N205="nulová",J205,0)</f>
        <v>0</v>
      </c>
      <c r="BJ205" s="17" t="s">
        <v>84</v>
      </c>
      <c r="BK205" s="153">
        <f>ROUND(I205*H205,2)</f>
        <v>0</v>
      </c>
      <c r="BL205" s="17" t="s">
        <v>90</v>
      </c>
      <c r="BM205" s="152" t="s">
        <v>1112</v>
      </c>
    </row>
    <row r="206" spans="2:65" s="11" customFormat="1" ht="25.9" customHeight="1">
      <c r="B206" s="127"/>
      <c r="D206" s="128" t="s">
        <v>75</v>
      </c>
      <c r="E206" s="129" t="s">
        <v>3178</v>
      </c>
      <c r="F206" s="129" t="s">
        <v>3179</v>
      </c>
      <c r="I206" s="130"/>
      <c r="J206" s="131">
        <f>BK206</f>
        <v>0</v>
      </c>
      <c r="L206" s="127"/>
      <c r="M206" s="132"/>
      <c r="P206" s="133">
        <f>SUM(P207:P213)</f>
        <v>0</v>
      </c>
      <c r="R206" s="133">
        <f>SUM(R207:R213)</f>
        <v>0</v>
      </c>
      <c r="T206" s="134">
        <f>SUM(T207:T213)</f>
        <v>0</v>
      </c>
      <c r="AR206" s="128" t="s">
        <v>80</v>
      </c>
      <c r="AT206" s="135" t="s">
        <v>75</v>
      </c>
      <c r="AU206" s="135" t="s">
        <v>7</v>
      </c>
      <c r="AY206" s="128" t="s">
        <v>154</v>
      </c>
      <c r="BK206" s="136">
        <f>SUM(BK207:BK213)</f>
        <v>0</v>
      </c>
    </row>
    <row r="207" spans="2:65" s="1" customFormat="1" ht="24.2" customHeight="1">
      <c r="B207" s="139"/>
      <c r="C207" s="175" t="s">
        <v>630</v>
      </c>
      <c r="D207" s="175" t="s">
        <v>359</v>
      </c>
      <c r="E207" s="176" t="s">
        <v>3180</v>
      </c>
      <c r="F207" s="177" t="s">
        <v>3181</v>
      </c>
      <c r="G207" s="178" t="s">
        <v>355</v>
      </c>
      <c r="H207" s="179">
        <v>2</v>
      </c>
      <c r="I207" s="180"/>
      <c r="J207" s="181">
        <f>ROUND(I207*H207,2)</f>
        <v>0</v>
      </c>
      <c r="K207" s="182"/>
      <c r="L207" s="183"/>
      <c r="M207" s="184" t="s">
        <v>1</v>
      </c>
      <c r="N207" s="185" t="s">
        <v>42</v>
      </c>
      <c r="P207" s="150">
        <f>O207*H207</f>
        <v>0</v>
      </c>
      <c r="Q207" s="150">
        <v>0</v>
      </c>
      <c r="R207" s="150">
        <f>Q207*H207</f>
        <v>0</v>
      </c>
      <c r="S207" s="150">
        <v>0</v>
      </c>
      <c r="T207" s="151">
        <f>S207*H207</f>
        <v>0</v>
      </c>
      <c r="AR207" s="152" t="s">
        <v>199</v>
      </c>
      <c r="AT207" s="152" t="s">
        <v>359</v>
      </c>
      <c r="AU207" s="152" t="s">
        <v>80</v>
      </c>
      <c r="AY207" s="17" t="s">
        <v>154</v>
      </c>
      <c r="BE207" s="153">
        <f>IF(N207="základná",J207,0)</f>
        <v>0</v>
      </c>
      <c r="BF207" s="153">
        <f>IF(N207="znížená",J207,0)</f>
        <v>0</v>
      </c>
      <c r="BG207" s="153">
        <f>IF(N207="zákl. prenesená",J207,0)</f>
        <v>0</v>
      </c>
      <c r="BH207" s="153">
        <f>IF(N207="zníž. prenesená",J207,0)</f>
        <v>0</v>
      </c>
      <c r="BI207" s="153">
        <f>IF(N207="nulová",J207,0)</f>
        <v>0</v>
      </c>
      <c r="BJ207" s="17" t="s">
        <v>84</v>
      </c>
      <c r="BK207" s="153">
        <f>ROUND(I207*H207,2)</f>
        <v>0</v>
      </c>
      <c r="BL207" s="17" t="s">
        <v>90</v>
      </c>
      <c r="BM207" s="152" t="s">
        <v>1124</v>
      </c>
    </row>
    <row r="208" spans="2:65" s="1" customFormat="1" ht="24.2" customHeight="1">
      <c r="B208" s="139"/>
      <c r="C208" s="175" t="s">
        <v>646</v>
      </c>
      <c r="D208" s="175" t="s">
        <v>359</v>
      </c>
      <c r="E208" s="176" t="s">
        <v>3182</v>
      </c>
      <c r="F208" s="177" t="s">
        <v>3183</v>
      </c>
      <c r="G208" s="178" t="s">
        <v>355</v>
      </c>
      <c r="H208" s="179">
        <v>4</v>
      </c>
      <c r="I208" s="180"/>
      <c r="J208" s="181">
        <f>ROUND(I208*H208,2)</f>
        <v>0</v>
      </c>
      <c r="K208" s="182"/>
      <c r="L208" s="183"/>
      <c r="M208" s="184" t="s">
        <v>1</v>
      </c>
      <c r="N208" s="185" t="s">
        <v>42</v>
      </c>
      <c r="P208" s="150">
        <f>O208*H208</f>
        <v>0</v>
      </c>
      <c r="Q208" s="150">
        <v>0</v>
      </c>
      <c r="R208" s="150">
        <f>Q208*H208</f>
        <v>0</v>
      </c>
      <c r="S208" s="150">
        <v>0</v>
      </c>
      <c r="T208" s="151">
        <f>S208*H208</f>
        <v>0</v>
      </c>
      <c r="AR208" s="152" t="s">
        <v>199</v>
      </c>
      <c r="AT208" s="152" t="s">
        <v>359</v>
      </c>
      <c r="AU208" s="152" t="s">
        <v>80</v>
      </c>
      <c r="AY208" s="17" t="s">
        <v>154</v>
      </c>
      <c r="BE208" s="153">
        <f>IF(N208="základná",J208,0)</f>
        <v>0</v>
      </c>
      <c r="BF208" s="153">
        <f>IF(N208="znížená",J208,0)</f>
        <v>0</v>
      </c>
      <c r="BG208" s="153">
        <f>IF(N208="zákl. prenesená",J208,0)</f>
        <v>0</v>
      </c>
      <c r="BH208" s="153">
        <f>IF(N208="zníž. prenesená",J208,0)</f>
        <v>0</v>
      </c>
      <c r="BI208" s="153">
        <f>IF(N208="nulová",J208,0)</f>
        <v>0</v>
      </c>
      <c r="BJ208" s="17" t="s">
        <v>84</v>
      </c>
      <c r="BK208" s="153">
        <f>ROUND(I208*H208,2)</f>
        <v>0</v>
      </c>
      <c r="BL208" s="17" t="s">
        <v>90</v>
      </c>
      <c r="BM208" s="152" t="s">
        <v>1135</v>
      </c>
    </row>
    <row r="209" spans="2:65" s="1" customFormat="1" ht="24.2" customHeight="1">
      <c r="B209" s="139"/>
      <c r="C209" s="175" t="s">
        <v>650</v>
      </c>
      <c r="D209" s="175" t="s">
        <v>359</v>
      </c>
      <c r="E209" s="176" t="s">
        <v>3184</v>
      </c>
      <c r="F209" s="177" t="s">
        <v>3185</v>
      </c>
      <c r="G209" s="178" t="s">
        <v>355</v>
      </c>
      <c r="H209" s="179">
        <v>2</v>
      </c>
      <c r="I209" s="180"/>
      <c r="J209" s="181">
        <f>ROUND(I209*H209,2)</f>
        <v>0</v>
      </c>
      <c r="K209" s="182"/>
      <c r="L209" s="183"/>
      <c r="M209" s="184" t="s">
        <v>1</v>
      </c>
      <c r="N209" s="185" t="s">
        <v>42</v>
      </c>
      <c r="P209" s="150">
        <f>O209*H209</f>
        <v>0</v>
      </c>
      <c r="Q209" s="150">
        <v>0</v>
      </c>
      <c r="R209" s="150">
        <f>Q209*H209</f>
        <v>0</v>
      </c>
      <c r="S209" s="150">
        <v>0</v>
      </c>
      <c r="T209" s="151">
        <f>S209*H209</f>
        <v>0</v>
      </c>
      <c r="AR209" s="152" t="s">
        <v>199</v>
      </c>
      <c r="AT209" s="152" t="s">
        <v>359</v>
      </c>
      <c r="AU209" s="152" t="s">
        <v>80</v>
      </c>
      <c r="AY209" s="17" t="s">
        <v>154</v>
      </c>
      <c r="BE209" s="153">
        <f>IF(N209="základná",J209,0)</f>
        <v>0</v>
      </c>
      <c r="BF209" s="153">
        <f>IF(N209="znížená",J209,0)</f>
        <v>0</v>
      </c>
      <c r="BG209" s="153">
        <f>IF(N209="zákl. prenesená",J209,0)</f>
        <v>0</v>
      </c>
      <c r="BH209" s="153">
        <f>IF(N209="zníž. prenesená",J209,0)</f>
        <v>0</v>
      </c>
      <c r="BI209" s="153">
        <f>IF(N209="nulová",J209,0)</f>
        <v>0</v>
      </c>
      <c r="BJ209" s="17" t="s">
        <v>84</v>
      </c>
      <c r="BK209" s="153">
        <f>ROUND(I209*H209,2)</f>
        <v>0</v>
      </c>
      <c r="BL209" s="17" t="s">
        <v>90</v>
      </c>
      <c r="BM209" s="152" t="s">
        <v>1149</v>
      </c>
    </row>
    <row r="210" spans="2:65" s="1" customFormat="1" ht="21.75" customHeight="1">
      <c r="B210" s="139"/>
      <c r="C210" s="175" t="s">
        <v>656</v>
      </c>
      <c r="D210" s="175" t="s">
        <v>359</v>
      </c>
      <c r="E210" s="176" t="s">
        <v>3186</v>
      </c>
      <c r="F210" s="177" t="s">
        <v>3187</v>
      </c>
      <c r="G210" s="178" t="s">
        <v>355</v>
      </c>
      <c r="H210" s="179">
        <v>1</v>
      </c>
      <c r="I210" s="180"/>
      <c r="J210" s="181">
        <f>ROUND(I210*H210,2)</f>
        <v>0</v>
      </c>
      <c r="K210" s="182"/>
      <c r="L210" s="183"/>
      <c r="M210" s="184" t="s">
        <v>1</v>
      </c>
      <c r="N210" s="185" t="s">
        <v>42</v>
      </c>
      <c r="P210" s="150">
        <f>O210*H210</f>
        <v>0</v>
      </c>
      <c r="Q210" s="150">
        <v>0</v>
      </c>
      <c r="R210" s="150">
        <f>Q210*H210</f>
        <v>0</v>
      </c>
      <c r="S210" s="150">
        <v>0</v>
      </c>
      <c r="T210" s="151">
        <f>S210*H210</f>
        <v>0</v>
      </c>
      <c r="AR210" s="152" t="s">
        <v>199</v>
      </c>
      <c r="AT210" s="152" t="s">
        <v>359</v>
      </c>
      <c r="AU210" s="152" t="s">
        <v>80</v>
      </c>
      <c r="AY210" s="17" t="s">
        <v>154</v>
      </c>
      <c r="BE210" s="153">
        <f>IF(N210="základná",J210,0)</f>
        <v>0</v>
      </c>
      <c r="BF210" s="153">
        <f>IF(N210="znížená",J210,0)</f>
        <v>0</v>
      </c>
      <c r="BG210" s="153">
        <f>IF(N210="zákl. prenesená",J210,0)</f>
        <v>0</v>
      </c>
      <c r="BH210" s="153">
        <f>IF(N210="zníž. prenesená",J210,0)</f>
        <v>0</v>
      </c>
      <c r="BI210" s="153">
        <f>IF(N210="nulová",J210,0)</f>
        <v>0</v>
      </c>
      <c r="BJ210" s="17" t="s">
        <v>84</v>
      </c>
      <c r="BK210" s="153">
        <f>ROUND(I210*H210,2)</f>
        <v>0</v>
      </c>
      <c r="BL210" s="17" t="s">
        <v>90</v>
      </c>
      <c r="BM210" s="152" t="s">
        <v>1161</v>
      </c>
    </row>
    <row r="211" spans="2:65" s="1" customFormat="1" ht="21.75" customHeight="1">
      <c r="B211" s="139"/>
      <c r="C211" s="140" t="s">
        <v>660</v>
      </c>
      <c r="D211" s="140" t="s">
        <v>156</v>
      </c>
      <c r="E211" s="141" t="s">
        <v>3188</v>
      </c>
      <c r="F211" s="142" t="s">
        <v>3189</v>
      </c>
      <c r="G211" s="143" t="s">
        <v>355</v>
      </c>
      <c r="H211" s="144">
        <v>12</v>
      </c>
      <c r="I211" s="145"/>
      <c r="J211" s="146">
        <f>ROUND(I211*H211,2)</f>
        <v>0</v>
      </c>
      <c r="K211" s="147"/>
      <c r="L211" s="32"/>
      <c r="M211" s="148" t="s">
        <v>1</v>
      </c>
      <c r="N211" s="149" t="s">
        <v>42</v>
      </c>
      <c r="P211" s="150">
        <f>O211*H211</f>
        <v>0</v>
      </c>
      <c r="Q211" s="150">
        <v>0</v>
      </c>
      <c r="R211" s="150">
        <f>Q211*H211</f>
        <v>0</v>
      </c>
      <c r="S211" s="150">
        <v>0</v>
      </c>
      <c r="T211" s="151">
        <f>S211*H211</f>
        <v>0</v>
      </c>
      <c r="AR211" s="152" t="s">
        <v>90</v>
      </c>
      <c r="AT211" s="152" t="s">
        <v>156</v>
      </c>
      <c r="AU211" s="152" t="s">
        <v>80</v>
      </c>
      <c r="AY211" s="17" t="s">
        <v>154</v>
      </c>
      <c r="BE211" s="153">
        <f>IF(N211="základná",J211,0)</f>
        <v>0</v>
      </c>
      <c r="BF211" s="153">
        <f>IF(N211="znížená",J211,0)</f>
        <v>0</v>
      </c>
      <c r="BG211" s="153">
        <f>IF(N211="zákl. prenesená",J211,0)</f>
        <v>0</v>
      </c>
      <c r="BH211" s="153">
        <f>IF(N211="zníž. prenesená",J211,0)</f>
        <v>0</v>
      </c>
      <c r="BI211" s="153">
        <f>IF(N211="nulová",J211,0)</f>
        <v>0</v>
      </c>
      <c r="BJ211" s="17" t="s">
        <v>84</v>
      </c>
      <c r="BK211" s="153">
        <f>ROUND(I211*H211,2)</f>
        <v>0</v>
      </c>
      <c r="BL211" s="17" t="s">
        <v>90</v>
      </c>
      <c r="BM211" s="152" t="s">
        <v>1171</v>
      </c>
    </row>
    <row r="212" spans="2:65" s="1" customFormat="1" ht="16.5" customHeight="1">
      <c r="B212" s="139"/>
      <c r="C212" s="140" t="s">
        <v>667</v>
      </c>
      <c r="D212" s="140" t="s">
        <v>156</v>
      </c>
      <c r="E212" s="141" t="s">
        <v>3139</v>
      </c>
      <c r="F212" s="142" t="s">
        <v>3140</v>
      </c>
      <c r="G212" s="143" t="s">
        <v>355</v>
      </c>
      <c r="H212" s="144">
        <v>1</v>
      </c>
      <c r="I212" s="145"/>
      <c r="J212" s="146">
        <f>ROUND(I212*H212,2)</f>
        <v>0</v>
      </c>
      <c r="K212" s="147"/>
      <c r="L212" s="32"/>
      <c r="M212" s="148" t="s">
        <v>1</v>
      </c>
      <c r="N212" s="149" t="s">
        <v>42</v>
      </c>
      <c r="P212" s="150">
        <f>O212*H212</f>
        <v>0</v>
      </c>
      <c r="Q212" s="150">
        <v>0</v>
      </c>
      <c r="R212" s="150">
        <f>Q212*H212</f>
        <v>0</v>
      </c>
      <c r="S212" s="150">
        <v>0</v>
      </c>
      <c r="T212" s="151">
        <f>S212*H212</f>
        <v>0</v>
      </c>
      <c r="AR212" s="152" t="s">
        <v>90</v>
      </c>
      <c r="AT212" s="152" t="s">
        <v>156</v>
      </c>
      <c r="AU212" s="152" t="s">
        <v>80</v>
      </c>
      <c r="AY212" s="17" t="s">
        <v>154</v>
      </c>
      <c r="BE212" s="153">
        <f>IF(N212="základná",J212,0)</f>
        <v>0</v>
      </c>
      <c r="BF212" s="153">
        <f>IF(N212="znížená",J212,0)</f>
        <v>0</v>
      </c>
      <c r="BG212" s="153">
        <f>IF(N212="zákl. prenesená",J212,0)</f>
        <v>0</v>
      </c>
      <c r="BH212" s="153">
        <f>IF(N212="zníž. prenesená",J212,0)</f>
        <v>0</v>
      </c>
      <c r="BI212" s="153">
        <f>IF(N212="nulová",J212,0)</f>
        <v>0</v>
      </c>
      <c r="BJ212" s="17" t="s">
        <v>84</v>
      </c>
      <c r="BK212" s="153">
        <f>ROUND(I212*H212,2)</f>
        <v>0</v>
      </c>
      <c r="BL212" s="17" t="s">
        <v>90</v>
      </c>
      <c r="BM212" s="152" t="s">
        <v>1182</v>
      </c>
    </row>
    <row r="213" spans="2:65" s="1" customFormat="1" ht="16.5" customHeight="1">
      <c r="B213" s="139"/>
      <c r="C213" s="175" t="s">
        <v>671</v>
      </c>
      <c r="D213" s="175" t="s">
        <v>359</v>
      </c>
      <c r="E213" s="176" t="s">
        <v>3059</v>
      </c>
      <c r="F213" s="177" t="s">
        <v>3060</v>
      </c>
      <c r="G213" s="178" t="s">
        <v>355</v>
      </c>
      <c r="H213" s="179">
        <v>1</v>
      </c>
      <c r="I213" s="180"/>
      <c r="J213" s="181">
        <f>ROUND(I213*H213,2)</f>
        <v>0</v>
      </c>
      <c r="K213" s="182"/>
      <c r="L213" s="183"/>
      <c r="M213" s="184" t="s">
        <v>1</v>
      </c>
      <c r="N213" s="185" t="s">
        <v>42</v>
      </c>
      <c r="P213" s="150">
        <f>O213*H213</f>
        <v>0</v>
      </c>
      <c r="Q213" s="150">
        <v>0</v>
      </c>
      <c r="R213" s="150">
        <f>Q213*H213</f>
        <v>0</v>
      </c>
      <c r="S213" s="150">
        <v>0</v>
      </c>
      <c r="T213" s="151">
        <f>S213*H213</f>
        <v>0</v>
      </c>
      <c r="AR213" s="152" t="s">
        <v>199</v>
      </c>
      <c r="AT213" s="152" t="s">
        <v>359</v>
      </c>
      <c r="AU213" s="152" t="s">
        <v>80</v>
      </c>
      <c r="AY213" s="17" t="s">
        <v>154</v>
      </c>
      <c r="BE213" s="153">
        <f>IF(N213="základná",J213,0)</f>
        <v>0</v>
      </c>
      <c r="BF213" s="153">
        <f>IF(N213="znížená",J213,0)</f>
        <v>0</v>
      </c>
      <c r="BG213" s="153">
        <f>IF(N213="zákl. prenesená",J213,0)</f>
        <v>0</v>
      </c>
      <c r="BH213" s="153">
        <f>IF(N213="zníž. prenesená",J213,0)</f>
        <v>0</v>
      </c>
      <c r="BI213" s="153">
        <f>IF(N213="nulová",J213,0)</f>
        <v>0</v>
      </c>
      <c r="BJ213" s="17" t="s">
        <v>84</v>
      </c>
      <c r="BK213" s="153">
        <f>ROUND(I213*H213,2)</f>
        <v>0</v>
      </c>
      <c r="BL213" s="17" t="s">
        <v>90</v>
      </c>
      <c r="BM213" s="152" t="s">
        <v>1195</v>
      </c>
    </row>
    <row r="214" spans="2:65" s="11" customFormat="1" ht="25.9" customHeight="1">
      <c r="B214" s="127"/>
      <c r="D214" s="128" t="s">
        <v>75</v>
      </c>
      <c r="E214" s="129" t="s">
        <v>2356</v>
      </c>
      <c r="F214" s="129" t="s">
        <v>3141</v>
      </c>
      <c r="I214" s="130"/>
      <c r="J214" s="131">
        <f>BK214</f>
        <v>0</v>
      </c>
      <c r="L214" s="127"/>
      <c r="M214" s="132"/>
      <c r="P214" s="133">
        <f>P215</f>
        <v>0</v>
      </c>
      <c r="R214" s="133">
        <f>R215</f>
        <v>0</v>
      </c>
      <c r="T214" s="134">
        <f>T215</f>
        <v>0</v>
      </c>
      <c r="AR214" s="128" t="s">
        <v>80</v>
      </c>
      <c r="AT214" s="135" t="s">
        <v>75</v>
      </c>
      <c r="AU214" s="135" t="s">
        <v>7</v>
      </c>
      <c r="AY214" s="128" t="s">
        <v>154</v>
      </c>
      <c r="BK214" s="136">
        <f>BK215</f>
        <v>0</v>
      </c>
    </row>
    <row r="215" spans="2:65" s="1" customFormat="1" ht="24.2" customHeight="1">
      <c r="B215" s="139"/>
      <c r="C215" s="140" t="s">
        <v>680</v>
      </c>
      <c r="D215" s="140" t="s">
        <v>156</v>
      </c>
      <c r="E215" s="141" t="s">
        <v>3190</v>
      </c>
      <c r="F215" s="142" t="s">
        <v>3142</v>
      </c>
      <c r="G215" s="143" t="s">
        <v>3143</v>
      </c>
      <c r="H215" s="144">
        <v>1</v>
      </c>
      <c r="I215" s="145"/>
      <c r="J215" s="146">
        <f>ROUND(I215*H215,2)</f>
        <v>0</v>
      </c>
      <c r="K215" s="147"/>
      <c r="L215" s="32"/>
      <c r="M215" s="194" t="s">
        <v>1</v>
      </c>
      <c r="N215" s="195" t="s">
        <v>42</v>
      </c>
      <c r="O215" s="196"/>
      <c r="P215" s="197">
        <f>O215*H215</f>
        <v>0</v>
      </c>
      <c r="Q215" s="197">
        <v>0</v>
      </c>
      <c r="R215" s="197">
        <f>Q215*H215</f>
        <v>0</v>
      </c>
      <c r="S215" s="197">
        <v>0</v>
      </c>
      <c r="T215" s="198">
        <f>S215*H215</f>
        <v>0</v>
      </c>
      <c r="AR215" s="152" t="s">
        <v>90</v>
      </c>
      <c r="AT215" s="152" t="s">
        <v>156</v>
      </c>
      <c r="AU215" s="152" t="s">
        <v>80</v>
      </c>
      <c r="AY215" s="17" t="s">
        <v>154</v>
      </c>
      <c r="BE215" s="153">
        <f>IF(N215="základná",J215,0)</f>
        <v>0</v>
      </c>
      <c r="BF215" s="153">
        <f>IF(N215="znížená",J215,0)</f>
        <v>0</v>
      </c>
      <c r="BG215" s="153">
        <f>IF(N215="zákl. prenesená",J215,0)</f>
        <v>0</v>
      </c>
      <c r="BH215" s="153">
        <f>IF(N215="zníž. prenesená",J215,0)</f>
        <v>0</v>
      </c>
      <c r="BI215" s="153">
        <f>IF(N215="nulová",J215,0)</f>
        <v>0</v>
      </c>
      <c r="BJ215" s="17" t="s">
        <v>84</v>
      </c>
      <c r="BK215" s="153">
        <f>ROUND(I215*H215,2)</f>
        <v>0</v>
      </c>
      <c r="BL215" s="17" t="s">
        <v>90</v>
      </c>
      <c r="BM215" s="152" t="s">
        <v>3191</v>
      </c>
    </row>
    <row r="216" spans="2:65" s="1" customFormat="1" ht="6.95" customHeight="1">
      <c r="B216" s="47"/>
      <c r="C216" s="48"/>
      <c r="D216" s="48"/>
      <c r="E216" s="48"/>
      <c r="F216" s="48"/>
      <c r="G216" s="48"/>
      <c r="H216" s="48"/>
      <c r="I216" s="48"/>
      <c r="J216" s="48"/>
      <c r="K216" s="48"/>
      <c r="L216" s="32"/>
    </row>
  </sheetData>
  <autoFilter ref="C123:K215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A9C9B2-5D98-4A9A-8105-52412E3D1CAD}"/>
</file>

<file path=customXml/itemProps2.xml><?xml version="1.0" encoding="utf-8"?>
<ds:datastoreItem xmlns:ds="http://schemas.openxmlformats.org/officeDocument/2006/customXml" ds:itemID="{3514AF6D-B2D1-41C7-8081-E223E7CEDC08}"/>
</file>

<file path=customXml/itemProps3.xml><?xml version="1.0" encoding="utf-8"?>
<ds:datastoreItem xmlns:ds="http://schemas.openxmlformats.org/officeDocument/2006/customXml" ds:itemID="{56B5BD89-0E58-4627-B31B-7AE15F926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ELITEDESKG4\Stanislav Hlubina</dc:creator>
  <cp:keywords/>
  <dc:description/>
  <cp:lastModifiedBy>Juríčková Marta</cp:lastModifiedBy>
  <cp:revision/>
  <dcterms:created xsi:type="dcterms:W3CDTF">2025-01-23T16:59:38Z</dcterms:created>
  <dcterms:modified xsi:type="dcterms:W3CDTF">2025-05-13T12:31:03Z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  <property fmtid="{D5CDD505-2E9C-101B-9397-08002B2CF9AE}" pid="3" name="MediaServiceImageTags">
    <vt:lpwstr/>
  </property>
</Properties>
</file>