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2_Zakazky_Moje\202_Cesty Kosice_2025\"/>
    </mc:Choice>
  </mc:AlternateContent>
  <bookViews>
    <workbookView xWindow="0" yWindow="0" windowWidth="0" windowHeight="0"/>
  </bookViews>
  <sheets>
    <sheet name="Rekapitulácia stavby" sheetId="1" r:id="rId1"/>
    <sheet name="103-00 - Rekonštrukcia mi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'103-00 - Rekonštrukcia mi...'!$C$127:$K$389</definedName>
    <definedName name="_xlnm.Print_Area" localSheetId="1">'103-00 - Rekonštrukcia mi...'!$C$4:$J$76,'103-00 - Rekonštrukcia mi...'!$C$82:$J$109,'103-00 - Rekonštrukcia mi...'!$C$115:$J$389</definedName>
    <definedName name="_xlnm.Print_Titles" localSheetId="1">'103-00 - Rekonštrukcia mi...'!$127:$127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5"/>
  <c r="BH385"/>
  <c r="BG385"/>
  <c r="BE385"/>
  <c r="T385"/>
  <c r="R385"/>
  <c r="P385"/>
  <c r="BI384"/>
  <c r="BH384"/>
  <c r="BG384"/>
  <c r="BE384"/>
  <c r="T384"/>
  <c r="R384"/>
  <c r="P384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3"/>
  <c r="BH373"/>
  <c r="BG373"/>
  <c r="BE373"/>
  <c r="T373"/>
  <c r="R373"/>
  <c r="P373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3"/>
  <c r="BH363"/>
  <c r="BG363"/>
  <c r="BE363"/>
  <c r="T363"/>
  <c r="R363"/>
  <c r="P363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0"/>
  <c r="BH350"/>
  <c r="BG350"/>
  <c r="BE350"/>
  <c r="T350"/>
  <c r="R350"/>
  <c r="P350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4"/>
  <c r="BH334"/>
  <c r="BG334"/>
  <c r="BE334"/>
  <c r="T334"/>
  <c r="R334"/>
  <c r="P334"/>
  <c r="BI328"/>
  <c r="BH328"/>
  <c r="BG328"/>
  <c r="BE328"/>
  <c r="T328"/>
  <c r="R328"/>
  <c r="P328"/>
  <c r="BI323"/>
  <c r="BH323"/>
  <c r="BG323"/>
  <c r="BE323"/>
  <c r="T323"/>
  <c r="R323"/>
  <c r="P323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2"/>
  <c r="BH312"/>
  <c r="BG312"/>
  <c r="BE312"/>
  <c r="T312"/>
  <c r="R312"/>
  <c r="P312"/>
  <c r="BI311"/>
  <c r="BH311"/>
  <c r="BG311"/>
  <c r="BE311"/>
  <c r="T311"/>
  <c r="R311"/>
  <c r="P311"/>
  <c r="BI309"/>
  <c r="BH309"/>
  <c r="BG309"/>
  <c r="BE309"/>
  <c r="T309"/>
  <c r="R309"/>
  <c r="P309"/>
  <c r="BI303"/>
  <c r="BH303"/>
  <c r="BG303"/>
  <c r="BE303"/>
  <c r="T303"/>
  <c r="R303"/>
  <c r="P303"/>
  <c r="BI301"/>
  <c r="BH301"/>
  <c r="BG301"/>
  <c r="BE301"/>
  <c r="T301"/>
  <c r="R301"/>
  <c r="P301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89"/>
  <c r="BH289"/>
  <c r="BG289"/>
  <c r="BE289"/>
  <c r="T289"/>
  <c r="R289"/>
  <c r="P289"/>
  <c r="BI286"/>
  <c r="BH286"/>
  <c r="BG286"/>
  <c r="BE286"/>
  <c r="T286"/>
  <c r="R286"/>
  <c r="P286"/>
  <c r="BI284"/>
  <c r="BH284"/>
  <c r="BG284"/>
  <c r="BE284"/>
  <c r="T284"/>
  <c r="R284"/>
  <c r="P284"/>
  <c r="BI281"/>
  <c r="BH281"/>
  <c r="BG281"/>
  <c r="BE281"/>
  <c r="T281"/>
  <c r="R281"/>
  <c r="P281"/>
  <c r="BI279"/>
  <c r="BH279"/>
  <c r="BG279"/>
  <c r="BE279"/>
  <c r="T279"/>
  <c r="R279"/>
  <c r="P279"/>
  <c r="BI277"/>
  <c r="BH277"/>
  <c r="BG277"/>
  <c r="BE277"/>
  <c r="T277"/>
  <c r="R277"/>
  <c r="P277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0"/>
  <c r="BH270"/>
  <c r="BG270"/>
  <c r="BE270"/>
  <c r="T270"/>
  <c r="R270"/>
  <c r="P270"/>
  <c r="BI268"/>
  <c r="BH268"/>
  <c r="BG268"/>
  <c r="BE268"/>
  <c r="T268"/>
  <c r="R268"/>
  <c r="P268"/>
  <c r="BI264"/>
  <c r="BH264"/>
  <c r="BG264"/>
  <c r="BE264"/>
  <c r="T264"/>
  <c r="R264"/>
  <c r="P264"/>
  <c r="BI261"/>
  <c r="BH261"/>
  <c r="BG261"/>
  <c r="BE261"/>
  <c r="T261"/>
  <c r="R261"/>
  <c r="P261"/>
  <c r="BI258"/>
  <c r="BH258"/>
  <c r="BG258"/>
  <c r="BE258"/>
  <c r="T258"/>
  <c r="R258"/>
  <c r="P258"/>
  <c r="BI254"/>
  <c r="BH254"/>
  <c r="BG254"/>
  <c r="BE254"/>
  <c r="T254"/>
  <c r="R254"/>
  <c r="P254"/>
  <c r="BI251"/>
  <c r="BH251"/>
  <c r="BG251"/>
  <c r="BE251"/>
  <c r="T251"/>
  <c r="R251"/>
  <c r="P251"/>
  <c r="BI248"/>
  <c r="BH248"/>
  <c r="BG248"/>
  <c r="BE248"/>
  <c r="T248"/>
  <c r="R248"/>
  <c r="P248"/>
  <c r="BI246"/>
  <c r="BH246"/>
  <c r="BG246"/>
  <c r="BE246"/>
  <c r="T246"/>
  <c r="R246"/>
  <c r="P246"/>
  <c r="BI243"/>
  <c r="BH243"/>
  <c r="BG243"/>
  <c r="BE243"/>
  <c r="T243"/>
  <c r="R243"/>
  <c r="P243"/>
  <c r="BI241"/>
  <c r="BH241"/>
  <c r="BG241"/>
  <c r="BE241"/>
  <c r="T241"/>
  <c r="R241"/>
  <c r="P241"/>
  <c r="BI239"/>
  <c r="BH239"/>
  <c r="BG239"/>
  <c r="BE239"/>
  <c r="T239"/>
  <c r="R239"/>
  <c r="P239"/>
  <c r="BI237"/>
  <c r="BH237"/>
  <c r="BG237"/>
  <c r="BE237"/>
  <c r="T237"/>
  <c r="R237"/>
  <c r="P237"/>
  <c r="BI235"/>
  <c r="BH235"/>
  <c r="BG235"/>
  <c r="BE235"/>
  <c r="T235"/>
  <c r="R235"/>
  <c r="P235"/>
  <c r="BI233"/>
  <c r="BH233"/>
  <c r="BG233"/>
  <c r="BE233"/>
  <c r="T233"/>
  <c r="R233"/>
  <c r="P233"/>
  <c r="BI230"/>
  <c r="BH230"/>
  <c r="BG230"/>
  <c r="BE230"/>
  <c r="T230"/>
  <c r="R230"/>
  <c r="P230"/>
  <c r="BI229"/>
  <c r="BH229"/>
  <c r="BG229"/>
  <c r="BE229"/>
  <c r="T229"/>
  <c r="R229"/>
  <c r="P229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7"/>
  <c r="BH217"/>
  <c r="BG217"/>
  <c r="BE217"/>
  <c r="T217"/>
  <c r="R217"/>
  <c r="P217"/>
  <c r="BI215"/>
  <c r="BH215"/>
  <c r="BG215"/>
  <c r="BE215"/>
  <c r="T215"/>
  <c r="R215"/>
  <c r="P215"/>
  <c r="BI213"/>
  <c r="BH213"/>
  <c r="BG213"/>
  <c r="BE213"/>
  <c r="T213"/>
  <c r="R213"/>
  <c r="P213"/>
  <c r="BI205"/>
  <c r="BH205"/>
  <c r="BG205"/>
  <c r="BE205"/>
  <c r="T205"/>
  <c r="R205"/>
  <c r="P205"/>
  <c r="BI201"/>
  <c r="BH201"/>
  <c r="BG201"/>
  <c r="BE201"/>
  <c r="T201"/>
  <c r="R201"/>
  <c r="P201"/>
  <c r="BI199"/>
  <c r="BH199"/>
  <c r="BG199"/>
  <c r="BE199"/>
  <c r="T199"/>
  <c r="R199"/>
  <c r="P199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2"/>
  <c r="BH182"/>
  <c r="BG182"/>
  <c r="BE182"/>
  <c r="T182"/>
  <c r="R182"/>
  <c r="P182"/>
  <c r="BI179"/>
  <c r="BH179"/>
  <c r="BG179"/>
  <c r="BE179"/>
  <c r="T179"/>
  <c r="R179"/>
  <c r="P179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69"/>
  <c r="BH169"/>
  <c r="BG169"/>
  <c r="BE169"/>
  <c r="T169"/>
  <c r="R169"/>
  <c r="P169"/>
  <c r="BI167"/>
  <c r="BH167"/>
  <c r="BG167"/>
  <c r="BE167"/>
  <c r="T167"/>
  <c r="R167"/>
  <c r="P167"/>
  <c r="BI165"/>
  <c r="BH165"/>
  <c r="BG165"/>
  <c r="BE165"/>
  <c r="T165"/>
  <c r="R165"/>
  <c r="P165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37"/>
  <c r="BH137"/>
  <c r="BG137"/>
  <c r="BE137"/>
  <c r="T137"/>
  <c r="R137"/>
  <c r="P137"/>
  <c r="BI131"/>
  <c r="BH131"/>
  <c r="BG131"/>
  <c r="BE131"/>
  <c r="T131"/>
  <c r="R131"/>
  <c r="P131"/>
  <c r="J124"/>
  <c r="F124"/>
  <c r="F122"/>
  <c r="E120"/>
  <c r="J91"/>
  <c r="F91"/>
  <c r="F89"/>
  <c r="E87"/>
  <c r="J24"/>
  <c r="E24"/>
  <c r="J92"/>
  <c r="J23"/>
  <c r="J18"/>
  <c r="E18"/>
  <c r="F92"/>
  <c r="J17"/>
  <c r="J12"/>
  <c r="J89"/>
  <c r="E7"/>
  <c r="E85"/>
  <c i="1" r="L90"/>
  <c r="AM90"/>
  <c r="AM89"/>
  <c r="L89"/>
  <c r="AM87"/>
  <c r="L87"/>
  <c r="L85"/>
  <c r="L84"/>
  <c i="2" r="BK369"/>
  <c r="J337"/>
  <c r="BK316"/>
  <c r="BK275"/>
  <c r="BK237"/>
  <c r="BK199"/>
  <c r="BK167"/>
  <c r="J144"/>
  <c r="J360"/>
  <c r="BK311"/>
  <c r="BK286"/>
  <c r="BK261"/>
  <c r="BK233"/>
  <c r="BK189"/>
  <c r="BK157"/>
  <c r="F35"/>
  <c r="BK377"/>
  <c r="BK338"/>
  <c r="BK318"/>
  <c r="J289"/>
  <c r="J268"/>
  <c r="J235"/>
  <c r="J189"/>
  <c r="J157"/>
  <c r="BK381"/>
  <c r="BK359"/>
  <c r="J314"/>
  <c r="BK289"/>
  <c r="J264"/>
  <c r="BK223"/>
  <c r="BK188"/>
  <c r="J154"/>
  <c r="BK385"/>
  <c r="J363"/>
  <c r="J323"/>
  <c r="J294"/>
  <c r="BK246"/>
  <c r="BK227"/>
  <c r="J167"/>
  <c r="J258"/>
  <c r="J213"/>
  <c r="J152"/>
  <c r="J388"/>
  <c r="J379"/>
  <c r="J359"/>
  <c r="J311"/>
  <c r="BK272"/>
  <c r="J230"/>
  <c r="J179"/>
  <c r="J146"/>
  <c r="F33"/>
  <c r="BK337"/>
  <c r="BK281"/>
  <c r="BK248"/>
  <c r="BK229"/>
  <c r="J169"/>
  <c r="F37"/>
  <c i="1" r="AS94"/>
  <c i="2" r="J377"/>
  <c r="BK340"/>
  <c r="BK314"/>
  <c r="BK296"/>
  <c r="BK258"/>
  <c r="BK235"/>
  <c r="J173"/>
  <c r="J223"/>
  <c r="BK179"/>
  <c r="BK146"/>
  <c r="BK367"/>
  <c r="J298"/>
  <c r="BK284"/>
  <c r="BK254"/>
  <c r="J217"/>
  <c r="BK175"/>
  <c r="F36"/>
  <c r="BK148"/>
  <c r="BK360"/>
  <c r="J328"/>
  <c r="BK303"/>
  <c r="BK239"/>
  <c r="BK171"/>
  <c r="BK137"/>
  <c r="J367"/>
  <c r="J340"/>
  <c r="J301"/>
  <c r="BK277"/>
  <c r="J241"/>
  <c r="BK217"/>
  <c r="J175"/>
  <c r="J137"/>
  <c r="J361"/>
  <c r="J312"/>
  <c r="J292"/>
  <c r="J272"/>
  <c r="BK241"/>
  <c r="BK215"/>
  <c r="J165"/>
  <c r="BK144"/>
  <c r="J387"/>
  <c r="J369"/>
  <c r="J338"/>
  <c r="BK309"/>
  <c r="J261"/>
  <c r="J233"/>
  <c r="BK154"/>
  <c r="BK384"/>
  <c r="J389"/>
  <c r="BK361"/>
  <c r="BK328"/>
  <c r="J284"/>
  <c r="J254"/>
  <c r="J227"/>
  <c r="J188"/>
  <c r="BK165"/>
  <c r="J382"/>
  <c r="BK323"/>
  <c r="J296"/>
  <c r="BK268"/>
  <c r="BK230"/>
  <c r="J186"/>
  <c r="J156"/>
  <c r="BK387"/>
  <c r="J375"/>
  <c r="BK339"/>
  <c r="BK312"/>
  <c r="J277"/>
  <c r="J251"/>
  <c r="J237"/>
  <c r="J201"/>
  <c r="BK152"/>
  <c r="BK375"/>
  <c r="J339"/>
  <c r="BK293"/>
  <c r="BK274"/>
  <c r="J239"/>
  <c r="J205"/>
  <c r="BK173"/>
  <c r="J158"/>
  <c r="J368"/>
  <c r="BK336"/>
  <c r="BK294"/>
  <c r="J275"/>
  <c r="BK243"/>
  <c r="BK205"/>
  <c r="BK388"/>
  <c r="BK379"/>
  <c r="BK368"/>
  <c r="J318"/>
  <c r="J274"/>
  <c r="J243"/>
  <c r="BK186"/>
  <c r="BK131"/>
  <c r="J373"/>
  <c r="J350"/>
  <c r="BK334"/>
  <c r="BK298"/>
  <c r="BK279"/>
  <c r="BK264"/>
  <c r="J221"/>
  <c r="BK201"/>
  <c r="J171"/>
  <c r="BK382"/>
  <c r="BK350"/>
  <c r="J303"/>
  <c r="J279"/>
  <c r="BK225"/>
  <c r="J199"/>
  <c r="BK158"/>
  <c r="J131"/>
  <c r="J385"/>
  <c r="J316"/>
  <c r="BK301"/>
  <c r="BK270"/>
  <c r="J246"/>
  <c r="J225"/>
  <c r="BK156"/>
  <c r="BK389"/>
  <c r="J381"/>
  <c r="BK363"/>
  <c r="J336"/>
  <c r="BK292"/>
  <c r="J270"/>
  <c r="J248"/>
  <c r="J229"/>
  <c r="J215"/>
  <c r="J182"/>
  <c r="BK169"/>
  <c r="BK150"/>
  <c r="BK373"/>
  <c r="J334"/>
  <c r="J309"/>
  <c r="J293"/>
  <c r="J281"/>
  <c r="BK251"/>
  <c r="BK221"/>
  <c r="BK182"/>
  <c r="J150"/>
  <c r="J33"/>
  <c r="J286"/>
  <c r="BK213"/>
  <c r="J148"/>
  <c r="J384"/>
  <c l="1" r="R164"/>
  <c r="P245"/>
  <c r="R267"/>
  <c r="BK130"/>
  <c r="P220"/>
  <c r="R245"/>
  <c r="BK313"/>
  <c r="J313"/>
  <c r="J106"/>
  <c r="T164"/>
  <c r="BK267"/>
  <c r="J267"/>
  <c r="J104"/>
  <c r="T291"/>
  <c r="R220"/>
  <c r="T253"/>
  <c r="R291"/>
  <c r="T362"/>
  <c r="P130"/>
  <c r="T220"/>
  <c r="P267"/>
  <c r="P291"/>
  <c r="R362"/>
  <c r="P164"/>
  <c r="R212"/>
  <c r="P253"/>
  <c r="P313"/>
  <c r="BK386"/>
  <c r="J386"/>
  <c r="J108"/>
  <c r="BK164"/>
  <c r="J164"/>
  <c r="J99"/>
  <c r="P212"/>
  <c r="BK253"/>
  <c r="J253"/>
  <c r="J103"/>
  <c r="T267"/>
  <c r="P362"/>
  <c r="T130"/>
  <c r="T212"/>
  <c r="R253"/>
  <c r="BK291"/>
  <c r="J291"/>
  <c r="J105"/>
  <c r="BK362"/>
  <c r="J362"/>
  <c r="J107"/>
  <c r="P386"/>
  <c r="R130"/>
  <c r="BK212"/>
  <c r="J212"/>
  <c r="J100"/>
  <c r="BK245"/>
  <c r="J245"/>
  <c r="J102"/>
  <c r="T313"/>
  <c r="R386"/>
  <c r="BK220"/>
  <c r="J220"/>
  <c r="J101"/>
  <c r="T245"/>
  <c r="R313"/>
  <c r="T386"/>
  <c r="J125"/>
  <c r="BF137"/>
  <c r="BF148"/>
  <c r="BF156"/>
  <c r="BF157"/>
  <c r="BF158"/>
  <c r="BF179"/>
  <c r="BF188"/>
  <c r="BF189"/>
  <c r="BF201"/>
  <c r="BF205"/>
  <c r="BF213"/>
  <c r="BF217"/>
  <c r="BF225"/>
  <c r="BF246"/>
  <c r="BF248"/>
  <c r="BF261"/>
  <c r="BF264"/>
  <c r="BF272"/>
  <c r="BF277"/>
  <c r="BF281"/>
  <c r="BF286"/>
  <c r="BF289"/>
  <c r="BF292"/>
  <c r="BF296"/>
  <c r="BF316"/>
  <c r="BF318"/>
  <c r="BF328"/>
  <c r="BF334"/>
  <c r="BF337"/>
  <c r="BF340"/>
  <c r="BF359"/>
  <c r="BF360"/>
  <c r="BF363"/>
  <c r="BF375"/>
  <c r="BF377"/>
  <c r="BF384"/>
  <c r="BF385"/>
  <c r="BF387"/>
  <c r="BF388"/>
  <c i="1" r="BD95"/>
  <c r="AZ95"/>
  <c i="2" r="J122"/>
  <c r="BF150"/>
  <c r="BF154"/>
  <c r="BF165"/>
  <c r="BF167"/>
  <c r="BF169"/>
  <c r="BF171"/>
  <c r="BF173"/>
  <c r="BF175"/>
  <c r="BF186"/>
  <c r="BF199"/>
  <c r="BF221"/>
  <c r="BF227"/>
  <c r="BF233"/>
  <c r="BF235"/>
  <c r="BF237"/>
  <c r="BF239"/>
  <c r="BF241"/>
  <c r="BF251"/>
  <c r="BF275"/>
  <c r="BF294"/>
  <c r="BF298"/>
  <c r="BF323"/>
  <c r="BF336"/>
  <c r="BF338"/>
  <c r="BF350"/>
  <c r="BF367"/>
  <c r="BF368"/>
  <c r="BF373"/>
  <c r="BF381"/>
  <c i="1" r="AV95"/>
  <c r="BB95"/>
  <c i="2" r="E118"/>
  <c r="F125"/>
  <c r="BF131"/>
  <c r="BF144"/>
  <c r="BF146"/>
  <c r="BF152"/>
  <c r="BF182"/>
  <c r="BF215"/>
  <c r="BF223"/>
  <c r="BF229"/>
  <c r="BF230"/>
  <c r="BF243"/>
  <c r="BF254"/>
  <c r="BF258"/>
  <c r="BF268"/>
  <c r="BF270"/>
  <c r="BF274"/>
  <c r="BF279"/>
  <c r="BF284"/>
  <c r="BF293"/>
  <c r="BF301"/>
  <c r="BF303"/>
  <c r="BF309"/>
  <c r="BF311"/>
  <c r="BF312"/>
  <c r="BF314"/>
  <c r="BF339"/>
  <c r="BF361"/>
  <c r="BF369"/>
  <c r="BF379"/>
  <c r="BF389"/>
  <c r="BF382"/>
  <c i="1" r="BC95"/>
  <c r="BD94"/>
  <c r="W33"/>
  <c r="BB94"/>
  <c r="W31"/>
  <c r="AZ94"/>
  <c r="W29"/>
  <c r="BC94"/>
  <c r="W32"/>
  <c i="2" l="1" r="R129"/>
  <c r="R128"/>
  <c r="T129"/>
  <c r="T128"/>
  <c r="P129"/>
  <c r="P128"/>
  <c i="1" r="AU95"/>
  <c i="2" r="BK129"/>
  <c r="BK128"/>
  <c r="J128"/>
  <c r="J96"/>
  <c r="J130"/>
  <c r="J98"/>
  <c i="1" r="AU94"/>
  <c r="AX94"/>
  <c i="2" r="J34"/>
  <c i="1" r="AW95"/>
  <c r="AT95"/>
  <c r="AV94"/>
  <c r="AK29"/>
  <c i="2" r="F34"/>
  <c i="1" r="BA95"/>
  <c r="BA94"/>
  <c r="W30"/>
  <c r="AY94"/>
  <c i="2" l="1" r="J129"/>
  <c r="J97"/>
  <c r="J30"/>
  <c i="1" r="AG95"/>
  <c r="AG94"/>
  <c r="AK26"/>
  <c r="AW94"/>
  <c r="AK30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<sst xmlns="http://schemas.openxmlformats.org/spreadsheetml/2006/main">
  <si>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</si>
  <si>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</si>
  <si>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</si>
  <si>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</si>
  <si>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</si>
  <si>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{4600cc20-ba84-44f2-aa7f-b1ae251d6881}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</si>
  <si>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</si>
  <si>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</si>
  <si>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</si>
  <si>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</si>
  <si>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</si>
  <si>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</si>
  <si>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</si>
  <si>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2025-005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</si>
  <si>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</si>
  <si>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</si>
  <si>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ciest v meste Košice 2025</t>
  </si>
  <si>
    <t>JKSO:</t>
  </si>
  <si>
    <t>KS:</t>
  </si>
  <si>
    <t>Miesto:</t>
  </si>
  <si>
    <t>Košice</t>
  </si>
  <si>
    <t>Dátum:</t>
  </si>
  <si>
    <t>26. 4. 2025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</si>
  <si>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</si>
  <si>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</si>
  <si>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</si>
  <si>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</si>
  <si>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</si>
  <si>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</si>
  <si>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</si>
  <si>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MP Construct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</si>
  <si>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</si>
  <si>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</si>
  <si>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</si>
  <si>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</si>
  <si>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</si>
  <si>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</si>
  <si>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</si>
  <si>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</si>
  <si>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</si>
  <si>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</si>
  <si>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</si>
  <si>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</si>
  <si>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</si>
  <si>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</si>
  <si>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</si>
  <si>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</si>
  <si>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</si>
  <si>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</si>
  <si>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</si>
  <si>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</si>
  <si>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</si>
  <si>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</si>
  <si>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</si>
  <si>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</si>
  <si>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</si>
  <si>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</si>
  <si>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</si>
  <si>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</si>
  <si>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</si>
  <si>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</si>
  <si>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</si>
  <si>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</si>
  <si>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</si>
  <si>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</si>
  <si>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</si>
  <si>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</si>
  <si>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</si>
  <si>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</si>
  <si>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</si>
  <si>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</si>
  <si>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</si>
  <si>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</si>
  <si>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</si>
  <si>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</si>
  <si>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</si>
  <si>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</si>
  <si>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</si>
  <si>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</si>
  <si>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</si>
  <si>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103-00</t>
  </si>
  <si>
    <t>Rekonštrukcia miestnej cesty - Rastislavova I.etapa</t>
  </si>
  <si>
    <t>STA</t>
  </si>
  <si>
    <t>1</t>
  </si>
  <si>
    <t>{5b1cba02-942a-435c-b519-cf50a8e7c2db}</t>
  </si>
  <si>
    <t>KRYCÍ LIST ROZPOČTU</t>
  </si>
  <si>
    <t>Objekt:</t>
  </si>
  <si>
    <t>103-00 - Rekonštrukcia miestnej cesty - Rastislavova I.etapa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</si>
  <si>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</si>
  <si>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</si>
  <si>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</si>
  <si>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</si>
  <si>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</si>
  <si>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</si>
  <si>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</si>
  <si>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Demolačné práce</t>
  </si>
  <si>
    <t xml:space="preserve">    5.1 - Vozovka v mieste frézovania </t>
  </si>
  <si>
    <t xml:space="preserve">    5.2 - Nová vozovka</t>
  </si>
  <si>
    <t xml:space="preserve">    5.4 - Chodník asfaltový</t>
  </si>
  <si>
    <t xml:space="preserve">    5.5 - Chodník dláždený</t>
  </si>
  <si>
    <t xml:space="preserve">    5.6 - BUS záliv</t>
  </si>
  <si>
    <t xml:space="preserve">    5.7 - Komunikácie - vodorovné značenie</t>
  </si>
  <si>
    <t xml:space="preserve">    8 - Odvodnenie a Rúrové vedenie</t>
  </si>
  <si>
    <t xml:space="preserve">    9 - Ostatné konštrukcie a práce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</si>
  <si>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</si>
  <si>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</si>
  <si>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</si>
  <si>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</si>
  <si>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</si>
  <si>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</si>
  <si>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</si>
  <si>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</si>
  <si>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</si>
  <si>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</si>
  <si>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</si>
  <si>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</si>
  <si>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</si>
  <si>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</si>
  <si>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</si>
  <si>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</si>
  <si>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</si>
  <si>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</si>
  <si>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</si>
  <si>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</si>
  <si>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</si>
  <si>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</si>
  <si>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</si>
  <si>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-1165106623</t>
  </si>
  <si>
    <t>VV</t>
  </si>
  <si>
    <t xml:space="preserve">0.25*(2543+831)+0.3*3596*0.15 "výkop pre vybúranie obrubníkov 0,25m3/m´ + úprava terénu </t>
  </si>
  <si>
    <t xml:space="preserve">0.55*8254 "výkop pre výmenu podložia hr. 0,55 m </t>
  </si>
  <si>
    <t xml:space="preserve">0.55*457 "výkop pre výmenu podložia BUS hr. 0,55 m </t>
  </si>
  <si>
    <t>1964*0.15 "výkop pre výmenu podložia chodníka hr. 0,15 m</t>
  </si>
  <si>
    <t>Súčet</t>
  </si>
  <si>
    <t>162301142.S</t>
  </si>
  <si>
    <t>Vodorovné premiestnenie výkopku po spevnenej ceste z horniny tr.1-4, nad 1000 do 10000 m3 na vzdialenosť do 1000 m</t>
  </si>
  <si>
    <t>789184196</t>
  </si>
  <si>
    <t xml:space="preserve">0,5*0.25*(2543+831) "50% výkopu pre vybúranie obrubníkov 0,25m3/m´ </t>
  </si>
  <si>
    <t>9298*0,2 "odstránenie podkladu vozovky hr. 0,2 m</t>
  </si>
  <si>
    <t>3</t>
  </si>
  <si>
    <t>162501163.S</t>
  </si>
  <si>
    <t>Vodorovné premiestnenie výkopku po nespevnenej ceste z horniny tr.1-4, nad 1000 do 10000 m3, príplatok k cene za každých ďalšich a začatých 1000 m</t>
  </si>
  <si>
    <t>-1019637774</t>
  </si>
  <si>
    <t>14*7367"odvoz na skládku do 15 km</t>
  </si>
  <si>
    <t>171201203.S</t>
  </si>
  <si>
    <t>Uloženie sypaniny na skládky nad 1000 do 10000 m3</t>
  </si>
  <si>
    <t>1094290573</t>
  </si>
  <si>
    <t>7367 "uloženie výkopu na skládku</t>
  </si>
  <si>
    <t>5</t>
  </si>
  <si>
    <t>171209111.S</t>
  </si>
  <si>
    <t>Poplatok za uloženie stavebného odpadu na recykláciu - zemina a kamenivo (17 05 04)</t>
  </si>
  <si>
    <t>t</t>
  </si>
  <si>
    <t>1688001936</t>
  </si>
  <si>
    <t>7367*1,9 "uloženie výkopu na skládku</t>
  </si>
  <si>
    <t>6</t>
  </si>
  <si>
    <t>181101101.S</t>
  </si>
  <si>
    <t>Úprava pláne v zárezoch v hornine 1-4 bez zhutnenia</t>
  </si>
  <si>
    <t>m2</t>
  </si>
  <si>
    <t>1007961786</t>
  </si>
  <si>
    <t>3596 "úprava terénu rozhrnutím zeminy</t>
  </si>
  <si>
    <t>7</t>
  </si>
  <si>
    <t>181301111.S</t>
  </si>
  <si>
    <t>Rozprestretie ornice v rovine, plocha nad 500 m2, hr.do 100 m</t>
  </si>
  <si>
    <t>1204591194</t>
  </si>
  <si>
    <t>108 "zahumusovanie hr. 100 mm</t>
  </si>
  <si>
    <t>8</t>
  </si>
  <si>
    <t>M</t>
  </si>
  <si>
    <t>103640000100.S</t>
  </si>
  <si>
    <t>Zemina pre terénne úpravy - ornica</t>
  </si>
  <si>
    <t>-690817673</t>
  </si>
  <si>
    <t>108*0,1*1,9 " nákup ornice</t>
  </si>
  <si>
    <t>9</t>
  </si>
  <si>
    <t>460620006.S</t>
  </si>
  <si>
    <t>Osiatie povrchu trávnym semenom ručne, zasekanie hrablami,postrek,</t>
  </si>
  <si>
    <t>64</t>
  </si>
  <si>
    <t>-281036055</t>
  </si>
  <si>
    <t>10</t>
  </si>
  <si>
    <t>005720001400.S</t>
  </si>
  <si>
    <t>Osivá tráv - semená parkovej zmesi</t>
  </si>
  <si>
    <t>kg</t>
  </si>
  <si>
    <t>1236894548</t>
  </si>
  <si>
    <t>11</t>
  </si>
  <si>
    <t>181101102.S</t>
  </si>
  <si>
    <t>Úprava pláne v zárezoch v hornine 1-4 so zhutnením</t>
  </si>
  <si>
    <t>-229497215</t>
  </si>
  <si>
    <t>" Hutnenie pláne</t>
  </si>
  <si>
    <t>8254 "nová vozovka</t>
  </si>
  <si>
    <t>1638 "dláždený chodník</t>
  </si>
  <si>
    <t>227 "BUS záliv</t>
  </si>
  <si>
    <t>Demolačné práce</t>
  </si>
  <si>
    <t>12</t>
  </si>
  <si>
    <t>966005111.S</t>
  </si>
  <si>
    <t xml:space="preserve">Rozobratie cestného zábradlia s betónovými pätkami,  -0,03500t</t>
  </si>
  <si>
    <t>m</t>
  </si>
  <si>
    <t>-1456965297</t>
  </si>
  <si>
    <t>114 "odstránenie exist. oceľ. zábradlia</t>
  </si>
  <si>
    <t>13</t>
  </si>
  <si>
    <t>113209021.S1</t>
  </si>
  <si>
    <t>Vybúranie cestných obrubníkov vrátane lôžka</t>
  </si>
  <si>
    <t>1524282104</t>
  </si>
  <si>
    <t>2543+831 "vybúranie betónového a kamenného obrubníka s lôžkom</t>
  </si>
  <si>
    <t>14</t>
  </si>
  <si>
    <t>113106021.S</t>
  </si>
  <si>
    <t xml:space="preserve">Rozoberanie dlažby, z betónových alebo kameninových dlaždíc, dosiek alebo tvaroviek ručne,  -0,13800t</t>
  </si>
  <si>
    <t>1820591031</t>
  </si>
  <si>
    <t>427 "rozobratie zámkovej dlažby chodníka</t>
  </si>
  <si>
    <t>15</t>
  </si>
  <si>
    <t>113152740.S</t>
  </si>
  <si>
    <t xml:space="preserve">Frézovanie asf. podkladu alebo krytu bez prek., plochy cez 10000 m2, pruh š. do 2 m, hr. 100 mm  0,250 t</t>
  </si>
  <si>
    <t>-874788208</t>
  </si>
  <si>
    <t>17374 "frézovanie hr. 100 mm</t>
  </si>
  <si>
    <t>16</t>
  </si>
  <si>
    <t>113307222.S</t>
  </si>
  <si>
    <t xml:space="preserve">Odstránenie podkladu v ploche nad 200 m2 z kameniva hrubého drveného, hr.100 do 200 mm,  -0,23500t</t>
  </si>
  <si>
    <t>1288638833</t>
  </si>
  <si>
    <t>8711 "odstránenie podkladu vozovky hr. 0,2 m</t>
  </si>
  <si>
    <t>17</t>
  </si>
  <si>
    <t>113307232.S</t>
  </si>
  <si>
    <t xml:space="preserve">Odstránenie podkladu v ploche nad 200 m2 z betónu prostého, hr. vrstvy nad 150 do 300 mm,  -0,50000t</t>
  </si>
  <si>
    <t>547895489</t>
  </si>
  <si>
    <t>8711 "vybúranie betónu vozovky hr. 0,25 m</t>
  </si>
  <si>
    <t>1514 "vybúranie betónu chodníka hr. 0,15 m</t>
  </si>
  <si>
    <t>18</t>
  </si>
  <si>
    <t>113307241.S</t>
  </si>
  <si>
    <t xml:space="preserve">Odstránenie podkladu v ploche nad 200 m2 asfaltového, hr. vrstvy do 50 mm,  -0,12500t</t>
  </si>
  <si>
    <t>1790081630</t>
  </si>
  <si>
    <t xml:space="preserve">3965 "vybúranie asfaltov vozovky a chodnika hr.  40 mm</t>
  </si>
  <si>
    <t>19</t>
  </si>
  <si>
    <t>919735111.S</t>
  </si>
  <si>
    <t>Rezanie existujúceho asfaltového krytu alebo podkladu hĺbky do 50 mm</t>
  </si>
  <si>
    <t>520742339</t>
  </si>
  <si>
    <t>138 "Rezanie vozovky, bus zastávka š. 10 mm hĺ. 25 mm</t>
  </si>
  <si>
    <t>3548 "Rezanie vozovky š. 10 mm hĺ. 40 mm</t>
  </si>
  <si>
    <t>20</t>
  </si>
  <si>
    <t>919735112.S</t>
  </si>
  <si>
    <t>Rezanie existujúceho asfaltového krytu alebo podkladu hĺbky nad 50 do 100 mm</t>
  </si>
  <si>
    <t>-493679041</t>
  </si>
  <si>
    <t>1004 " Rezanie vozovky š. 5 mm hĺ. 100 mm</t>
  </si>
  <si>
    <t>21</t>
  </si>
  <si>
    <t>899332111.S1</t>
  </si>
  <si>
    <t xml:space="preserve">Vybúranie uličného vpustu betónového, Komplet vybúranie  0,5 m3/ks</t>
  </si>
  <si>
    <t>ks</t>
  </si>
  <si>
    <t>-1911885868</t>
  </si>
  <si>
    <t>22</t>
  </si>
  <si>
    <t>979082113.S</t>
  </si>
  <si>
    <t>Vodorovná doprava sutiny, so zložením a hrubým urovnaním, na vzdialenosť do 1000 m</t>
  </si>
  <si>
    <t>2017319735</t>
  </si>
  <si>
    <t>(2543+831)*0,3*0,3*2,5 "vybúranie betónového a kamenného obrubníka s lôžkom</t>
  </si>
  <si>
    <t>114*0,05 "odstránenie exist. oceľ. zábradlia, 50 kg/m</t>
  </si>
  <si>
    <t>427*0,06*2,5 "rozobratie zámkovej dlažby chodníka</t>
  </si>
  <si>
    <t>17374*0,1*2,5 "frézovanie hr. 100 mm</t>
  </si>
  <si>
    <t>8711*0,25*2,5 "vybúranie betónu vozovky hr. 0,25 m</t>
  </si>
  <si>
    <t>1514*0,15*2,5 "vybúranie betónu chodníka hr. 0,15 m</t>
  </si>
  <si>
    <t xml:space="preserve">3965*0,04*2,5 "vybúranie asfaltov vozovky a chodnika hr.  40 mm</t>
  </si>
  <si>
    <t>73*0,5*2,5 "uličný vpust 0,5m3</t>
  </si>
  <si>
    <t>979082119.S</t>
  </si>
  <si>
    <t>Príplatok k cene za každých ďalších i začatých 1000 m nad 1000 m pre vodorovnú dopravu sutiny</t>
  </si>
  <si>
    <t>2099172060</t>
  </si>
  <si>
    <t>11672,275*14 " odvoz na skládku do 15 km</t>
  </si>
  <si>
    <t>24</t>
  </si>
  <si>
    <t>979089761.S</t>
  </si>
  <si>
    <t>Poplatok za uloženie stavebného odpadu na recykláciu - bitúmenové zmesi (17 03 02)</t>
  </si>
  <si>
    <t>31087895</t>
  </si>
  <si>
    <t>25</t>
  </si>
  <si>
    <t>979089721.S</t>
  </si>
  <si>
    <t>Poplatok za uloženie stavebného odpadu na recykláciu - betón bez armovania, veľkosť do 50 x 50 cm (17 01 01)</t>
  </si>
  <si>
    <t>-625838330</t>
  </si>
  <si>
    <t>5.1</t>
  </si>
  <si>
    <t xml:space="preserve">Vozovka v mieste frézovania </t>
  </si>
  <si>
    <t>26</t>
  </si>
  <si>
    <t>577144251.S</t>
  </si>
  <si>
    <t>Asfaltový betón vrstva obrusná AC 11 O v pruhu š. do 3 m z modifik. asfaltu tr. I, po zhutnení hr. 50 mm</t>
  </si>
  <si>
    <t>96486990</t>
  </si>
  <si>
    <t>8832 "asfaltový betón, AC 11 O I; PMB 45/80-75; 50 mm, vozovka v mieste frézovania</t>
  </si>
  <si>
    <t>27</t>
  </si>
  <si>
    <t>577144351.S</t>
  </si>
  <si>
    <t>Asfaltový betón vrstva obrusná alebo ložná AC 16 v pruhu š. do 3 m z modifik. asfaltu tr. I, po zhutnení hr. 50 mm</t>
  </si>
  <si>
    <t>2145724278</t>
  </si>
  <si>
    <t>8000+3482,3 "asfaltový betón, AC 16 L I; PMB45/80-75; 50 mm, vozovka v mieste frézovania</t>
  </si>
  <si>
    <t>28</t>
  </si>
  <si>
    <t>573231107.S</t>
  </si>
  <si>
    <t>Postrek asfaltový spojovací bez posypu kamenivom z cestnej emulzie v množstve 0,50 kg/m2</t>
  </si>
  <si>
    <t>-1272384349</t>
  </si>
  <si>
    <t>"spojovací postrek, emulzný, PS, A, 0,5 kg/m2 - celkova plocha"</t>
  </si>
  <si>
    <t>2*8000+3482,3 "vozovka v mieste frézovania</t>
  </si>
  <si>
    <t>5.2</t>
  </si>
  <si>
    <t>Nová vozovka</t>
  </si>
  <si>
    <t>29</t>
  </si>
  <si>
    <t>285037476</t>
  </si>
  <si>
    <t>8254 "asfaltový betón, AC 11 O I; PMB 45/80-75; 50 mm</t>
  </si>
  <si>
    <t>30</t>
  </si>
  <si>
    <t>-612951881</t>
  </si>
  <si>
    <t>8254 "asfaltový betón, AC 16 L I; PMB45/80-75; 50 mm</t>
  </si>
  <si>
    <t>31</t>
  </si>
  <si>
    <t>-1206376206</t>
  </si>
  <si>
    <t>2*8254 "spojovací postrek, emulzný, PS, A, 0,5 kg/m2 - celkova plocha"</t>
  </si>
  <si>
    <t>32</t>
  </si>
  <si>
    <t>577174431.S</t>
  </si>
  <si>
    <t>Asfaltový betón vrstva ložná AC 22 L v pruhu š. do 3 m z nemodifik. asfaltu tr. II, po zhutnení hr. 80 mm</t>
  </si>
  <si>
    <t>377708572</t>
  </si>
  <si>
    <t>8254 "asfaltový betón, AC 22 P I; CA 30/45; 80 mm</t>
  </si>
  <si>
    <t>33</t>
  </si>
  <si>
    <t>919720121.S</t>
  </si>
  <si>
    <t>Geomreža pre vystuženie asfaltových vrstiev komunikácií zo sklenných vlákien, pozdĺžna pevnosť v ťahu do 50 kN/m</t>
  </si>
  <si>
    <t>-739835492</t>
  </si>
  <si>
    <t>34</t>
  </si>
  <si>
    <t>693210003300.S</t>
  </si>
  <si>
    <t>Geomreža sklovláknitá, pevnosť v ťahu 50 kN/m, výstužná do asfaltových vrstiev vozoviek</t>
  </si>
  <si>
    <t>1942576133</t>
  </si>
  <si>
    <t>8254*1,15 "plocha + 15% rezerva</t>
  </si>
  <si>
    <t>9492,1*1,15 'Prepočítané koeficientom množstva</t>
  </si>
  <si>
    <t>35</t>
  </si>
  <si>
    <t>573131102.S</t>
  </si>
  <si>
    <t>Postrek asfaltový infiltračný s posypom kamenivom z cestnej emulzie v množstve 0,80 kg/m2</t>
  </si>
  <si>
    <t>1757284823</t>
  </si>
  <si>
    <t>8254 "infiltračný postrek, emulzný, PI; A 0.8kg/m2 - celková plocha"</t>
  </si>
  <si>
    <t>36</t>
  </si>
  <si>
    <t>567132115.S</t>
  </si>
  <si>
    <t>Podklad z kameniva stmeleného cementom s rozprestretím a zhutnením, CBGM C 8/10 (C 6/8), po zhutnení hr. 200 mm</t>
  </si>
  <si>
    <t>-1344036844</t>
  </si>
  <si>
    <t xml:space="preserve">8254 "kamenivo spevnené cementom, CBGM C8/10, CEM III/B,    200 mm    </t>
  </si>
  <si>
    <t>37</t>
  </si>
  <si>
    <t>564861111.S</t>
  </si>
  <si>
    <t>Podklad zo štrkodrviny s rozprestretím a zhutnením, po zhutnení hr. 200 mm</t>
  </si>
  <si>
    <t>885898326</t>
  </si>
  <si>
    <t>8254 " Štrkodrva fr.0-32 hr. 200 mm</t>
  </si>
  <si>
    <t>38</t>
  </si>
  <si>
    <t>564871111.S</t>
  </si>
  <si>
    <t>Podklad zo štrkodrviny s rozprestretím a zhutnením, po zhutnení hr. 500 mm</t>
  </si>
  <si>
    <t>634950385</t>
  </si>
  <si>
    <t>8254 " Štrkodrva fr.0-63 hr. 500 mm</t>
  </si>
  <si>
    <t>39</t>
  </si>
  <si>
    <t>289971211.S</t>
  </si>
  <si>
    <t>Zhotovenie vrstvy z geotextílie na upravenom povrchu sklon do 1 : 5 , šírky od 0 do 3 m</t>
  </si>
  <si>
    <t>-1426812769</t>
  </si>
  <si>
    <t>8254" zhotovenie vrstvy zo separačnej geotextílie</t>
  </si>
  <si>
    <t>40</t>
  </si>
  <si>
    <t>693110002000.S</t>
  </si>
  <si>
    <t>Geotextília polypropylénová netkaná 200 g/m2</t>
  </si>
  <si>
    <t>-528951172</t>
  </si>
  <si>
    <t>8254*1,2 'Prepočítané koeficientom množstva</t>
  </si>
  <si>
    <t>5.4</t>
  </si>
  <si>
    <t>Chodník asfaltový</t>
  </si>
  <si>
    <t>41</t>
  </si>
  <si>
    <t>577134111.S</t>
  </si>
  <si>
    <t>Asfaltový betón vrstva obrusná AC 8 O v pruhu š. do 3 m z nemodifik. asfaltu tr. II, po zhutnení hr. 40 mm</t>
  </si>
  <si>
    <t>-1348327230</t>
  </si>
  <si>
    <t>2649 "Asfaltový betón AC 8 O II; 40 mm, asfaltový chodník</t>
  </si>
  <si>
    <t>42</t>
  </si>
  <si>
    <t>-1300679650</t>
  </si>
  <si>
    <t>"infiltračný postrek, emulzný, PI; A 0.8kg/m2 - celková plocha"</t>
  </si>
  <si>
    <t>2649 "asfaltový chodník</t>
  </si>
  <si>
    <t>43</t>
  </si>
  <si>
    <t>631312611.S</t>
  </si>
  <si>
    <t>Mazanina z betónu prostého (m3) tr. C 16/20 hr.nad 50 do 80 mm</t>
  </si>
  <si>
    <t>298207534</t>
  </si>
  <si>
    <t>2649*0,05 "podkladný betón pod asfaltový chodník hr. 50 mm, Betón C16/20</t>
  </si>
  <si>
    <t>5.5</t>
  </si>
  <si>
    <t>Chodník dláždený</t>
  </si>
  <si>
    <t>44</t>
  </si>
  <si>
    <t>596911310.S</t>
  </si>
  <si>
    <t>Kladenie zámkovej dlažby strojne s vyplnením škár hr. 60 mm</t>
  </si>
  <si>
    <t>1068177793</t>
  </si>
  <si>
    <t>1360 " Zámková dlažba sivá hr. 60 mm + lôžko fr. 4-8 mm 40 mm, na chodníku dláždenom</t>
  </si>
  <si>
    <t>289 " Zámková dlažba pre nevidiacich červená hr. 60 mm + lôžko fr. 4-8 mm 40 mm, na chodníku dláždenom</t>
  </si>
  <si>
    <t>45</t>
  </si>
  <si>
    <t>592460007700.S</t>
  </si>
  <si>
    <t>Dlažba betónová škárová, rozmer 200x165x60 mm, prírodná</t>
  </si>
  <si>
    <t>-1202262144</t>
  </si>
  <si>
    <t>1360 " Zámková dlažba sivá hr. 60 mm</t>
  </si>
  <si>
    <t>1360*1,02 'Prepočítané koeficientom množstva</t>
  </si>
  <si>
    <t>46</t>
  </si>
  <si>
    <t>592460008200.S</t>
  </si>
  <si>
    <t>Dlažba betónová bezškárová, rozmer 200x165x80 mm, farebná</t>
  </si>
  <si>
    <t>-1422460913</t>
  </si>
  <si>
    <t>289 " Zámková dlažba pre nevidiacich červená hr. 60 mm</t>
  </si>
  <si>
    <t>289*1,02 'Prepočítané koeficientom množstva</t>
  </si>
  <si>
    <t>47</t>
  </si>
  <si>
    <t>968877424</t>
  </si>
  <si>
    <t>" Štrkodrva fr.0-32 hr. 200 mm</t>
  </si>
  <si>
    <t>1649 "chodník dláždený</t>
  </si>
  <si>
    <t>5.6</t>
  </si>
  <si>
    <t>BUS záliv</t>
  </si>
  <si>
    <t>48</t>
  </si>
  <si>
    <t>916362111.S1</t>
  </si>
  <si>
    <t>Osadenie cestného obrubníka betónového stojatého do lôžka z betónu prostého tr. C 12/15 s bočnou oporou</t>
  </si>
  <si>
    <t>831805796</t>
  </si>
  <si>
    <t>84 "osadenie obrubníka typ Kasselský (BUS) 400x290x1000 - do opory C30/37 hr. 200mm</t>
  </si>
  <si>
    <t>49</t>
  </si>
  <si>
    <t>592170003800.S1</t>
  </si>
  <si>
    <t>Obrubník typ Kasselský (BUS) 400x290x1000</t>
  </si>
  <si>
    <t>521280386</t>
  </si>
  <si>
    <t>84*1,05 'Prepočítané koeficientom množstva</t>
  </si>
  <si>
    <t>50</t>
  </si>
  <si>
    <t>582147111.S</t>
  </si>
  <si>
    <t>Kryt cementobetónový s kĺznymi tŕňami pre autobusové zastávky s povrchovou metličkovou úpravou hr. 220 mm</t>
  </si>
  <si>
    <t>1352114399</t>
  </si>
  <si>
    <t xml:space="preserve">227 "cementobetónový kryt C30/37, XF4;  s metličkovou úpravou 220 mm, BUS záliv</t>
  </si>
  <si>
    <t>51</t>
  </si>
  <si>
    <t>567133113.S</t>
  </si>
  <si>
    <t>Podklad z kameniva stmeleného cementom s rozprestretím a zhutnením, CBGM C 5/6, po zhutnení hr. 180 mm</t>
  </si>
  <si>
    <t>193639780</t>
  </si>
  <si>
    <t>52</t>
  </si>
  <si>
    <t>388994111.S2</t>
  </si>
  <si>
    <t>Rúrky telesa rúrkoveho kábelovodu z tvrdého PVC D 110/ 5, 3 mm vrátane výkopu ryhy š.0,35m, hl. 0,6 m + zásyp ryhy</t>
  </si>
  <si>
    <t>-929254082</t>
  </si>
  <si>
    <t>250 "Chránička DN110 pre el. vedenie (informačná tabuľa - výhľad)</t>
  </si>
  <si>
    <t>53</t>
  </si>
  <si>
    <t>564861111.S1</t>
  </si>
  <si>
    <t>-238466451</t>
  </si>
  <si>
    <t>227 "štrkodrvina 31,5 Cg, hr. 200 mm</t>
  </si>
  <si>
    <t>54</t>
  </si>
  <si>
    <t>289971443.S</t>
  </si>
  <si>
    <t>Geomreža pre stabilizáciu podkladu, tuhá dvojosá z polypropylénu pevnosť v ťahu do 40 kN/m sklon do 1 : 5</t>
  </si>
  <si>
    <t>6707939</t>
  </si>
  <si>
    <t xml:space="preserve">249,7 "Výstužná dojosá geomreža  GGR,R</t>
  </si>
  <si>
    <t>55</t>
  </si>
  <si>
    <t>1147668038</t>
  </si>
  <si>
    <t>" Štrkodrva fr.0-63 hr. 500 mm</t>
  </si>
  <si>
    <t>56</t>
  </si>
  <si>
    <t>273362021.S</t>
  </si>
  <si>
    <t>Výstuž základových dosiek zo zvár. sietí KARI</t>
  </si>
  <si>
    <t>1539658401</t>
  </si>
  <si>
    <t>1,15*227*2*12,34/1000 "KARI sieť 10/100x100 na ploche 2*457 m2 s rezervou na presahy 15%</t>
  </si>
  <si>
    <t>57</t>
  </si>
  <si>
    <t>690948316</t>
  </si>
  <si>
    <t>" zhotovenie vrstvy zo separačnej geotextílie</t>
  </si>
  <si>
    <t>58</t>
  </si>
  <si>
    <t>-387834713</t>
  </si>
  <si>
    <t>227*1,2 'Prepočítané koeficientom množstva</t>
  </si>
  <si>
    <t>5.7</t>
  </si>
  <si>
    <t>Komunikácie - vodorovné značenie</t>
  </si>
  <si>
    <t>59</t>
  </si>
  <si>
    <t>915791111.S</t>
  </si>
  <si>
    <t>Predznačenie pre značenie striekané farbou z náterových hmôt deliace čiary, vodiace prúžky</t>
  </si>
  <si>
    <t>-196509531</t>
  </si>
  <si>
    <t>60</t>
  </si>
  <si>
    <t>915791112.S</t>
  </si>
  <si>
    <t>Predznačenie pre vodorovné značenie striekané farbou alebo vykonávané z náterových hmôt</t>
  </si>
  <si>
    <t>-1887654094</t>
  </si>
  <si>
    <t>61</t>
  </si>
  <si>
    <t>915715132.S1</t>
  </si>
  <si>
    <t>Vodiaci pás pre nevidiacich a slabozrakých – š.400 mm (dva biele trojpruhy o š.150 mm, vzájomná vzdialenosť 100mm), výška reliéfu vodiaceho pásu 5mm/+-1mm/) zhotovené z dvojzložkového plastu za studena, typ hladké značenie</t>
  </si>
  <si>
    <t>-253304340</t>
  </si>
  <si>
    <t>282</t>
  </si>
  <si>
    <t>62</t>
  </si>
  <si>
    <t>915716224.S</t>
  </si>
  <si>
    <t>Vodorovné dopravné značenie dvojzložkovým studeným plastom čiar hrubých súvislých, farba biela retroreflexná šírky 250 mm</t>
  </si>
  <si>
    <t>-1899333976</t>
  </si>
  <si>
    <t xml:space="preserve">224 "vodorovné značenie 601 (plná čiara)  š. 250 mm -  hladký plast</t>
  </si>
  <si>
    <t>63</t>
  </si>
  <si>
    <t>915716222.S</t>
  </si>
  <si>
    <t>Vodorovné dopravné značenie dvojzložkovým studeným plastom čiar tenkých súvislých, farba biela retroreflexná šírky 120 mm</t>
  </si>
  <si>
    <t>670122224</t>
  </si>
  <si>
    <t xml:space="preserve">2613 "vodorovné značenie 601 (plná čiara)  š. 120 mm -  hladký plast</t>
  </si>
  <si>
    <t>915716242.S</t>
  </si>
  <si>
    <t>Vodorovné dopravné značenie dvojzložkovým studeným plastom čiar tenkých prerušovaných, farba biela retroreflexná šírky 120 mm</t>
  </si>
  <si>
    <t>-1382464938</t>
  </si>
  <si>
    <t xml:space="preserve">905 "vodorovné značenie 602 (prerušovaná č.) š 120 mm -  hladký plast</t>
  </si>
  <si>
    <t>65</t>
  </si>
  <si>
    <t>915721312.S</t>
  </si>
  <si>
    <t>Vodorovné dopravné značenie dvojzložkovým studeným plastom prechodov pre chodcov, šípky, symboly a pod., biela retroreflexná</t>
  </si>
  <si>
    <t>-138095476</t>
  </si>
  <si>
    <t xml:space="preserve">38*0,5 "vodorovné značenie 604 stop čiara(plna č.) š 500 mm -  hladký plast </t>
  </si>
  <si>
    <t xml:space="preserve">87,4 "smerové šípky 630 (1,2 m2),  -  hladký plast</t>
  </si>
  <si>
    <t xml:space="preserve">58,3 "autob. zastávky  + nápis, symb. postih, symboly -  hladký plast</t>
  </si>
  <si>
    <t>1063 "prechody pre chodcov 610 - štrukturovaný plast</t>
  </si>
  <si>
    <t>66</t>
  </si>
  <si>
    <t>915709113.S</t>
  </si>
  <si>
    <t>Príplatok k cene za reflexnú úpravu balotinovú - stopčiary, zebry, šipky a pod.</t>
  </si>
  <si>
    <t>-362304260</t>
  </si>
  <si>
    <t>67</t>
  </si>
  <si>
    <t>915701113.S1</t>
  </si>
  <si>
    <t>Zhotovenie a materiál vodorov. značenia, prechody pre chodcov 610 - cestne pásky Stamark A380 ESD</t>
  </si>
  <si>
    <t>1830754121</t>
  </si>
  <si>
    <t>68</t>
  </si>
  <si>
    <t>915721212.S</t>
  </si>
  <si>
    <t>Vodorovné dopravné značenie striekané farbou prechodov pre chodcov, šípky, symboly a pod., biela retroreflexná</t>
  </si>
  <si>
    <t>1121108870</t>
  </si>
  <si>
    <t>Odvodnenie a Rúrové vedenie</t>
  </si>
  <si>
    <t>69</t>
  </si>
  <si>
    <t>388994111.S1</t>
  </si>
  <si>
    <t>Chránička D 65, HDPE vrátane výkopu ryhy š.0,35m, hl. 0,6 m + zásyp ryhy</t>
  </si>
  <si>
    <t>1570818991</t>
  </si>
  <si>
    <t xml:space="preserve">51 "chránička D65 pre verejné osvetlenie </t>
  </si>
  <si>
    <t>70</t>
  </si>
  <si>
    <t>871354006.S</t>
  </si>
  <si>
    <t xml:space="preserve">Montáž kanalizačného plastového potrubia DN 200, vrátane tvarových kusov+ výkop ryhy a obsyp potrubia 0,5m3/m´  </t>
  </si>
  <si>
    <t>kpl</t>
  </si>
  <si>
    <t>631376681</t>
  </si>
  <si>
    <t xml:space="preserve">1 " komplet, celková dĺžka 790,00 m   </t>
  </si>
  <si>
    <t>71</t>
  </si>
  <si>
    <t>286140001600.S1</t>
  </si>
  <si>
    <t xml:space="preserve">Materiál pre kanalizačné prípojky - rúry, tvarové kusy - komplet   </t>
  </si>
  <si>
    <t>351122215</t>
  </si>
  <si>
    <t xml:space="preserve">" Položka zahŕňa:   </t>
  </si>
  <si>
    <t xml:space="preserve">" - plastové rúry priame DN 200   </t>
  </si>
  <si>
    <t xml:space="preserve">" - tvarové kusy , kolená, odbočky podľa situácie na stavenisku   </t>
  </si>
  <si>
    <t xml:space="preserve">1 " komplet pre celkovú dĺžku 790,00 m   </t>
  </si>
  <si>
    <t>72</t>
  </si>
  <si>
    <t>895941111.S</t>
  </si>
  <si>
    <t>Zriadenie kanalizačného vpustu uličného z betónových dielcov typ UV-50, UVB-50</t>
  </si>
  <si>
    <t>1638008381</t>
  </si>
  <si>
    <t xml:space="preserve">62 " Položka zahŕňa:   </t>
  </si>
  <si>
    <t>" - výkop</t>
  </si>
  <si>
    <t xml:space="preserve">" - podkladný betón pod spodný diel   </t>
  </si>
  <si>
    <t>" - osadenie betónových častí UV</t>
  </si>
  <si>
    <t>73</t>
  </si>
  <si>
    <t>895941111.S2</t>
  </si>
  <si>
    <t xml:space="preserve">Demontáž pôvodného a zriadenie nového kanalizačného vpustu uličného z betónových dielcov typ UV-50, UVB-50   </t>
  </si>
  <si>
    <t>-1077714933</t>
  </si>
  <si>
    <t xml:space="preserve">20 " Položka zahŕňa:   </t>
  </si>
  <si>
    <t xml:space="preserve">" - odbúranie pôvodného vpustu   </t>
  </si>
  <si>
    <t xml:space="preserve">" - osadenie mreže a kalového koša   </t>
  </si>
  <si>
    <t>74</t>
  </si>
  <si>
    <t>592230001500.S1</t>
  </si>
  <si>
    <t xml:space="preserve">Uličný vpust betónový - horný diel + stredný diel + spodný diel + vyrovnávajúci prstenec  </t>
  </si>
  <si>
    <t>1820892925</t>
  </si>
  <si>
    <t xml:space="preserve">62+20 "Uličný vpust betonový  prstenec, Diel  horný, diel stredný, diel spodný s odtokom , podkl. betón  </t>
  </si>
  <si>
    <t>75</t>
  </si>
  <si>
    <t>592270007200.S1</t>
  </si>
  <si>
    <t>Kalový kôš k zachytávaniu nečistôt pre uličný vpust</t>
  </si>
  <si>
    <t>-558287743</t>
  </si>
  <si>
    <t>76</t>
  </si>
  <si>
    <t>552410003500.S1</t>
  </si>
  <si>
    <t xml:space="preserve">Mreža pre uličný vpust, tr. zaťaženia D400  </t>
  </si>
  <si>
    <t>128</t>
  </si>
  <si>
    <t>1580868369</t>
  </si>
  <si>
    <t>77</t>
  </si>
  <si>
    <t>899331111.S1</t>
  </si>
  <si>
    <t>Výšková úprava poklopov šácht</t>
  </si>
  <si>
    <t>773747991</t>
  </si>
  <si>
    <t>78</t>
  </si>
  <si>
    <t>899331111.S2</t>
  </si>
  <si>
    <t>Výšková úprava poklopov šúpatiek</t>
  </si>
  <si>
    <t>1457770777</t>
  </si>
  <si>
    <t>79</t>
  </si>
  <si>
    <t>935115132.S</t>
  </si>
  <si>
    <t>Štrbinový odvodňovací betónový žľab 450x500 mm pre zaťaženie tr. D 400 kN so spádom dna 0,5 % so základom</t>
  </si>
  <si>
    <t>-610838760</t>
  </si>
  <si>
    <t>47*4 "žľaby dĺžky 4 m s prerušovanou štrbinou</t>
  </si>
  <si>
    <t>"Položka obsahuje:</t>
  </si>
  <si>
    <t xml:space="preserve">1,0*32 "Vpusťový kus - komplet - základný, dĺžky  1,0 m - 32 ks</t>
  </si>
  <si>
    <t>0,12*24 "Koncový kus - Pero 0,12 m - 24 ks</t>
  </si>
  <si>
    <t>0,12*24 "Koncový kus - drážka 0,12 m - 24 ks</t>
  </si>
  <si>
    <t>1,0*3 "Čistiaci kus dĺ.1 m - 3 ks</t>
  </si>
  <si>
    <t>"Podkladný betón C16/20 hr. 150 mm + 2x kari sieť 6x100x100</t>
  </si>
  <si>
    <t>"Podklad zo ŠD 0/32 hr. 100 mm</t>
  </si>
  <si>
    <t>80</t>
  </si>
  <si>
    <t>935115131.S2</t>
  </si>
  <si>
    <t xml:space="preserve">Obrubníkový (12 cm) štrbinový odvodňovací betónový žľab 450x500 mm pre zaťaženie tr. D 400 kN  so spádom dna 0,5 % so základom</t>
  </si>
  <si>
    <t>1265567753</t>
  </si>
  <si>
    <t>30*4 "Obrubníkový ( 12 cm) Štrbinový odvodňovací betónový žľab 450x500 mm so spádom, zaťaženie tr. D 400 kN dĺžka 1 kusu - 4 m</t>
  </si>
  <si>
    <t>1,0*30 "Vpusťový kus - komplet - základný 1 m - 30 ks</t>
  </si>
  <si>
    <t>0,12*30 "Koncový kus - Pero 0,12 m - 30 ks</t>
  </si>
  <si>
    <t>0,12*30 "Koncový kus - drážka 0,12 m - 30 ks</t>
  </si>
  <si>
    <t>81</t>
  </si>
  <si>
    <t>925942111.S1</t>
  </si>
  <si>
    <t>Dodávka a montáž ochranného plechu hr. 0,7 mm</t>
  </si>
  <si>
    <t>1459102435</t>
  </si>
  <si>
    <t>82</t>
  </si>
  <si>
    <t>931971020.S1</t>
  </si>
  <si>
    <t>Dodávka a montáž dosky Hobra - na dilatáciu</t>
  </si>
  <si>
    <t>-957890498</t>
  </si>
  <si>
    <t>83</t>
  </si>
  <si>
    <t>919726712.S2</t>
  </si>
  <si>
    <t xml:space="preserve">Tesnenie dilatačných škár zálievkou za tepla pre komôrku s tesniacim profilom š. 20 mm hl. 25  mm</t>
  </si>
  <si>
    <t>-1213657159</t>
  </si>
  <si>
    <t>Ostatné konštrukcie a práce</t>
  </si>
  <si>
    <t>84</t>
  </si>
  <si>
    <t>919726712.S1</t>
  </si>
  <si>
    <t>Tesnenie dilatačných škár zálievkou za tepla pre komôrku bez tesniaceho profilu š. 10 mm hl. do 40 mm</t>
  </si>
  <si>
    <t>2021984047</t>
  </si>
  <si>
    <t>3548 " Trvalo pružná asfaltová zálievka hr. 10mm hĺbka 40 mm</t>
  </si>
  <si>
    <t>138 " Trvalo pružná asfaltová zálievka hr. 10mm hĺbka 25 mm</t>
  </si>
  <si>
    <t>85</t>
  </si>
  <si>
    <t>936941322.S1</t>
  </si>
  <si>
    <t>Demontáž a spätná montáž existujúceho BUS prístrešku</t>
  </si>
  <si>
    <t>-1091240129</t>
  </si>
  <si>
    <t>86</t>
  </si>
  <si>
    <t>936941322.S2</t>
  </si>
  <si>
    <t>Demontáž a spätná montáž existujúceho BUS označníka</t>
  </si>
  <si>
    <t>-441609156</t>
  </si>
  <si>
    <t>87</t>
  </si>
  <si>
    <t>911131111.S</t>
  </si>
  <si>
    <t>Osadenie a montáž cestného zábradlia oceľového s oceľovými stĺpikmi</t>
  </si>
  <si>
    <t>-970236296</t>
  </si>
  <si>
    <t>87 "osadenie zábradlia dvojmadlového mestského typu</t>
  </si>
  <si>
    <t>27 "osadenie zábradlia s plechovou výplňou</t>
  </si>
  <si>
    <t>88</t>
  </si>
  <si>
    <t>404490007900.S1</t>
  </si>
  <si>
    <t xml:space="preserve">Zábradlie dvojmadlové mestského typu  kotvené do betónu, vrátane povrchovej úpravy</t>
  </si>
  <si>
    <t>-680296657</t>
  </si>
  <si>
    <t>87*1,01 'Prepočítané koeficientom množstva</t>
  </si>
  <si>
    <t>89</t>
  </si>
  <si>
    <t>404490007900.S2</t>
  </si>
  <si>
    <t xml:space="preserve">Zábradlie plechovou výplňou  kotvené do betónu, vrátane povrchovej úpravy</t>
  </si>
  <si>
    <t>261808752</t>
  </si>
  <si>
    <t>27*1,01 'Prepočítané koeficientom množstva</t>
  </si>
  <si>
    <t>90</t>
  </si>
  <si>
    <t>916362112.S</t>
  </si>
  <si>
    <t>Osadenie cestného obrubníka betónového stojatého do lôžka z betónu prostého tr. C 16/20 s bočnou oporou</t>
  </si>
  <si>
    <t>-836823284</t>
  </si>
  <si>
    <t xml:space="preserve">2405 "Obrubník cestný 120x250x1000 - do opory </t>
  </si>
  <si>
    <t>91</t>
  </si>
  <si>
    <t>592170001000.S1</t>
  </si>
  <si>
    <t>Obrubník cestný, lxšxv 1000x120x250 mm</t>
  </si>
  <si>
    <t>773557699</t>
  </si>
  <si>
    <t>2405*1,01 'Prepočítané koeficientom množstva</t>
  </si>
  <si>
    <t>92</t>
  </si>
  <si>
    <t>917862112.S</t>
  </si>
  <si>
    <t>Osadenie chodník. obrubníka betónového stojatého do lôžka z betónu prosteho tr. C 16/20 s bočnou oporou</t>
  </si>
  <si>
    <t>1819240829</t>
  </si>
  <si>
    <t>93</t>
  </si>
  <si>
    <t>592170003500.S1</t>
  </si>
  <si>
    <t>Obrubník chodníkový, lxšxv 1000x80x250 mm, prírodný</t>
  </si>
  <si>
    <t>121970356</t>
  </si>
  <si>
    <t>831*1,01 'Prepočítané koeficientom množstva</t>
  </si>
  <si>
    <t>94</t>
  </si>
  <si>
    <t>220960161.S</t>
  </si>
  <si>
    <t>Uloženie indukčnej slučky, vymeranie a zhotovenie,uloženie,vr.dodania vodiča pre zhotovenie slučky</t>
  </si>
  <si>
    <t>-648202364</t>
  </si>
  <si>
    <t>95</t>
  </si>
  <si>
    <t>220960161</t>
  </si>
  <si>
    <t>Zaliatie indukčnej slučky v asfalte /betóne/</t>
  </si>
  <si>
    <t>2137312947</t>
  </si>
  <si>
    <t>VRN</t>
  </si>
  <si>
    <t>Investičné náklady neobsiahnuté v cenách</t>
  </si>
  <si>
    <t>96</t>
  </si>
  <si>
    <t>000600020.P1</t>
  </si>
  <si>
    <t xml:space="preserve">Dočasné dopravné značenie vrátane projektu DDZ  </t>
  </si>
  <si>
    <t>1024</t>
  </si>
  <si>
    <t>1739589696</t>
  </si>
  <si>
    <t>97</t>
  </si>
  <si>
    <t>000300013.S</t>
  </si>
  <si>
    <t>Geodetické práce - vykonávané pred výstavbou určenie priebehu nadzemného alebo podzemného existujúceho aj plánovaného vedenia</t>
  </si>
  <si>
    <t>-1449809010</t>
  </si>
  <si>
    <t>98</t>
  </si>
  <si>
    <t>000300031.S</t>
  </si>
  <si>
    <t>Geodetické práce - vykonávané po výstavbe zameranie skutočného vyhotovenia stavby</t>
  </si>
  <si>
    <t>626959044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</si>
</sst>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0.23000000000000001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0.23000000000000001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0.23000000000000001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0.23000000000000001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2025-005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Rekonštrukcia ciest v meste Košice 2025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Košice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26. 4. 2025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mesto Košice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6" t="str">
        <f>IF(E17="","",E17)</f>
        <v>MP Construct s.r.o.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8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ROUND(AG95,2)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ROUND(AS95,2)</f>
        <v>0</v>
      </c>
      <c r="AT94" s="120">
        <f>ROUND(SUM(AV94:AW94),2)</f>
        <v>0</v>
      </c>
      <c r="AU94" s="121">
        <f>ROUND(AU95,5)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ROUND(AZ95,2)</f>
        <v>0</v>
      </c>
      <c r="BA94" s="120">
        <f>ROUND(BA95,2)</f>
        <v>0</v>
      </c>
      <c r="BB94" s="120">
        <f>ROUND(BB95,2)</f>
        <v>0</v>
      </c>
      <c r="BC94" s="120">
        <f>ROUND(BC95,2)</f>
        <v>0</v>
      </c>
      <c r="BD94" s="122">
        <f>ROUND(BD95,2)</f>
        <v>0</v>
      </c>
      <c r="BE94" s="6"/>
      <c r="BS94" s="123" t="s">
        <v>74</v>
      </c>
      <c r="BT94" s="123" t="s">
        <v>75</v>
      </c>
      <c r="BU94" s="124" t="s">
        <v>76</v>
      </c>
      <c r="BV94" s="123" t="s">
        <v>77</v>
      </c>
      <c r="BW94" s="123" t="s">
        <v>5</v>
      </c>
      <c r="BX94" s="123" t="s">
        <v>78</v>
      </c>
      <c r="CL94" s="123" t="s">
        <v>1</v>
      </c>
    </row>
    <row r="95" s="7" customFormat="1" ht="24.75" customHeight="1">
      <c r="A95" s="125" t="s">
        <v>79</v>
      </c>
      <c r="B95" s="126"/>
      <c r="C95" s="127"/>
      <c r="D95" s="128" t="s">
        <v>80</v>
      </c>
      <c r="E95" s="128"/>
      <c r="F95" s="128"/>
      <c r="G95" s="128"/>
      <c r="H95" s="128"/>
      <c r="I95" s="129"/>
      <c r="J95" s="128" t="s">
        <v>81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'103-00 - Rekonštrukcia mi...'!J30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82</v>
      </c>
      <c r="AR95" s="132"/>
      <c r="AS95" s="133">
        <v>0</v>
      </c>
      <c r="AT95" s="134">
        <f>ROUND(SUM(AV95:AW95),2)</f>
        <v>0</v>
      </c>
      <c r="AU95" s="135">
        <f>'103-00 - Rekonštrukcia mi...'!P128</f>
        <v>0</v>
      </c>
      <c r="AV95" s="134">
        <f>'103-00 - Rekonštrukcia mi...'!J33</f>
        <v>0</v>
      </c>
      <c r="AW95" s="134">
        <f>'103-00 - Rekonštrukcia mi...'!J34</f>
        <v>0</v>
      </c>
      <c r="AX95" s="134">
        <f>'103-00 - Rekonštrukcia mi...'!J35</f>
        <v>0</v>
      </c>
      <c r="AY95" s="134">
        <f>'103-00 - Rekonštrukcia mi...'!J36</f>
        <v>0</v>
      </c>
      <c r="AZ95" s="134">
        <f>'103-00 - Rekonštrukcia mi...'!F33</f>
        <v>0</v>
      </c>
      <c r="BA95" s="134">
        <f>'103-00 - Rekonštrukcia mi...'!F34</f>
        <v>0</v>
      </c>
      <c r="BB95" s="134">
        <f>'103-00 - Rekonštrukcia mi...'!F35</f>
        <v>0</v>
      </c>
      <c r="BC95" s="134">
        <f>'103-00 - Rekonštrukcia mi...'!F36</f>
        <v>0</v>
      </c>
      <c r="BD95" s="136">
        <f>'103-00 - Rekonštrukcia mi...'!F37</f>
        <v>0</v>
      </c>
      <c r="BE95" s="7"/>
      <c r="BT95" s="137" t="s">
        <v>83</v>
      </c>
      <c r="BV95" s="137" t="s">
        <v>77</v>
      </c>
      <c r="BW95" s="137" t="s">
        <v>84</v>
      </c>
      <c r="BX95" s="137" t="s">
        <v>5</v>
      </c>
      <c r="CL95" s="137" t="s">
        <v>1</v>
      </c>
      <c r="CM95" s="137" t="s">
        <v>75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rUO7+q+IHoGB0Jv8ghK8ICtZDHQ4Terv5rB3epj7Q5AYmNr1nbvhRyE0cZeK+C/1UMPDDCQsnRzOULWcPFQ9Lg==" hashValue="6m9Y1rLaoCunYFpSo4zEF+89tCBtneNkVFlI4lGotJv+9Qz13Gj5lcGhcAPkI8C7YkGCo5HCyeAABHMRfJpsT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3-00 - Rekonštrukcia m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75</v>
      </c>
    </row>
    <row r="4" s="1" customFormat="1" ht="24.96" customHeight="1">
      <c r="B4" s="20"/>
      <c r="D4" s="140" t="s">
        <v>85</v>
      </c>
      <c r="L4" s="20"/>
      <c r="M4" s="14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15</v>
      </c>
      <c r="L6" s="20"/>
    </row>
    <row r="7" s="1" customFormat="1" ht="16.5" customHeight="1">
      <c r="B7" s="20"/>
      <c r="E7" s="143" t="str">
        <f>'Rekapitulácia stavby'!K6</f>
        <v>Rekonštrukcia ciest v meste Košice 2025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86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4" t="s">
        <v>87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5" t="s">
        <v>1</v>
      </c>
      <c r="G11" s="38"/>
      <c r="H11" s="38"/>
      <c r="I11" s="142" t="s">
        <v>18</v>
      </c>
      <c r="J11" s="145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5" t="s">
        <v>20</v>
      </c>
      <c r="G12" s="38"/>
      <c r="H12" s="38"/>
      <c r="I12" s="142" t="s">
        <v>21</v>
      </c>
      <c r="J12" s="146" t="str">
        <f>'Rekapitulácia stavby'!AN8</f>
        <v>26. 4. 2025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2" t="s">
        <v>24</v>
      </c>
      <c r="J14" s="145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5" t="s">
        <v>25</v>
      </c>
      <c r="F15" s="38"/>
      <c r="G15" s="38"/>
      <c r="H15" s="38"/>
      <c r="I15" s="142" t="s">
        <v>26</v>
      </c>
      <c r="J15" s="145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2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5"/>
      <c r="G18" s="145"/>
      <c r="H18" s="145"/>
      <c r="I18" s="142" t="s">
        <v>26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2" t="s">
        <v>24</v>
      </c>
      <c r="J20" s="145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5" t="s">
        <v>30</v>
      </c>
      <c r="F21" s="38"/>
      <c r="G21" s="38"/>
      <c r="H21" s="38"/>
      <c r="I21" s="142" t="s">
        <v>26</v>
      </c>
      <c r="J21" s="145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32</v>
      </c>
      <c r="E23" s="38"/>
      <c r="F23" s="38"/>
      <c r="G23" s="38"/>
      <c r="H23" s="38"/>
      <c r="I23" s="142" t="s">
        <v>24</v>
      </c>
      <c r="J23" s="145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5" t="str">
        <f>IF('Rekapitulácia stavby'!E20="","",'Rekapitulácia stavby'!E20)</f>
        <v xml:space="preserve"> </v>
      </c>
      <c r="F24" s="38"/>
      <c r="G24" s="38"/>
      <c r="H24" s="38"/>
      <c r="I24" s="142" t="s">
        <v>26</v>
      </c>
      <c r="J24" s="145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ROUND(J128,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56" t="s">
        <v>40</v>
      </c>
      <c r="F33" s="157">
        <f>ROUND((SUM(BE128:BE389)),  2)</f>
        <v>0</v>
      </c>
      <c r="G33" s="158"/>
      <c r="H33" s="158"/>
      <c r="I33" s="159">
        <v>0.23000000000000001</v>
      </c>
      <c r="J33" s="157">
        <f>ROUND(((SUM(BE128:BE389))*I33),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6" t="s">
        <v>41</v>
      </c>
      <c r="F34" s="157">
        <f>ROUND((SUM(BF128:BF389)),  2)</f>
        <v>0</v>
      </c>
      <c r="G34" s="158"/>
      <c r="H34" s="158"/>
      <c r="I34" s="159">
        <v>0.23000000000000001</v>
      </c>
      <c r="J34" s="157">
        <f>ROUND(((SUM(BF128:BF389))*I34),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0">
        <f>ROUND((SUM(BG128:BG389)),  2)</f>
        <v>0</v>
      </c>
      <c r="G35" s="38"/>
      <c r="H35" s="38"/>
      <c r="I35" s="161">
        <v>0.23000000000000001</v>
      </c>
      <c r="J35" s="160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0">
        <f>ROUND((SUM(BH128:BH389)),  2)</f>
        <v>0</v>
      </c>
      <c r="G36" s="38"/>
      <c r="H36" s="38"/>
      <c r="I36" s="161">
        <v>0.23000000000000001</v>
      </c>
      <c r="J36" s="160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6" t="s">
        <v>44</v>
      </c>
      <c r="F37" s="157">
        <f>ROUND((SUM(BI128:BI389)),  2)</f>
        <v>0</v>
      </c>
      <c r="G37" s="158"/>
      <c r="H37" s="158"/>
      <c r="I37" s="159">
        <v>0</v>
      </c>
      <c r="J37" s="157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4"/>
      <c r="J39" s="167">
        <f>SUM(J30:J37)</f>
        <v>0</v>
      </c>
      <c r="K39" s="168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69" t="s">
        <v>48</v>
      </c>
      <c r="E50" s="170"/>
      <c r="F50" s="170"/>
      <c r="G50" s="169" t="s">
        <v>49</v>
      </c>
      <c r="H50" s="170"/>
      <c r="I50" s="170"/>
      <c r="J50" s="170"/>
      <c r="K50" s="170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1" t="s">
        <v>50</v>
      </c>
      <c r="E61" s="172"/>
      <c r="F61" s="173" t="s">
        <v>51</v>
      </c>
      <c r="G61" s="171" t="s">
        <v>50</v>
      </c>
      <c r="H61" s="172"/>
      <c r="I61" s="172"/>
      <c r="J61" s="174" t="s">
        <v>51</v>
      </c>
      <c r="K61" s="172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9" t="s">
        <v>52</v>
      </c>
      <c r="E65" s="175"/>
      <c r="F65" s="175"/>
      <c r="G65" s="169" t="s">
        <v>53</v>
      </c>
      <c r="H65" s="175"/>
      <c r="I65" s="175"/>
      <c r="J65" s="175"/>
      <c r="K65" s="175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1" t="s">
        <v>50</v>
      </c>
      <c r="E76" s="172"/>
      <c r="F76" s="173" t="s">
        <v>51</v>
      </c>
      <c r="G76" s="171" t="s">
        <v>50</v>
      </c>
      <c r="H76" s="172"/>
      <c r="I76" s="172"/>
      <c r="J76" s="174" t="s">
        <v>51</v>
      </c>
      <c r="K76" s="172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0" t="str">
        <f>E7</f>
        <v>Rekonštrukcia ciest v meste Košice 2025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103-00 - Rekonštrukcia miestnej cesty - Rastislavova I.etapa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Košice</v>
      </c>
      <c r="G89" s="40"/>
      <c r="H89" s="40"/>
      <c r="I89" s="32" t="s">
        <v>21</v>
      </c>
      <c r="J89" s="85" t="str">
        <f>IF(J12="","",J12)</f>
        <v>26. 4. 2025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mesto Košice</v>
      </c>
      <c r="G91" s="40"/>
      <c r="H91" s="40"/>
      <c r="I91" s="32" t="s">
        <v>29</v>
      </c>
      <c r="J91" s="36" t="str">
        <f>E21</f>
        <v>MP Construct s.r.o.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1" t="s">
        <v>89</v>
      </c>
      <c r="D94" s="182"/>
      <c r="E94" s="182"/>
      <c r="F94" s="182"/>
      <c r="G94" s="182"/>
      <c r="H94" s="182"/>
      <c r="I94" s="182"/>
      <c r="J94" s="183" t="s">
        <v>90</v>
      </c>
      <c r="K94" s="182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4" t="s">
        <v>91</v>
      </c>
      <c r="D96" s="40"/>
      <c r="E96" s="40"/>
      <c r="F96" s="40"/>
      <c r="G96" s="40"/>
      <c r="H96" s="40"/>
      <c r="I96" s="40"/>
      <c r="J96" s="116">
        <f>J128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s="9" customFormat="1" ht="24.96" customHeight="1">
      <c r="A97" s="9"/>
      <c r="B97" s="185"/>
      <c r="C97" s="186"/>
      <c r="D97" s="187" t="s">
        <v>93</v>
      </c>
      <c r="E97" s="188"/>
      <c r="F97" s="188"/>
      <c r="G97" s="188"/>
      <c r="H97" s="188"/>
      <c r="I97" s="188"/>
      <c r="J97" s="189">
        <f>J129</f>
        <v>0</v>
      </c>
      <c r="K97" s="186"/>
      <c r="L97" s="19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1"/>
      <c r="C98" s="192"/>
      <c r="D98" s="193" t="s">
        <v>94</v>
      </c>
      <c r="E98" s="194"/>
      <c r="F98" s="194"/>
      <c r="G98" s="194"/>
      <c r="H98" s="194"/>
      <c r="I98" s="194"/>
      <c r="J98" s="195">
        <f>J130</f>
        <v>0</v>
      </c>
      <c r="K98" s="192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1"/>
      <c r="C99" s="192"/>
      <c r="D99" s="193" t="s">
        <v>95</v>
      </c>
      <c r="E99" s="194"/>
      <c r="F99" s="194"/>
      <c r="G99" s="194"/>
      <c r="H99" s="194"/>
      <c r="I99" s="194"/>
      <c r="J99" s="195">
        <f>J164</f>
        <v>0</v>
      </c>
      <c r="K99" s="192"/>
      <c r="L99" s="19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1"/>
      <c r="C100" s="192"/>
      <c r="D100" s="193" t="s">
        <v>96</v>
      </c>
      <c r="E100" s="194"/>
      <c r="F100" s="194"/>
      <c r="G100" s="194"/>
      <c r="H100" s="194"/>
      <c r="I100" s="194"/>
      <c r="J100" s="195">
        <f>J212</f>
        <v>0</v>
      </c>
      <c r="K100" s="192"/>
      <c r="L100" s="19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1"/>
      <c r="C101" s="192"/>
      <c r="D101" s="193" t="s">
        <v>97</v>
      </c>
      <c r="E101" s="194"/>
      <c r="F101" s="194"/>
      <c r="G101" s="194"/>
      <c r="H101" s="194"/>
      <c r="I101" s="194"/>
      <c r="J101" s="195">
        <f>J220</f>
        <v>0</v>
      </c>
      <c r="K101" s="192"/>
      <c r="L101" s="19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1"/>
      <c r="C102" s="192"/>
      <c r="D102" s="193" t="s">
        <v>98</v>
      </c>
      <c r="E102" s="194"/>
      <c r="F102" s="194"/>
      <c r="G102" s="194"/>
      <c r="H102" s="194"/>
      <c r="I102" s="194"/>
      <c r="J102" s="195">
        <f>J245</f>
        <v>0</v>
      </c>
      <c r="K102" s="192"/>
      <c r="L102" s="19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1"/>
      <c r="C103" s="192"/>
      <c r="D103" s="193" t="s">
        <v>99</v>
      </c>
      <c r="E103" s="194"/>
      <c r="F103" s="194"/>
      <c r="G103" s="194"/>
      <c r="H103" s="194"/>
      <c r="I103" s="194"/>
      <c r="J103" s="195">
        <f>J253</f>
        <v>0</v>
      </c>
      <c r="K103" s="192"/>
      <c r="L103" s="19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1"/>
      <c r="C104" s="192"/>
      <c r="D104" s="193" t="s">
        <v>100</v>
      </c>
      <c r="E104" s="194"/>
      <c r="F104" s="194"/>
      <c r="G104" s="194"/>
      <c r="H104" s="194"/>
      <c r="I104" s="194"/>
      <c r="J104" s="195">
        <f>J267</f>
        <v>0</v>
      </c>
      <c r="K104" s="192"/>
      <c r="L104" s="19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1"/>
      <c r="C105" s="192"/>
      <c r="D105" s="193" t="s">
        <v>101</v>
      </c>
      <c r="E105" s="194"/>
      <c r="F105" s="194"/>
      <c r="G105" s="194"/>
      <c r="H105" s="194"/>
      <c r="I105" s="194"/>
      <c r="J105" s="195">
        <f>J291</f>
        <v>0</v>
      </c>
      <c r="K105" s="192"/>
      <c r="L105" s="19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1"/>
      <c r="C106" s="192"/>
      <c r="D106" s="193" t="s">
        <v>102</v>
      </c>
      <c r="E106" s="194"/>
      <c r="F106" s="194"/>
      <c r="G106" s="194"/>
      <c r="H106" s="194"/>
      <c r="I106" s="194"/>
      <c r="J106" s="195">
        <f>J313</f>
        <v>0</v>
      </c>
      <c r="K106" s="192"/>
      <c r="L106" s="19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1"/>
      <c r="C107" s="192"/>
      <c r="D107" s="193" t="s">
        <v>103</v>
      </c>
      <c r="E107" s="194"/>
      <c r="F107" s="194"/>
      <c r="G107" s="194"/>
      <c r="H107" s="194"/>
      <c r="I107" s="194"/>
      <c r="J107" s="195">
        <f>J362</f>
        <v>0</v>
      </c>
      <c r="K107" s="192"/>
      <c r="L107" s="19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85"/>
      <c r="C108" s="186"/>
      <c r="D108" s="187" t="s">
        <v>104</v>
      </c>
      <c r="E108" s="188"/>
      <c r="F108" s="188"/>
      <c r="G108" s="188"/>
      <c r="H108" s="188"/>
      <c r="I108" s="188"/>
      <c r="J108" s="189">
        <f>J386</f>
        <v>0</v>
      </c>
      <c r="K108" s="186"/>
      <c r="L108" s="19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72"/>
      <c r="C110" s="73"/>
      <c r="D110" s="73"/>
      <c r="E110" s="73"/>
      <c r="F110" s="73"/>
      <c r="G110" s="73"/>
      <c r="H110" s="73"/>
      <c r="I110" s="73"/>
      <c r="J110" s="73"/>
      <c r="K110" s="73"/>
      <c r="L110" s="69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74"/>
      <c r="C114" s="75"/>
      <c r="D114" s="75"/>
      <c r="E114" s="75"/>
      <c r="F114" s="75"/>
      <c r="G114" s="75"/>
      <c r="H114" s="75"/>
      <c r="I114" s="75"/>
      <c r="J114" s="75"/>
      <c r="K114" s="75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105</v>
      </c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15</v>
      </c>
      <c r="D117" s="40"/>
      <c r="E117" s="40"/>
      <c r="F117" s="40"/>
      <c r="G117" s="40"/>
      <c r="H117" s="40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80" t="str">
        <f>E7</f>
        <v>Rekonštrukcia ciest v meste Košice 2025</v>
      </c>
      <c r="F118" s="32"/>
      <c r="G118" s="32"/>
      <c r="H118" s="32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86</v>
      </c>
      <c r="D119" s="40"/>
      <c r="E119" s="40"/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82" t="str">
        <f>E9</f>
        <v>103-00 - Rekonštrukcia miestnej cesty - Rastislavova I.etapa</v>
      </c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19</v>
      </c>
      <c r="D122" s="40"/>
      <c r="E122" s="40"/>
      <c r="F122" s="27" t="str">
        <f>F12</f>
        <v>Košice</v>
      </c>
      <c r="G122" s="40"/>
      <c r="H122" s="40"/>
      <c r="I122" s="32" t="s">
        <v>21</v>
      </c>
      <c r="J122" s="85" t="str">
        <f>IF(J12="","",J12)</f>
        <v>26. 4. 2025</v>
      </c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23</v>
      </c>
      <c r="D124" s="40"/>
      <c r="E124" s="40"/>
      <c r="F124" s="27" t="str">
        <f>E15</f>
        <v>mesto Košice</v>
      </c>
      <c r="G124" s="40"/>
      <c r="H124" s="40"/>
      <c r="I124" s="32" t="s">
        <v>29</v>
      </c>
      <c r="J124" s="36" t="str">
        <f>E21</f>
        <v>MP Construct s.r.o.</v>
      </c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27</v>
      </c>
      <c r="D125" s="40"/>
      <c r="E125" s="40"/>
      <c r="F125" s="27" t="str">
        <f>IF(E18="","",E18)</f>
        <v>Vyplň údaj</v>
      </c>
      <c r="G125" s="40"/>
      <c r="H125" s="40"/>
      <c r="I125" s="32" t="s">
        <v>32</v>
      </c>
      <c r="J125" s="36" t="str">
        <f>E24</f>
        <v xml:space="preserve"> </v>
      </c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9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7"/>
      <c r="B127" s="198"/>
      <c r="C127" s="199" t="s">
        <v>106</v>
      </c>
      <c r="D127" s="200" t="s">
        <v>60</v>
      </c>
      <c r="E127" s="200" t="s">
        <v>56</v>
      </c>
      <c r="F127" s="200" t="s">
        <v>57</v>
      </c>
      <c r="G127" s="200" t="s">
        <v>107</v>
      </c>
      <c r="H127" s="200" t="s">
        <v>108</v>
      </c>
      <c r="I127" s="200" t="s">
        <v>109</v>
      </c>
      <c r="J127" s="201" t="s">
        <v>90</v>
      </c>
      <c r="K127" s="202" t="s">
        <v>110</v>
      </c>
      <c r="L127" s="203"/>
      <c r="M127" s="106" t="s">
        <v>1</v>
      </c>
      <c r="N127" s="107" t="s">
        <v>39</v>
      </c>
      <c r="O127" s="107" t="s">
        <v>111</v>
      </c>
      <c r="P127" s="107" t="s">
        <v>112</v>
      </c>
      <c r="Q127" s="107" t="s">
        <v>113</v>
      </c>
      <c r="R127" s="107" t="s">
        <v>114</v>
      </c>
      <c r="S127" s="107" t="s">
        <v>115</v>
      </c>
      <c r="T127" s="108" t="s">
        <v>116</v>
      </c>
      <c r="U127" s="197"/>
      <c r="V127" s="197"/>
      <c r="W127" s="197"/>
      <c r="X127" s="197"/>
      <c r="Y127" s="197"/>
      <c r="Z127" s="197"/>
      <c r="AA127" s="197"/>
      <c r="AB127" s="197"/>
      <c r="AC127" s="197"/>
      <c r="AD127" s="197"/>
      <c r="AE127" s="197"/>
    </row>
    <row r="128" s="2" customFormat="1" ht="22.8" customHeight="1">
      <c r="A128" s="38"/>
      <c r="B128" s="39"/>
      <c r="C128" s="113" t="s">
        <v>91</v>
      </c>
      <c r="D128" s="40"/>
      <c r="E128" s="40"/>
      <c r="F128" s="40"/>
      <c r="G128" s="40"/>
      <c r="H128" s="40"/>
      <c r="I128" s="40"/>
      <c r="J128" s="204">
        <f>BK128</f>
        <v>0</v>
      </c>
      <c r="K128" s="40"/>
      <c r="L128" s="44"/>
      <c r="M128" s="109"/>
      <c r="N128" s="205"/>
      <c r="O128" s="110"/>
      <c r="P128" s="206">
        <f>P129+P386</f>
        <v>0</v>
      </c>
      <c r="Q128" s="110"/>
      <c r="R128" s="206">
        <f>R129+R386</f>
        <v>22543.13715228</v>
      </c>
      <c r="S128" s="110"/>
      <c r="T128" s="207">
        <f>T129+T386</f>
        <v>12178.029000000001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74</v>
      </c>
      <c r="AU128" s="17" t="s">
        <v>92</v>
      </c>
      <c r="BK128" s="208">
        <f>BK129+BK386</f>
        <v>0</v>
      </c>
    </row>
    <row r="129" s="12" customFormat="1" ht="25.92" customHeight="1">
      <c r="A129" s="12"/>
      <c r="B129" s="209"/>
      <c r="C129" s="210"/>
      <c r="D129" s="211" t="s">
        <v>74</v>
      </c>
      <c r="E129" s="212" t="s">
        <v>117</v>
      </c>
      <c r="F129" s="212" t="s">
        <v>118</v>
      </c>
      <c r="G129" s="210"/>
      <c r="H129" s="210"/>
      <c r="I129" s="213"/>
      <c r="J129" s="214">
        <f>BK129</f>
        <v>0</v>
      </c>
      <c r="K129" s="210"/>
      <c r="L129" s="215"/>
      <c r="M129" s="216"/>
      <c r="N129" s="217"/>
      <c r="O129" s="217"/>
      <c r="P129" s="218">
        <f>P130+P164+P212+P220+P245+P253+P267+P291+P313+P362</f>
        <v>0</v>
      </c>
      <c r="Q129" s="217"/>
      <c r="R129" s="218">
        <f>R130+R164+R212+R220+R245+R253+R267+R291+R313+R362</f>
        <v>22543.13715228</v>
      </c>
      <c r="S129" s="217"/>
      <c r="T129" s="219">
        <f>T130+T164+T212+T220+T245+T253+T267+T291+T313+T362</f>
        <v>12178.029000000001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83</v>
      </c>
      <c r="AT129" s="221" t="s">
        <v>74</v>
      </c>
      <c r="AU129" s="221" t="s">
        <v>75</v>
      </c>
      <c r="AY129" s="220" t="s">
        <v>119</v>
      </c>
      <c r="BK129" s="222">
        <f>BK130+BK164+BK212+BK220+BK245+BK253+BK267+BK291+BK313+BK362</f>
        <v>0</v>
      </c>
    </row>
    <row r="130" s="12" customFormat="1" ht="22.8" customHeight="1">
      <c r="A130" s="12"/>
      <c r="B130" s="209"/>
      <c r="C130" s="210"/>
      <c r="D130" s="211" t="s">
        <v>74</v>
      </c>
      <c r="E130" s="223" t="s">
        <v>83</v>
      </c>
      <c r="F130" s="223" t="s">
        <v>120</v>
      </c>
      <c r="G130" s="210"/>
      <c r="H130" s="210"/>
      <c r="I130" s="213"/>
      <c r="J130" s="224">
        <f>BK130</f>
        <v>0</v>
      </c>
      <c r="K130" s="210"/>
      <c r="L130" s="215"/>
      <c r="M130" s="216"/>
      <c r="N130" s="217"/>
      <c r="O130" s="217"/>
      <c r="P130" s="218">
        <f>SUM(P131:P163)</f>
        <v>0</v>
      </c>
      <c r="Q130" s="217"/>
      <c r="R130" s="218">
        <f>SUM(R131:R163)</f>
        <v>20.594079999999998</v>
      </c>
      <c r="S130" s="217"/>
      <c r="T130" s="219">
        <f>SUM(T131:T163)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0" t="s">
        <v>83</v>
      </c>
      <c r="AT130" s="221" t="s">
        <v>74</v>
      </c>
      <c r="AU130" s="221" t="s">
        <v>83</v>
      </c>
      <c r="AY130" s="220" t="s">
        <v>119</v>
      </c>
      <c r="BK130" s="222">
        <f>SUM(BK131:BK163)</f>
        <v>0</v>
      </c>
    </row>
    <row r="131" s="2" customFormat="1" ht="24.15" customHeight="1">
      <c r="A131" s="38"/>
      <c r="B131" s="39"/>
      <c r="C131" s="225" t="s">
        <v>83</v>
      </c>
      <c r="D131" s="225" t="s">
        <v>121</v>
      </c>
      <c r="E131" s="226" t="s">
        <v>122</v>
      </c>
      <c r="F131" s="227" t="s">
        <v>123</v>
      </c>
      <c r="G131" s="228" t="s">
        <v>124</v>
      </c>
      <c r="H131" s="229">
        <v>6090.9700000000003</v>
      </c>
      <c r="I131" s="230"/>
      <c r="J131" s="231">
        <f>ROUND(I131*H131,2)</f>
        <v>0</v>
      </c>
      <c r="K131" s="232"/>
      <c r="L131" s="44"/>
      <c r="M131" s="233" t="s">
        <v>1</v>
      </c>
      <c r="N131" s="234" t="s">
        <v>41</v>
      </c>
      <c r="O131" s="97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125</v>
      </c>
      <c r="AT131" s="237" t="s">
        <v>121</v>
      </c>
      <c r="AU131" s="237" t="s">
        <v>126</v>
      </c>
      <c r="AY131" s="17" t="s">
        <v>119</v>
      </c>
      <c r="BE131" s="238">
        <f>IF(N131="základná",J131,0)</f>
        <v>0</v>
      </c>
      <c r="BF131" s="238">
        <f>IF(N131="znížená",J131,0)</f>
        <v>0</v>
      </c>
      <c r="BG131" s="238">
        <f>IF(N131="zákl. prenesená",J131,0)</f>
        <v>0</v>
      </c>
      <c r="BH131" s="238">
        <f>IF(N131="zníž. prenesená",J131,0)</f>
        <v>0</v>
      </c>
      <c r="BI131" s="238">
        <f>IF(N131="nulová",J131,0)</f>
        <v>0</v>
      </c>
      <c r="BJ131" s="17" t="s">
        <v>126</v>
      </c>
      <c r="BK131" s="238">
        <f>ROUND(I131*H131,2)</f>
        <v>0</v>
      </c>
      <c r="BL131" s="17" t="s">
        <v>125</v>
      </c>
      <c r="BM131" s="237" t="s">
        <v>127</v>
      </c>
    </row>
    <row r="132" s="13" customFormat="1">
      <c r="A132" s="13"/>
      <c r="B132" s="239"/>
      <c r="C132" s="240"/>
      <c r="D132" s="241" t="s">
        <v>128</v>
      </c>
      <c r="E132" s="242" t="s">
        <v>1</v>
      </c>
      <c r="F132" s="243" t="s">
        <v>129</v>
      </c>
      <c r="G132" s="240"/>
      <c r="H132" s="244">
        <v>1005.3200000000001</v>
      </c>
      <c r="I132" s="245"/>
      <c r="J132" s="240"/>
      <c r="K132" s="240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128</v>
      </c>
      <c r="AU132" s="250" t="s">
        <v>126</v>
      </c>
      <c r="AV132" s="13" t="s">
        <v>126</v>
      </c>
      <c r="AW132" s="13" t="s">
        <v>31</v>
      </c>
      <c r="AX132" s="13" t="s">
        <v>75</v>
      </c>
      <c r="AY132" s="250" t="s">
        <v>119</v>
      </c>
    </row>
    <row r="133" s="13" customFormat="1">
      <c r="A133" s="13"/>
      <c r="B133" s="239"/>
      <c r="C133" s="240"/>
      <c r="D133" s="241" t="s">
        <v>128</v>
      </c>
      <c r="E133" s="242" t="s">
        <v>1</v>
      </c>
      <c r="F133" s="243" t="s">
        <v>130</v>
      </c>
      <c r="G133" s="240"/>
      <c r="H133" s="244">
        <v>4539.6999999999998</v>
      </c>
      <c r="I133" s="245"/>
      <c r="J133" s="240"/>
      <c r="K133" s="240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128</v>
      </c>
      <c r="AU133" s="250" t="s">
        <v>126</v>
      </c>
      <c r="AV133" s="13" t="s">
        <v>126</v>
      </c>
      <c r="AW133" s="13" t="s">
        <v>31</v>
      </c>
      <c r="AX133" s="13" t="s">
        <v>75</v>
      </c>
      <c r="AY133" s="250" t="s">
        <v>119</v>
      </c>
    </row>
    <row r="134" s="13" customFormat="1">
      <c r="A134" s="13"/>
      <c r="B134" s="239"/>
      <c r="C134" s="240"/>
      <c r="D134" s="241" t="s">
        <v>128</v>
      </c>
      <c r="E134" s="242" t="s">
        <v>1</v>
      </c>
      <c r="F134" s="243" t="s">
        <v>131</v>
      </c>
      <c r="G134" s="240"/>
      <c r="H134" s="244">
        <v>251.34999999999999</v>
      </c>
      <c r="I134" s="245"/>
      <c r="J134" s="240"/>
      <c r="K134" s="240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128</v>
      </c>
      <c r="AU134" s="250" t="s">
        <v>126</v>
      </c>
      <c r="AV134" s="13" t="s">
        <v>126</v>
      </c>
      <c r="AW134" s="13" t="s">
        <v>31</v>
      </c>
      <c r="AX134" s="13" t="s">
        <v>75</v>
      </c>
      <c r="AY134" s="250" t="s">
        <v>119</v>
      </c>
    </row>
    <row r="135" s="13" customFormat="1">
      <c r="A135" s="13"/>
      <c r="B135" s="239"/>
      <c r="C135" s="240"/>
      <c r="D135" s="241" t="s">
        <v>128</v>
      </c>
      <c r="E135" s="242" t="s">
        <v>1</v>
      </c>
      <c r="F135" s="243" t="s">
        <v>132</v>
      </c>
      <c r="G135" s="240"/>
      <c r="H135" s="244">
        <v>294.60000000000002</v>
      </c>
      <c r="I135" s="245"/>
      <c r="J135" s="240"/>
      <c r="K135" s="240"/>
      <c r="L135" s="246"/>
      <c r="M135" s="247"/>
      <c r="N135" s="248"/>
      <c r="O135" s="248"/>
      <c r="P135" s="248"/>
      <c r="Q135" s="248"/>
      <c r="R135" s="248"/>
      <c r="S135" s="248"/>
      <c r="T135" s="24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0" t="s">
        <v>128</v>
      </c>
      <c r="AU135" s="250" t="s">
        <v>126</v>
      </c>
      <c r="AV135" s="13" t="s">
        <v>126</v>
      </c>
      <c r="AW135" s="13" t="s">
        <v>31</v>
      </c>
      <c r="AX135" s="13" t="s">
        <v>75</v>
      </c>
      <c r="AY135" s="250" t="s">
        <v>119</v>
      </c>
    </row>
    <row r="136" s="14" customFormat="1">
      <c r="A136" s="14"/>
      <c r="B136" s="251"/>
      <c r="C136" s="252"/>
      <c r="D136" s="241" t="s">
        <v>128</v>
      </c>
      <c r="E136" s="253" t="s">
        <v>1</v>
      </c>
      <c r="F136" s="254" t="s">
        <v>133</v>
      </c>
      <c r="G136" s="252"/>
      <c r="H136" s="255">
        <v>6090.9700000000003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128</v>
      </c>
      <c r="AU136" s="261" t="s">
        <v>126</v>
      </c>
      <c r="AV136" s="14" t="s">
        <v>125</v>
      </c>
      <c r="AW136" s="14" t="s">
        <v>31</v>
      </c>
      <c r="AX136" s="14" t="s">
        <v>83</v>
      </c>
      <c r="AY136" s="261" t="s">
        <v>119</v>
      </c>
    </row>
    <row r="137" s="2" customFormat="1" ht="37.8" customHeight="1">
      <c r="A137" s="38"/>
      <c r="B137" s="39"/>
      <c r="C137" s="225" t="s">
        <v>126</v>
      </c>
      <c r="D137" s="225" t="s">
        <v>121</v>
      </c>
      <c r="E137" s="226" t="s">
        <v>134</v>
      </c>
      <c r="F137" s="227" t="s">
        <v>135</v>
      </c>
      <c r="G137" s="228" t="s">
        <v>124</v>
      </c>
      <c r="H137" s="229">
        <v>7367</v>
      </c>
      <c r="I137" s="230"/>
      <c r="J137" s="231">
        <f>ROUND(I137*H137,2)</f>
        <v>0</v>
      </c>
      <c r="K137" s="232"/>
      <c r="L137" s="44"/>
      <c r="M137" s="233" t="s">
        <v>1</v>
      </c>
      <c r="N137" s="234" t="s">
        <v>41</v>
      </c>
      <c r="O137" s="97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125</v>
      </c>
      <c r="AT137" s="237" t="s">
        <v>121</v>
      </c>
      <c r="AU137" s="237" t="s">
        <v>126</v>
      </c>
      <c r="AY137" s="17" t="s">
        <v>119</v>
      </c>
      <c r="BE137" s="238">
        <f>IF(N137="základná",J137,0)</f>
        <v>0</v>
      </c>
      <c r="BF137" s="238">
        <f>IF(N137="znížená",J137,0)</f>
        <v>0</v>
      </c>
      <c r="BG137" s="238">
        <f>IF(N137="zákl. prenesená",J137,0)</f>
        <v>0</v>
      </c>
      <c r="BH137" s="238">
        <f>IF(N137="zníž. prenesená",J137,0)</f>
        <v>0</v>
      </c>
      <c r="BI137" s="238">
        <f>IF(N137="nulová",J137,0)</f>
        <v>0</v>
      </c>
      <c r="BJ137" s="17" t="s">
        <v>126</v>
      </c>
      <c r="BK137" s="238">
        <f>ROUND(I137*H137,2)</f>
        <v>0</v>
      </c>
      <c r="BL137" s="17" t="s">
        <v>125</v>
      </c>
      <c r="BM137" s="237" t="s">
        <v>136</v>
      </c>
    </row>
    <row r="138" s="13" customFormat="1">
      <c r="A138" s="13"/>
      <c r="B138" s="239"/>
      <c r="C138" s="240"/>
      <c r="D138" s="241" t="s">
        <v>128</v>
      </c>
      <c r="E138" s="242" t="s">
        <v>1</v>
      </c>
      <c r="F138" s="243" t="s">
        <v>137</v>
      </c>
      <c r="G138" s="240"/>
      <c r="H138" s="244">
        <v>421.75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128</v>
      </c>
      <c r="AU138" s="250" t="s">
        <v>126</v>
      </c>
      <c r="AV138" s="13" t="s">
        <v>126</v>
      </c>
      <c r="AW138" s="13" t="s">
        <v>31</v>
      </c>
      <c r="AX138" s="13" t="s">
        <v>75</v>
      </c>
      <c r="AY138" s="250" t="s">
        <v>119</v>
      </c>
    </row>
    <row r="139" s="13" customFormat="1">
      <c r="A139" s="13"/>
      <c r="B139" s="239"/>
      <c r="C139" s="240"/>
      <c r="D139" s="241" t="s">
        <v>128</v>
      </c>
      <c r="E139" s="242" t="s">
        <v>1</v>
      </c>
      <c r="F139" s="243" t="s">
        <v>130</v>
      </c>
      <c r="G139" s="240"/>
      <c r="H139" s="244">
        <v>4539.6999999999998</v>
      </c>
      <c r="I139" s="245"/>
      <c r="J139" s="240"/>
      <c r="K139" s="240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128</v>
      </c>
      <c r="AU139" s="250" t="s">
        <v>126</v>
      </c>
      <c r="AV139" s="13" t="s">
        <v>126</v>
      </c>
      <c r="AW139" s="13" t="s">
        <v>31</v>
      </c>
      <c r="AX139" s="13" t="s">
        <v>75</v>
      </c>
      <c r="AY139" s="250" t="s">
        <v>119</v>
      </c>
    </row>
    <row r="140" s="13" customFormat="1">
      <c r="A140" s="13"/>
      <c r="B140" s="239"/>
      <c r="C140" s="240"/>
      <c r="D140" s="241" t="s">
        <v>128</v>
      </c>
      <c r="E140" s="242" t="s">
        <v>1</v>
      </c>
      <c r="F140" s="243" t="s">
        <v>131</v>
      </c>
      <c r="G140" s="240"/>
      <c r="H140" s="244">
        <v>251.34999999999999</v>
      </c>
      <c r="I140" s="245"/>
      <c r="J140" s="240"/>
      <c r="K140" s="240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128</v>
      </c>
      <c r="AU140" s="250" t="s">
        <v>126</v>
      </c>
      <c r="AV140" s="13" t="s">
        <v>126</v>
      </c>
      <c r="AW140" s="13" t="s">
        <v>31</v>
      </c>
      <c r="AX140" s="13" t="s">
        <v>75</v>
      </c>
      <c r="AY140" s="250" t="s">
        <v>119</v>
      </c>
    </row>
    <row r="141" s="13" customFormat="1">
      <c r="A141" s="13"/>
      <c r="B141" s="239"/>
      <c r="C141" s="240"/>
      <c r="D141" s="241" t="s">
        <v>128</v>
      </c>
      <c r="E141" s="242" t="s">
        <v>1</v>
      </c>
      <c r="F141" s="243" t="s">
        <v>132</v>
      </c>
      <c r="G141" s="240"/>
      <c r="H141" s="244">
        <v>294.60000000000002</v>
      </c>
      <c r="I141" s="245"/>
      <c r="J141" s="240"/>
      <c r="K141" s="240"/>
      <c r="L141" s="246"/>
      <c r="M141" s="247"/>
      <c r="N141" s="248"/>
      <c r="O141" s="248"/>
      <c r="P141" s="248"/>
      <c r="Q141" s="248"/>
      <c r="R141" s="248"/>
      <c r="S141" s="248"/>
      <c r="T141" s="24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0" t="s">
        <v>128</v>
      </c>
      <c r="AU141" s="250" t="s">
        <v>126</v>
      </c>
      <c r="AV141" s="13" t="s">
        <v>126</v>
      </c>
      <c r="AW141" s="13" t="s">
        <v>31</v>
      </c>
      <c r="AX141" s="13" t="s">
        <v>75</v>
      </c>
      <c r="AY141" s="250" t="s">
        <v>119</v>
      </c>
    </row>
    <row r="142" s="13" customFormat="1">
      <c r="A142" s="13"/>
      <c r="B142" s="239"/>
      <c r="C142" s="240"/>
      <c r="D142" s="241" t="s">
        <v>128</v>
      </c>
      <c r="E142" s="242" t="s">
        <v>1</v>
      </c>
      <c r="F142" s="243" t="s">
        <v>138</v>
      </c>
      <c r="G142" s="240"/>
      <c r="H142" s="244">
        <v>1859.5999999999999</v>
      </c>
      <c r="I142" s="245"/>
      <c r="J142" s="240"/>
      <c r="K142" s="240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128</v>
      </c>
      <c r="AU142" s="250" t="s">
        <v>126</v>
      </c>
      <c r="AV142" s="13" t="s">
        <v>126</v>
      </c>
      <c r="AW142" s="13" t="s">
        <v>31</v>
      </c>
      <c r="AX142" s="13" t="s">
        <v>75</v>
      </c>
      <c r="AY142" s="250" t="s">
        <v>119</v>
      </c>
    </row>
    <row r="143" s="14" customFormat="1">
      <c r="A143" s="14"/>
      <c r="B143" s="251"/>
      <c r="C143" s="252"/>
      <c r="D143" s="241" t="s">
        <v>128</v>
      </c>
      <c r="E143" s="253" t="s">
        <v>1</v>
      </c>
      <c r="F143" s="254" t="s">
        <v>133</v>
      </c>
      <c r="G143" s="252"/>
      <c r="H143" s="255">
        <v>7367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128</v>
      </c>
      <c r="AU143" s="261" t="s">
        <v>126</v>
      </c>
      <c r="AV143" s="14" t="s">
        <v>125</v>
      </c>
      <c r="AW143" s="14" t="s">
        <v>31</v>
      </c>
      <c r="AX143" s="14" t="s">
        <v>83</v>
      </c>
      <c r="AY143" s="261" t="s">
        <v>119</v>
      </c>
    </row>
    <row r="144" s="2" customFormat="1" ht="44.25" customHeight="1">
      <c r="A144" s="38"/>
      <c r="B144" s="39"/>
      <c r="C144" s="225" t="s">
        <v>139</v>
      </c>
      <c r="D144" s="225" t="s">
        <v>121</v>
      </c>
      <c r="E144" s="226" t="s">
        <v>140</v>
      </c>
      <c r="F144" s="227" t="s">
        <v>141</v>
      </c>
      <c r="G144" s="228" t="s">
        <v>124</v>
      </c>
      <c r="H144" s="229">
        <v>103138</v>
      </c>
      <c r="I144" s="230"/>
      <c r="J144" s="231">
        <f>ROUND(I144*H144,2)</f>
        <v>0</v>
      </c>
      <c r="K144" s="232"/>
      <c r="L144" s="44"/>
      <c r="M144" s="233" t="s">
        <v>1</v>
      </c>
      <c r="N144" s="234" t="s">
        <v>41</v>
      </c>
      <c r="O144" s="97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125</v>
      </c>
      <c r="AT144" s="237" t="s">
        <v>121</v>
      </c>
      <c r="AU144" s="237" t="s">
        <v>126</v>
      </c>
      <c r="AY144" s="17" t="s">
        <v>119</v>
      </c>
      <c r="BE144" s="238">
        <f>IF(N144="základná",J144,0)</f>
        <v>0</v>
      </c>
      <c r="BF144" s="238">
        <f>IF(N144="znížená",J144,0)</f>
        <v>0</v>
      </c>
      <c r="BG144" s="238">
        <f>IF(N144="zákl. prenesená",J144,0)</f>
        <v>0</v>
      </c>
      <c r="BH144" s="238">
        <f>IF(N144="zníž. prenesená",J144,0)</f>
        <v>0</v>
      </c>
      <c r="BI144" s="238">
        <f>IF(N144="nulová",J144,0)</f>
        <v>0</v>
      </c>
      <c r="BJ144" s="17" t="s">
        <v>126</v>
      </c>
      <c r="BK144" s="238">
        <f>ROUND(I144*H144,2)</f>
        <v>0</v>
      </c>
      <c r="BL144" s="17" t="s">
        <v>125</v>
      </c>
      <c r="BM144" s="237" t="s">
        <v>142</v>
      </c>
    </row>
    <row r="145" s="13" customFormat="1">
      <c r="A145" s="13"/>
      <c r="B145" s="239"/>
      <c r="C145" s="240"/>
      <c r="D145" s="241" t="s">
        <v>128</v>
      </c>
      <c r="E145" s="242" t="s">
        <v>1</v>
      </c>
      <c r="F145" s="243" t="s">
        <v>143</v>
      </c>
      <c r="G145" s="240"/>
      <c r="H145" s="244">
        <v>103138</v>
      </c>
      <c r="I145" s="245"/>
      <c r="J145" s="240"/>
      <c r="K145" s="240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128</v>
      </c>
      <c r="AU145" s="250" t="s">
        <v>126</v>
      </c>
      <c r="AV145" s="13" t="s">
        <v>126</v>
      </c>
      <c r="AW145" s="13" t="s">
        <v>31</v>
      </c>
      <c r="AX145" s="13" t="s">
        <v>83</v>
      </c>
      <c r="AY145" s="250" t="s">
        <v>119</v>
      </c>
    </row>
    <row r="146" s="2" customFormat="1" ht="21.75" customHeight="1">
      <c r="A146" s="38"/>
      <c r="B146" s="39"/>
      <c r="C146" s="225" t="s">
        <v>125</v>
      </c>
      <c r="D146" s="225" t="s">
        <v>121</v>
      </c>
      <c r="E146" s="226" t="s">
        <v>144</v>
      </c>
      <c r="F146" s="227" t="s">
        <v>145</v>
      </c>
      <c r="G146" s="228" t="s">
        <v>124</v>
      </c>
      <c r="H146" s="229">
        <v>7367</v>
      </c>
      <c r="I146" s="230"/>
      <c r="J146" s="231">
        <f>ROUND(I146*H146,2)</f>
        <v>0</v>
      </c>
      <c r="K146" s="232"/>
      <c r="L146" s="44"/>
      <c r="M146" s="233" t="s">
        <v>1</v>
      </c>
      <c r="N146" s="234" t="s">
        <v>41</v>
      </c>
      <c r="O146" s="97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125</v>
      </c>
      <c r="AT146" s="237" t="s">
        <v>121</v>
      </c>
      <c r="AU146" s="237" t="s">
        <v>126</v>
      </c>
      <c r="AY146" s="17" t="s">
        <v>119</v>
      </c>
      <c r="BE146" s="238">
        <f>IF(N146="základná",J146,0)</f>
        <v>0</v>
      </c>
      <c r="BF146" s="238">
        <f>IF(N146="znížená",J146,0)</f>
        <v>0</v>
      </c>
      <c r="BG146" s="238">
        <f>IF(N146="zákl. prenesená",J146,0)</f>
        <v>0</v>
      </c>
      <c r="BH146" s="238">
        <f>IF(N146="zníž. prenesená",J146,0)</f>
        <v>0</v>
      </c>
      <c r="BI146" s="238">
        <f>IF(N146="nulová",J146,0)</f>
        <v>0</v>
      </c>
      <c r="BJ146" s="17" t="s">
        <v>126</v>
      </c>
      <c r="BK146" s="238">
        <f>ROUND(I146*H146,2)</f>
        <v>0</v>
      </c>
      <c r="BL146" s="17" t="s">
        <v>125</v>
      </c>
      <c r="BM146" s="237" t="s">
        <v>146</v>
      </c>
    </row>
    <row r="147" s="13" customFormat="1">
      <c r="A147" s="13"/>
      <c r="B147" s="239"/>
      <c r="C147" s="240"/>
      <c r="D147" s="241" t="s">
        <v>128</v>
      </c>
      <c r="E147" s="242" t="s">
        <v>1</v>
      </c>
      <c r="F147" s="243" t="s">
        <v>147</v>
      </c>
      <c r="G147" s="240"/>
      <c r="H147" s="244">
        <v>7367</v>
      </c>
      <c r="I147" s="245"/>
      <c r="J147" s="240"/>
      <c r="K147" s="240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128</v>
      </c>
      <c r="AU147" s="250" t="s">
        <v>126</v>
      </c>
      <c r="AV147" s="13" t="s">
        <v>126</v>
      </c>
      <c r="AW147" s="13" t="s">
        <v>31</v>
      </c>
      <c r="AX147" s="13" t="s">
        <v>83</v>
      </c>
      <c r="AY147" s="250" t="s">
        <v>119</v>
      </c>
    </row>
    <row r="148" s="2" customFormat="1" ht="24.15" customHeight="1">
      <c r="A148" s="38"/>
      <c r="B148" s="39"/>
      <c r="C148" s="225" t="s">
        <v>148</v>
      </c>
      <c r="D148" s="225" t="s">
        <v>121</v>
      </c>
      <c r="E148" s="226" t="s">
        <v>149</v>
      </c>
      <c r="F148" s="227" t="s">
        <v>150</v>
      </c>
      <c r="G148" s="228" t="s">
        <v>151</v>
      </c>
      <c r="H148" s="229">
        <v>13997.299999999999</v>
      </c>
      <c r="I148" s="230"/>
      <c r="J148" s="231">
        <f>ROUND(I148*H148,2)</f>
        <v>0</v>
      </c>
      <c r="K148" s="232"/>
      <c r="L148" s="44"/>
      <c r="M148" s="233" t="s">
        <v>1</v>
      </c>
      <c r="N148" s="234" t="s">
        <v>41</v>
      </c>
      <c r="O148" s="97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7" t="s">
        <v>125</v>
      </c>
      <c r="AT148" s="237" t="s">
        <v>121</v>
      </c>
      <c r="AU148" s="237" t="s">
        <v>126</v>
      </c>
      <c r="AY148" s="17" t="s">
        <v>119</v>
      </c>
      <c r="BE148" s="238">
        <f>IF(N148="základná",J148,0)</f>
        <v>0</v>
      </c>
      <c r="BF148" s="238">
        <f>IF(N148="znížená",J148,0)</f>
        <v>0</v>
      </c>
      <c r="BG148" s="238">
        <f>IF(N148="zákl. prenesená",J148,0)</f>
        <v>0</v>
      </c>
      <c r="BH148" s="238">
        <f>IF(N148="zníž. prenesená",J148,0)</f>
        <v>0</v>
      </c>
      <c r="BI148" s="238">
        <f>IF(N148="nulová",J148,0)</f>
        <v>0</v>
      </c>
      <c r="BJ148" s="17" t="s">
        <v>126</v>
      </c>
      <c r="BK148" s="238">
        <f>ROUND(I148*H148,2)</f>
        <v>0</v>
      </c>
      <c r="BL148" s="17" t="s">
        <v>125</v>
      </c>
      <c r="BM148" s="237" t="s">
        <v>152</v>
      </c>
    </row>
    <row r="149" s="13" customFormat="1">
      <c r="A149" s="13"/>
      <c r="B149" s="239"/>
      <c r="C149" s="240"/>
      <c r="D149" s="241" t="s">
        <v>128</v>
      </c>
      <c r="E149" s="242" t="s">
        <v>1</v>
      </c>
      <c r="F149" s="243" t="s">
        <v>153</v>
      </c>
      <c r="G149" s="240"/>
      <c r="H149" s="244">
        <v>13997.299999999999</v>
      </c>
      <c r="I149" s="245"/>
      <c r="J149" s="240"/>
      <c r="K149" s="240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128</v>
      </c>
      <c r="AU149" s="250" t="s">
        <v>126</v>
      </c>
      <c r="AV149" s="13" t="s">
        <v>126</v>
      </c>
      <c r="AW149" s="13" t="s">
        <v>31</v>
      </c>
      <c r="AX149" s="13" t="s">
        <v>83</v>
      </c>
      <c r="AY149" s="250" t="s">
        <v>119</v>
      </c>
    </row>
    <row r="150" s="2" customFormat="1" ht="21.75" customHeight="1">
      <c r="A150" s="38"/>
      <c r="B150" s="39"/>
      <c r="C150" s="225" t="s">
        <v>154</v>
      </c>
      <c r="D150" s="225" t="s">
        <v>121</v>
      </c>
      <c r="E150" s="226" t="s">
        <v>155</v>
      </c>
      <c r="F150" s="227" t="s">
        <v>156</v>
      </c>
      <c r="G150" s="228" t="s">
        <v>157</v>
      </c>
      <c r="H150" s="229">
        <v>3596</v>
      </c>
      <c r="I150" s="230"/>
      <c r="J150" s="231">
        <f>ROUND(I150*H150,2)</f>
        <v>0</v>
      </c>
      <c r="K150" s="232"/>
      <c r="L150" s="44"/>
      <c r="M150" s="233" t="s">
        <v>1</v>
      </c>
      <c r="N150" s="234" t="s">
        <v>41</v>
      </c>
      <c r="O150" s="97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125</v>
      </c>
      <c r="AT150" s="237" t="s">
        <v>121</v>
      </c>
      <c r="AU150" s="237" t="s">
        <v>126</v>
      </c>
      <c r="AY150" s="17" t="s">
        <v>119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7" t="s">
        <v>126</v>
      </c>
      <c r="BK150" s="238">
        <f>ROUND(I150*H150,2)</f>
        <v>0</v>
      </c>
      <c r="BL150" s="17" t="s">
        <v>125</v>
      </c>
      <c r="BM150" s="237" t="s">
        <v>158</v>
      </c>
    </row>
    <row r="151" s="13" customFormat="1">
      <c r="A151" s="13"/>
      <c r="B151" s="239"/>
      <c r="C151" s="240"/>
      <c r="D151" s="241" t="s">
        <v>128</v>
      </c>
      <c r="E151" s="242" t="s">
        <v>1</v>
      </c>
      <c r="F151" s="243" t="s">
        <v>159</v>
      </c>
      <c r="G151" s="240"/>
      <c r="H151" s="244">
        <v>3596</v>
      </c>
      <c r="I151" s="245"/>
      <c r="J151" s="240"/>
      <c r="K151" s="240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128</v>
      </c>
      <c r="AU151" s="250" t="s">
        <v>126</v>
      </c>
      <c r="AV151" s="13" t="s">
        <v>126</v>
      </c>
      <c r="AW151" s="13" t="s">
        <v>31</v>
      </c>
      <c r="AX151" s="13" t="s">
        <v>83</v>
      </c>
      <c r="AY151" s="250" t="s">
        <v>119</v>
      </c>
    </row>
    <row r="152" s="2" customFormat="1" ht="24.15" customHeight="1">
      <c r="A152" s="38"/>
      <c r="B152" s="39"/>
      <c r="C152" s="225" t="s">
        <v>160</v>
      </c>
      <c r="D152" s="225" t="s">
        <v>121</v>
      </c>
      <c r="E152" s="226" t="s">
        <v>161</v>
      </c>
      <c r="F152" s="227" t="s">
        <v>162</v>
      </c>
      <c r="G152" s="228" t="s">
        <v>157</v>
      </c>
      <c r="H152" s="229">
        <v>108</v>
      </c>
      <c r="I152" s="230"/>
      <c r="J152" s="231">
        <f>ROUND(I152*H152,2)</f>
        <v>0</v>
      </c>
      <c r="K152" s="232"/>
      <c r="L152" s="44"/>
      <c r="M152" s="233" t="s">
        <v>1</v>
      </c>
      <c r="N152" s="234" t="s">
        <v>41</v>
      </c>
      <c r="O152" s="97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7" t="s">
        <v>125</v>
      </c>
      <c r="AT152" s="237" t="s">
        <v>121</v>
      </c>
      <c r="AU152" s="237" t="s">
        <v>126</v>
      </c>
      <c r="AY152" s="17" t="s">
        <v>119</v>
      </c>
      <c r="BE152" s="238">
        <f>IF(N152="základná",J152,0)</f>
        <v>0</v>
      </c>
      <c r="BF152" s="238">
        <f>IF(N152="znížená",J152,0)</f>
        <v>0</v>
      </c>
      <c r="BG152" s="238">
        <f>IF(N152="zákl. prenesená",J152,0)</f>
        <v>0</v>
      </c>
      <c r="BH152" s="238">
        <f>IF(N152="zníž. prenesená",J152,0)</f>
        <v>0</v>
      </c>
      <c r="BI152" s="238">
        <f>IF(N152="nulová",J152,0)</f>
        <v>0</v>
      </c>
      <c r="BJ152" s="17" t="s">
        <v>126</v>
      </c>
      <c r="BK152" s="238">
        <f>ROUND(I152*H152,2)</f>
        <v>0</v>
      </c>
      <c r="BL152" s="17" t="s">
        <v>125</v>
      </c>
      <c r="BM152" s="237" t="s">
        <v>163</v>
      </c>
    </row>
    <row r="153" s="13" customFormat="1">
      <c r="A153" s="13"/>
      <c r="B153" s="239"/>
      <c r="C153" s="240"/>
      <c r="D153" s="241" t="s">
        <v>128</v>
      </c>
      <c r="E153" s="242" t="s">
        <v>1</v>
      </c>
      <c r="F153" s="243" t="s">
        <v>164</v>
      </c>
      <c r="G153" s="240"/>
      <c r="H153" s="244">
        <v>108</v>
      </c>
      <c r="I153" s="245"/>
      <c r="J153" s="240"/>
      <c r="K153" s="240"/>
      <c r="L153" s="246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0" t="s">
        <v>128</v>
      </c>
      <c r="AU153" s="250" t="s">
        <v>126</v>
      </c>
      <c r="AV153" s="13" t="s">
        <v>126</v>
      </c>
      <c r="AW153" s="13" t="s">
        <v>31</v>
      </c>
      <c r="AX153" s="13" t="s">
        <v>83</v>
      </c>
      <c r="AY153" s="250" t="s">
        <v>119</v>
      </c>
    </row>
    <row r="154" s="2" customFormat="1" ht="16.5" customHeight="1">
      <c r="A154" s="38"/>
      <c r="B154" s="39"/>
      <c r="C154" s="262" t="s">
        <v>165</v>
      </c>
      <c r="D154" s="262" t="s">
        <v>166</v>
      </c>
      <c r="E154" s="263" t="s">
        <v>167</v>
      </c>
      <c r="F154" s="264" t="s">
        <v>168</v>
      </c>
      <c r="G154" s="265" t="s">
        <v>151</v>
      </c>
      <c r="H154" s="266">
        <v>20.52</v>
      </c>
      <c r="I154" s="267"/>
      <c r="J154" s="268">
        <f>ROUND(I154*H154,2)</f>
        <v>0</v>
      </c>
      <c r="K154" s="269"/>
      <c r="L154" s="270"/>
      <c r="M154" s="271" t="s">
        <v>1</v>
      </c>
      <c r="N154" s="272" t="s">
        <v>41</v>
      </c>
      <c r="O154" s="97"/>
      <c r="P154" s="235">
        <f>O154*H154</f>
        <v>0</v>
      </c>
      <c r="Q154" s="235">
        <v>1</v>
      </c>
      <c r="R154" s="235">
        <f>Q154*H154</f>
        <v>20.52</v>
      </c>
      <c r="S154" s="235">
        <v>0</v>
      </c>
      <c r="T154" s="236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7" t="s">
        <v>165</v>
      </c>
      <c r="AT154" s="237" t="s">
        <v>166</v>
      </c>
      <c r="AU154" s="237" t="s">
        <v>126</v>
      </c>
      <c r="AY154" s="17" t="s">
        <v>119</v>
      </c>
      <c r="BE154" s="238">
        <f>IF(N154="základná",J154,0)</f>
        <v>0</v>
      </c>
      <c r="BF154" s="238">
        <f>IF(N154="znížená",J154,0)</f>
        <v>0</v>
      </c>
      <c r="BG154" s="238">
        <f>IF(N154="zákl. prenesená",J154,0)</f>
        <v>0</v>
      </c>
      <c r="BH154" s="238">
        <f>IF(N154="zníž. prenesená",J154,0)</f>
        <v>0</v>
      </c>
      <c r="BI154" s="238">
        <f>IF(N154="nulová",J154,0)</f>
        <v>0</v>
      </c>
      <c r="BJ154" s="17" t="s">
        <v>126</v>
      </c>
      <c r="BK154" s="238">
        <f>ROUND(I154*H154,2)</f>
        <v>0</v>
      </c>
      <c r="BL154" s="17" t="s">
        <v>125</v>
      </c>
      <c r="BM154" s="237" t="s">
        <v>169</v>
      </c>
    </row>
    <row r="155" s="13" customFormat="1">
      <c r="A155" s="13"/>
      <c r="B155" s="239"/>
      <c r="C155" s="240"/>
      <c r="D155" s="241" t="s">
        <v>128</v>
      </c>
      <c r="E155" s="242" t="s">
        <v>1</v>
      </c>
      <c r="F155" s="243" t="s">
        <v>170</v>
      </c>
      <c r="G155" s="240"/>
      <c r="H155" s="244">
        <v>20.52</v>
      </c>
      <c r="I155" s="245"/>
      <c r="J155" s="240"/>
      <c r="K155" s="240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128</v>
      </c>
      <c r="AU155" s="250" t="s">
        <v>126</v>
      </c>
      <c r="AV155" s="13" t="s">
        <v>126</v>
      </c>
      <c r="AW155" s="13" t="s">
        <v>31</v>
      </c>
      <c r="AX155" s="13" t="s">
        <v>83</v>
      </c>
      <c r="AY155" s="250" t="s">
        <v>119</v>
      </c>
    </row>
    <row r="156" s="2" customFormat="1" ht="24.15" customHeight="1">
      <c r="A156" s="38"/>
      <c r="B156" s="39"/>
      <c r="C156" s="225" t="s">
        <v>171</v>
      </c>
      <c r="D156" s="225" t="s">
        <v>121</v>
      </c>
      <c r="E156" s="226" t="s">
        <v>172</v>
      </c>
      <c r="F156" s="227" t="s">
        <v>173</v>
      </c>
      <c r="G156" s="228" t="s">
        <v>157</v>
      </c>
      <c r="H156" s="229">
        <v>3704</v>
      </c>
      <c r="I156" s="230"/>
      <c r="J156" s="231">
        <f>ROUND(I156*H156,2)</f>
        <v>0</v>
      </c>
      <c r="K156" s="232"/>
      <c r="L156" s="44"/>
      <c r="M156" s="233" t="s">
        <v>1</v>
      </c>
      <c r="N156" s="234" t="s">
        <v>41</v>
      </c>
      <c r="O156" s="97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174</v>
      </c>
      <c r="AT156" s="237" t="s">
        <v>121</v>
      </c>
      <c r="AU156" s="237" t="s">
        <v>126</v>
      </c>
      <c r="AY156" s="17" t="s">
        <v>119</v>
      </c>
      <c r="BE156" s="238">
        <f>IF(N156="základná",J156,0)</f>
        <v>0</v>
      </c>
      <c r="BF156" s="238">
        <f>IF(N156="znížená",J156,0)</f>
        <v>0</v>
      </c>
      <c r="BG156" s="238">
        <f>IF(N156="zákl. prenesená",J156,0)</f>
        <v>0</v>
      </c>
      <c r="BH156" s="238">
        <f>IF(N156="zníž. prenesená",J156,0)</f>
        <v>0</v>
      </c>
      <c r="BI156" s="238">
        <f>IF(N156="nulová",J156,0)</f>
        <v>0</v>
      </c>
      <c r="BJ156" s="17" t="s">
        <v>126</v>
      </c>
      <c r="BK156" s="238">
        <f>ROUND(I156*H156,2)</f>
        <v>0</v>
      </c>
      <c r="BL156" s="17" t="s">
        <v>174</v>
      </c>
      <c r="BM156" s="237" t="s">
        <v>175</v>
      </c>
    </row>
    <row r="157" s="2" customFormat="1" ht="16.5" customHeight="1">
      <c r="A157" s="38"/>
      <c r="B157" s="39"/>
      <c r="C157" s="262" t="s">
        <v>176</v>
      </c>
      <c r="D157" s="262" t="s">
        <v>166</v>
      </c>
      <c r="E157" s="263" t="s">
        <v>177</v>
      </c>
      <c r="F157" s="264" t="s">
        <v>178</v>
      </c>
      <c r="G157" s="265" t="s">
        <v>179</v>
      </c>
      <c r="H157" s="266">
        <v>74.079999999999998</v>
      </c>
      <c r="I157" s="267"/>
      <c r="J157" s="268">
        <f>ROUND(I157*H157,2)</f>
        <v>0</v>
      </c>
      <c r="K157" s="269"/>
      <c r="L157" s="270"/>
      <c r="M157" s="271" t="s">
        <v>1</v>
      </c>
      <c r="N157" s="272" t="s">
        <v>41</v>
      </c>
      <c r="O157" s="97"/>
      <c r="P157" s="235">
        <f>O157*H157</f>
        <v>0</v>
      </c>
      <c r="Q157" s="235">
        <v>0.001</v>
      </c>
      <c r="R157" s="235">
        <f>Q157*H157</f>
        <v>0.074079999999999993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165</v>
      </c>
      <c r="AT157" s="237" t="s">
        <v>166</v>
      </c>
      <c r="AU157" s="237" t="s">
        <v>126</v>
      </c>
      <c r="AY157" s="17" t="s">
        <v>119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7" t="s">
        <v>126</v>
      </c>
      <c r="BK157" s="238">
        <f>ROUND(I157*H157,2)</f>
        <v>0</v>
      </c>
      <c r="BL157" s="17" t="s">
        <v>125</v>
      </c>
      <c r="BM157" s="237" t="s">
        <v>180</v>
      </c>
    </row>
    <row r="158" s="2" customFormat="1" ht="21.75" customHeight="1">
      <c r="A158" s="38"/>
      <c r="B158" s="39"/>
      <c r="C158" s="225" t="s">
        <v>181</v>
      </c>
      <c r="D158" s="225" t="s">
        <v>121</v>
      </c>
      <c r="E158" s="226" t="s">
        <v>182</v>
      </c>
      <c r="F158" s="227" t="s">
        <v>183</v>
      </c>
      <c r="G158" s="228" t="s">
        <v>157</v>
      </c>
      <c r="H158" s="229">
        <v>10119</v>
      </c>
      <c r="I158" s="230"/>
      <c r="J158" s="231">
        <f>ROUND(I158*H158,2)</f>
        <v>0</v>
      </c>
      <c r="K158" s="232"/>
      <c r="L158" s="44"/>
      <c r="M158" s="233" t="s">
        <v>1</v>
      </c>
      <c r="N158" s="234" t="s">
        <v>41</v>
      </c>
      <c r="O158" s="97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7" t="s">
        <v>125</v>
      </c>
      <c r="AT158" s="237" t="s">
        <v>121</v>
      </c>
      <c r="AU158" s="237" t="s">
        <v>126</v>
      </c>
      <c r="AY158" s="17" t="s">
        <v>119</v>
      </c>
      <c r="BE158" s="238">
        <f>IF(N158="základná",J158,0)</f>
        <v>0</v>
      </c>
      <c r="BF158" s="238">
        <f>IF(N158="znížená",J158,0)</f>
        <v>0</v>
      </c>
      <c r="BG158" s="238">
        <f>IF(N158="zákl. prenesená",J158,0)</f>
        <v>0</v>
      </c>
      <c r="BH158" s="238">
        <f>IF(N158="zníž. prenesená",J158,0)</f>
        <v>0</v>
      </c>
      <c r="BI158" s="238">
        <f>IF(N158="nulová",J158,0)</f>
        <v>0</v>
      </c>
      <c r="BJ158" s="17" t="s">
        <v>126</v>
      </c>
      <c r="BK158" s="238">
        <f>ROUND(I158*H158,2)</f>
        <v>0</v>
      </c>
      <c r="BL158" s="17" t="s">
        <v>125</v>
      </c>
      <c r="BM158" s="237" t="s">
        <v>184</v>
      </c>
    </row>
    <row r="159" s="15" customFormat="1">
      <c r="A159" s="15"/>
      <c r="B159" s="273"/>
      <c r="C159" s="274"/>
      <c r="D159" s="241" t="s">
        <v>128</v>
      </c>
      <c r="E159" s="275" t="s">
        <v>1</v>
      </c>
      <c r="F159" s="276" t="s">
        <v>185</v>
      </c>
      <c r="G159" s="274"/>
      <c r="H159" s="275" t="s">
        <v>1</v>
      </c>
      <c r="I159" s="277"/>
      <c r="J159" s="274"/>
      <c r="K159" s="274"/>
      <c r="L159" s="278"/>
      <c r="M159" s="279"/>
      <c r="N159" s="280"/>
      <c r="O159" s="280"/>
      <c r="P159" s="280"/>
      <c r="Q159" s="280"/>
      <c r="R159" s="280"/>
      <c r="S159" s="280"/>
      <c r="T159" s="28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82" t="s">
        <v>128</v>
      </c>
      <c r="AU159" s="282" t="s">
        <v>126</v>
      </c>
      <c r="AV159" s="15" t="s">
        <v>83</v>
      </c>
      <c r="AW159" s="15" t="s">
        <v>31</v>
      </c>
      <c r="AX159" s="15" t="s">
        <v>75</v>
      </c>
      <c r="AY159" s="282" t="s">
        <v>119</v>
      </c>
    </row>
    <row r="160" s="13" customFormat="1">
      <c r="A160" s="13"/>
      <c r="B160" s="239"/>
      <c r="C160" s="240"/>
      <c r="D160" s="241" t="s">
        <v>128</v>
      </c>
      <c r="E160" s="242" t="s">
        <v>1</v>
      </c>
      <c r="F160" s="243" t="s">
        <v>186</v>
      </c>
      <c r="G160" s="240"/>
      <c r="H160" s="244">
        <v>8254</v>
      </c>
      <c r="I160" s="245"/>
      <c r="J160" s="240"/>
      <c r="K160" s="240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128</v>
      </c>
      <c r="AU160" s="250" t="s">
        <v>126</v>
      </c>
      <c r="AV160" s="13" t="s">
        <v>126</v>
      </c>
      <c r="AW160" s="13" t="s">
        <v>31</v>
      </c>
      <c r="AX160" s="13" t="s">
        <v>75</v>
      </c>
      <c r="AY160" s="250" t="s">
        <v>119</v>
      </c>
    </row>
    <row r="161" s="13" customFormat="1">
      <c r="A161" s="13"/>
      <c r="B161" s="239"/>
      <c r="C161" s="240"/>
      <c r="D161" s="241" t="s">
        <v>128</v>
      </c>
      <c r="E161" s="242" t="s">
        <v>1</v>
      </c>
      <c r="F161" s="243" t="s">
        <v>187</v>
      </c>
      <c r="G161" s="240"/>
      <c r="H161" s="244">
        <v>1638</v>
      </c>
      <c r="I161" s="245"/>
      <c r="J161" s="240"/>
      <c r="K161" s="240"/>
      <c r="L161" s="246"/>
      <c r="M161" s="247"/>
      <c r="N161" s="248"/>
      <c r="O161" s="248"/>
      <c r="P161" s="248"/>
      <c r="Q161" s="248"/>
      <c r="R161" s="248"/>
      <c r="S161" s="248"/>
      <c r="T161" s="24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0" t="s">
        <v>128</v>
      </c>
      <c r="AU161" s="250" t="s">
        <v>126</v>
      </c>
      <c r="AV161" s="13" t="s">
        <v>126</v>
      </c>
      <c r="AW161" s="13" t="s">
        <v>31</v>
      </c>
      <c r="AX161" s="13" t="s">
        <v>75</v>
      </c>
      <c r="AY161" s="250" t="s">
        <v>119</v>
      </c>
    </row>
    <row r="162" s="13" customFormat="1">
      <c r="A162" s="13"/>
      <c r="B162" s="239"/>
      <c r="C162" s="240"/>
      <c r="D162" s="241" t="s">
        <v>128</v>
      </c>
      <c r="E162" s="242" t="s">
        <v>1</v>
      </c>
      <c r="F162" s="243" t="s">
        <v>188</v>
      </c>
      <c r="G162" s="240"/>
      <c r="H162" s="244">
        <v>227</v>
      </c>
      <c r="I162" s="245"/>
      <c r="J162" s="240"/>
      <c r="K162" s="240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128</v>
      </c>
      <c r="AU162" s="250" t="s">
        <v>126</v>
      </c>
      <c r="AV162" s="13" t="s">
        <v>126</v>
      </c>
      <c r="AW162" s="13" t="s">
        <v>31</v>
      </c>
      <c r="AX162" s="13" t="s">
        <v>75</v>
      </c>
      <c r="AY162" s="250" t="s">
        <v>119</v>
      </c>
    </row>
    <row r="163" s="14" customFormat="1">
      <c r="A163" s="14"/>
      <c r="B163" s="251"/>
      <c r="C163" s="252"/>
      <c r="D163" s="241" t="s">
        <v>128</v>
      </c>
      <c r="E163" s="253" t="s">
        <v>1</v>
      </c>
      <c r="F163" s="254" t="s">
        <v>133</v>
      </c>
      <c r="G163" s="252"/>
      <c r="H163" s="255">
        <v>10119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1" t="s">
        <v>128</v>
      </c>
      <c r="AU163" s="261" t="s">
        <v>126</v>
      </c>
      <c r="AV163" s="14" t="s">
        <v>125</v>
      </c>
      <c r="AW163" s="14" t="s">
        <v>31</v>
      </c>
      <c r="AX163" s="14" t="s">
        <v>83</v>
      </c>
      <c r="AY163" s="261" t="s">
        <v>119</v>
      </c>
    </row>
    <row r="164" s="12" customFormat="1" ht="22.8" customHeight="1">
      <c r="A164" s="12"/>
      <c r="B164" s="209"/>
      <c r="C164" s="210"/>
      <c r="D164" s="211" t="s">
        <v>74</v>
      </c>
      <c r="E164" s="223" t="s">
        <v>126</v>
      </c>
      <c r="F164" s="223" t="s">
        <v>189</v>
      </c>
      <c r="G164" s="210"/>
      <c r="H164" s="210"/>
      <c r="I164" s="213"/>
      <c r="J164" s="224">
        <f>BK164</f>
        <v>0</v>
      </c>
      <c r="K164" s="210"/>
      <c r="L164" s="215"/>
      <c r="M164" s="216"/>
      <c r="N164" s="217"/>
      <c r="O164" s="217"/>
      <c r="P164" s="218">
        <f>SUM(P165:P211)</f>
        <v>0</v>
      </c>
      <c r="Q164" s="217"/>
      <c r="R164" s="218">
        <f>SUM(R165:R211)</f>
        <v>28.569279999999999</v>
      </c>
      <c r="S164" s="217"/>
      <c r="T164" s="219">
        <f>SUM(T165:T211)</f>
        <v>12178.029000000001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20" t="s">
        <v>83</v>
      </c>
      <c r="AT164" s="221" t="s">
        <v>74</v>
      </c>
      <c r="AU164" s="221" t="s">
        <v>83</v>
      </c>
      <c r="AY164" s="220" t="s">
        <v>119</v>
      </c>
      <c r="BK164" s="222">
        <f>SUM(BK165:BK211)</f>
        <v>0</v>
      </c>
    </row>
    <row r="165" s="2" customFormat="1" ht="24.15" customHeight="1">
      <c r="A165" s="38"/>
      <c r="B165" s="39"/>
      <c r="C165" s="225" t="s">
        <v>190</v>
      </c>
      <c r="D165" s="225" t="s">
        <v>121</v>
      </c>
      <c r="E165" s="226" t="s">
        <v>191</v>
      </c>
      <c r="F165" s="227" t="s">
        <v>192</v>
      </c>
      <c r="G165" s="228" t="s">
        <v>193</v>
      </c>
      <c r="H165" s="229">
        <v>114</v>
      </c>
      <c r="I165" s="230"/>
      <c r="J165" s="231">
        <f>ROUND(I165*H165,2)</f>
        <v>0</v>
      </c>
      <c r="K165" s="232"/>
      <c r="L165" s="44"/>
      <c r="M165" s="233" t="s">
        <v>1</v>
      </c>
      <c r="N165" s="234" t="s">
        <v>41</v>
      </c>
      <c r="O165" s="97"/>
      <c r="P165" s="235">
        <f>O165*H165</f>
        <v>0</v>
      </c>
      <c r="Q165" s="235">
        <v>0</v>
      </c>
      <c r="R165" s="235">
        <f>Q165*H165</f>
        <v>0</v>
      </c>
      <c r="S165" s="235">
        <v>0.035000000000000003</v>
      </c>
      <c r="T165" s="236">
        <f>S165*H165</f>
        <v>3.9900000000000002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125</v>
      </c>
      <c r="AT165" s="237" t="s">
        <v>121</v>
      </c>
      <c r="AU165" s="237" t="s">
        <v>126</v>
      </c>
      <c r="AY165" s="17" t="s">
        <v>119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7" t="s">
        <v>126</v>
      </c>
      <c r="BK165" s="238">
        <f>ROUND(I165*H165,2)</f>
        <v>0</v>
      </c>
      <c r="BL165" s="17" t="s">
        <v>125</v>
      </c>
      <c r="BM165" s="237" t="s">
        <v>194</v>
      </c>
    </row>
    <row r="166" s="13" customFormat="1">
      <c r="A166" s="13"/>
      <c r="B166" s="239"/>
      <c r="C166" s="240"/>
      <c r="D166" s="241" t="s">
        <v>128</v>
      </c>
      <c r="E166" s="242" t="s">
        <v>1</v>
      </c>
      <c r="F166" s="243" t="s">
        <v>195</v>
      </c>
      <c r="G166" s="240"/>
      <c r="H166" s="244">
        <v>114</v>
      </c>
      <c r="I166" s="245"/>
      <c r="J166" s="240"/>
      <c r="K166" s="240"/>
      <c r="L166" s="246"/>
      <c r="M166" s="247"/>
      <c r="N166" s="248"/>
      <c r="O166" s="248"/>
      <c r="P166" s="248"/>
      <c r="Q166" s="248"/>
      <c r="R166" s="248"/>
      <c r="S166" s="248"/>
      <c r="T166" s="24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0" t="s">
        <v>128</v>
      </c>
      <c r="AU166" s="250" t="s">
        <v>126</v>
      </c>
      <c r="AV166" s="13" t="s">
        <v>126</v>
      </c>
      <c r="AW166" s="13" t="s">
        <v>31</v>
      </c>
      <c r="AX166" s="13" t="s">
        <v>83</v>
      </c>
      <c r="AY166" s="250" t="s">
        <v>119</v>
      </c>
    </row>
    <row r="167" s="2" customFormat="1" ht="16.5" customHeight="1">
      <c r="A167" s="38"/>
      <c r="B167" s="39"/>
      <c r="C167" s="225" t="s">
        <v>196</v>
      </c>
      <c r="D167" s="225" t="s">
        <v>121</v>
      </c>
      <c r="E167" s="226" t="s">
        <v>197</v>
      </c>
      <c r="F167" s="227" t="s">
        <v>198</v>
      </c>
      <c r="G167" s="228" t="s">
        <v>193</v>
      </c>
      <c r="H167" s="229">
        <v>3374</v>
      </c>
      <c r="I167" s="230"/>
      <c r="J167" s="231">
        <f>ROUND(I167*H167,2)</f>
        <v>0</v>
      </c>
      <c r="K167" s="232"/>
      <c r="L167" s="44"/>
      <c r="M167" s="233" t="s">
        <v>1</v>
      </c>
      <c r="N167" s="234" t="s">
        <v>41</v>
      </c>
      <c r="O167" s="97"/>
      <c r="P167" s="235">
        <f>O167*H167</f>
        <v>0</v>
      </c>
      <c r="Q167" s="235">
        <v>0</v>
      </c>
      <c r="R167" s="235">
        <f>Q167*H167</f>
        <v>0</v>
      </c>
      <c r="S167" s="235">
        <v>0.034500000000000003</v>
      </c>
      <c r="T167" s="236">
        <f>S167*H167</f>
        <v>116.40300000000001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125</v>
      </c>
      <c r="AT167" s="237" t="s">
        <v>121</v>
      </c>
      <c r="AU167" s="237" t="s">
        <v>126</v>
      </c>
      <c r="AY167" s="17" t="s">
        <v>119</v>
      </c>
      <c r="BE167" s="238">
        <f>IF(N167="základná",J167,0)</f>
        <v>0</v>
      </c>
      <c r="BF167" s="238">
        <f>IF(N167="znížená",J167,0)</f>
        <v>0</v>
      </c>
      <c r="BG167" s="238">
        <f>IF(N167="zákl. prenesená",J167,0)</f>
        <v>0</v>
      </c>
      <c r="BH167" s="238">
        <f>IF(N167="zníž. prenesená",J167,0)</f>
        <v>0</v>
      </c>
      <c r="BI167" s="238">
        <f>IF(N167="nulová",J167,0)</f>
        <v>0</v>
      </c>
      <c r="BJ167" s="17" t="s">
        <v>126</v>
      </c>
      <c r="BK167" s="238">
        <f>ROUND(I167*H167,2)</f>
        <v>0</v>
      </c>
      <c r="BL167" s="17" t="s">
        <v>125</v>
      </c>
      <c r="BM167" s="237" t="s">
        <v>199</v>
      </c>
    </row>
    <row r="168" s="13" customFormat="1">
      <c r="A168" s="13"/>
      <c r="B168" s="239"/>
      <c r="C168" s="240"/>
      <c r="D168" s="241" t="s">
        <v>128</v>
      </c>
      <c r="E168" s="242" t="s">
        <v>1</v>
      </c>
      <c r="F168" s="243" t="s">
        <v>200</v>
      </c>
      <c r="G168" s="240"/>
      <c r="H168" s="244">
        <v>3374</v>
      </c>
      <c r="I168" s="245"/>
      <c r="J168" s="240"/>
      <c r="K168" s="240"/>
      <c r="L168" s="246"/>
      <c r="M168" s="247"/>
      <c r="N168" s="248"/>
      <c r="O168" s="248"/>
      <c r="P168" s="248"/>
      <c r="Q168" s="248"/>
      <c r="R168" s="248"/>
      <c r="S168" s="248"/>
      <c r="T168" s="24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0" t="s">
        <v>128</v>
      </c>
      <c r="AU168" s="250" t="s">
        <v>126</v>
      </c>
      <c r="AV168" s="13" t="s">
        <v>126</v>
      </c>
      <c r="AW168" s="13" t="s">
        <v>31</v>
      </c>
      <c r="AX168" s="13" t="s">
        <v>83</v>
      </c>
      <c r="AY168" s="250" t="s">
        <v>119</v>
      </c>
    </row>
    <row r="169" s="2" customFormat="1" ht="33" customHeight="1">
      <c r="A169" s="38"/>
      <c r="B169" s="39"/>
      <c r="C169" s="225" t="s">
        <v>201</v>
      </c>
      <c r="D169" s="225" t="s">
        <v>121</v>
      </c>
      <c r="E169" s="226" t="s">
        <v>202</v>
      </c>
      <c r="F169" s="227" t="s">
        <v>203</v>
      </c>
      <c r="G169" s="228" t="s">
        <v>157</v>
      </c>
      <c r="H169" s="229">
        <v>427</v>
      </c>
      <c r="I169" s="230"/>
      <c r="J169" s="231">
        <f>ROUND(I169*H169,2)</f>
        <v>0</v>
      </c>
      <c r="K169" s="232"/>
      <c r="L169" s="44"/>
      <c r="M169" s="233" t="s">
        <v>1</v>
      </c>
      <c r="N169" s="234" t="s">
        <v>41</v>
      </c>
      <c r="O169" s="97"/>
      <c r="P169" s="235">
        <f>O169*H169</f>
        <v>0</v>
      </c>
      <c r="Q169" s="235">
        <v>0</v>
      </c>
      <c r="R169" s="235">
        <f>Q169*H169</f>
        <v>0</v>
      </c>
      <c r="S169" s="235">
        <v>0.13800000000000001</v>
      </c>
      <c r="T169" s="236">
        <f>S169*H169</f>
        <v>58.926000000000002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125</v>
      </c>
      <c r="AT169" s="237" t="s">
        <v>121</v>
      </c>
      <c r="AU169" s="237" t="s">
        <v>126</v>
      </c>
      <c r="AY169" s="17" t="s">
        <v>119</v>
      </c>
      <c r="BE169" s="238">
        <f>IF(N169="základná",J169,0)</f>
        <v>0</v>
      </c>
      <c r="BF169" s="238">
        <f>IF(N169="znížená",J169,0)</f>
        <v>0</v>
      </c>
      <c r="BG169" s="238">
        <f>IF(N169="zákl. prenesená",J169,0)</f>
        <v>0</v>
      </c>
      <c r="BH169" s="238">
        <f>IF(N169="zníž. prenesená",J169,0)</f>
        <v>0</v>
      </c>
      <c r="BI169" s="238">
        <f>IF(N169="nulová",J169,0)</f>
        <v>0</v>
      </c>
      <c r="BJ169" s="17" t="s">
        <v>126</v>
      </c>
      <c r="BK169" s="238">
        <f>ROUND(I169*H169,2)</f>
        <v>0</v>
      </c>
      <c r="BL169" s="17" t="s">
        <v>125</v>
      </c>
      <c r="BM169" s="237" t="s">
        <v>204</v>
      </c>
    </row>
    <row r="170" s="13" customFormat="1">
      <c r="A170" s="13"/>
      <c r="B170" s="239"/>
      <c r="C170" s="240"/>
      <c r="D170" s="241" t="s">
        <v>128</v>
      </c>
      <c r="E170" s="242" t="s">
        <v>1</v>
      </c>
      <c r="F170" s="243" t="s">
        <v>205</v>
      </c>
      <c r="G170" s="240"/>
      <c r="H170" s="244">
        <v>427</v>
      </c>
      <c r="I170" s="245"/>
      <c r="J170" s="240"/>
      <c r="K170" s="240"/>
      <c r="L170" s="246"/>
      <c r="M170" s="247"/>
      <c r="N170" s="248"/>
      <c r="O170" s="248"/>
      <c r="P170" s="248"/>
      <c r="Q170" s="248"/>
      <c r="R170" s="248"/>
      <c r="S170" s="248"/>
      <c r="T170" s="24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0" t="s">
        <v>128</v>
      </c>
      <c r="AU170" s="250" t="s">
        <v>126</v>
      </c>
      <c r="AV170" s="13" t="s">
        <v>126</v>
      </c>
      <c r="AW170" s="13" t="s">
        <v>31</v>
      </c>
      <c r="AX170" s="13" t="s">
        <v>83</v>
      </c>
      <c r="AY170" s="250" t="s">
        <v>119</v>
      </c>
    </row>
    <row r="171" s="2" customFormat="1" ht="33" customHeight="1">
      <c r="A171" s="38"/>
      <c r="B171" s="39"/>
      <c r="C171" s="225" t="s">
        <v>206</v>
      </c>
      <c r="D171" s="225" t="s">
        <v>121</v>
      </c>
      <c r="E171" s="226" t="s">
        <v>207</v>
      </c>
      <c r="F171" s="227" t="s">
        <v>208</v>
      </c>
      <c r="G171" s="228" t="s">
        <v>157</v>
      </c>
      <c r="H171" s="229">
        <v>17374</v>
      </c>
      <c r="I171" s="230"/>
      <c r="J171" s="231">
        <f>ROUND(I171*H171,2)</f>
        <v>0</v>
      </c>
      <c r="K171" s="232"/>
      <c r="L171" s="44"/>
      <c r="M171" s="233" t="s">
        <v>1</v>
      </c>
      <c r="N171" s="234" t="s">
        <v>41</v>
      </c>
      <c r="O171" s="97"/>
      <c r="P171" s="235">
        <f>O171*H171</f>
        <v>0</v>
      </c>
      <c r="Q171" s="235">
        <v>0.00027</v>
      </c>
      <c r="R171" s="235">
        <f>Q171*H171</f>
        <v>4.6909799999999997</v>
      </c>
      <c r="S171" s="235">
        <v>0.25</v>
      </c>
      <c r="T171" s="236">
        <f>S171*H171</f>
        <v>4343.5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125</v>
      </c>
      <c r="AT171" s="237" t="s">
        <v>121</v>
      </c>
      <c r="AU171" s="237" t="s">
        <v>126</v>
      </c>
      <c r="AY171" s="17" t="s">
        <v>119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17" t="s">
        <v>126</v>
      </c>
      <c r="BK171" s="238">
        <f>ROUND(I171*H171,2)</f>
        <v>0</v>
      </c>
      <c r="BL171" s="17" t="s">
        <v>125</v>
      </c>
      <c r="BM171" s="237" t="s">
        <v>209</v>
      </c>
    </row>
    <row r="172" s="13" customFormat="1">
      <c r="A172" s="13"/>
      <c r="B172" s="239"/>
      <c r="C172" s="240"/>
      <c r="D172" s="241" t="s">
        <v>128</v>
      </c>
      <c r="E172" s="242" t="s">
        <v>1</v>
      </c>
      <c r="F172" s="243" t="s">
        <v>210</v>
      </c>
      <c r="G172" s="240"/>
      <c r="H172" s="244">
        <v>17374</v>
      </c>
      <c r="I172" s="245"/>
      <c r="J172" s="240"/>
      <c r="K172" s="240"/>
      <c r="L172" s="246"/>
      <c r="M172" s="247"/>
      <c r="N172" s="248"/>
      <c r="O172" s="248"/>
      <c r="P172" s="248"/>
      <c r="Q172" s="248"/>
      <c r="R172" s="248"/>
      <c r="S172" s="248"/>
      <c r="T172" s="24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0" t="s">
        <v>128</v>
      </c>
      <c r="AU172" s="250" t="s">
        <v>126</v>
      </c>
      <c r="AV172" s="13" t="s">
        <v>126</v>
      </c>
      <c r="AW172" s="13" t="s">
        <v>31</v>
      </c>
      <c r="AX172" s="13" t="s">
        <v>83</v>
      </c>
      <c r="AY172" s="250" t="s">
        <v>119</v>
      </c>
    </row>
    <row r="173" s="2" customFormat="1" ht="37.8" customHeight="1">
      <c r="A173" s="38"/>
      <c r="B173" s="39"/>
      <c r="C173" s="225" t="s">
        <v>211</v>
      </c>
      <c r="D173" s="225" t="s">
        <v>121</v>
      </c>
      <c r="E173" s="226" t="s">
        <v>212</v>
      </c>
      <c r="F173" s="227" t="s">
        <v>213</v>
      </c>
      <c r="G173" s="228" t="s">
        <v>157</v>
      </c>
      <c r="H173" s="229">
        <v>8711</v>
      </c>
      <c r="I173" s="230"/>
      <c r="J173" s="231">
        <f>ROUND(I173*H173,2)</f>
        <v>0</v>
      </c>
      <c r="K173" s="232"/>
      <c r="L173" s="44"/>
      <c r="M173" s="233" t="s">
        <v>1</v>
      </c>
      <c r="N173" s="234" t="s">
        <v>41</v>
      </c>
      <c r="O173" s="97"/>
      <c r="P173" s="235">
        <f>O173*H173</f>
        <v>0</v>
      </c>
      <c r="Q173" s="235">
        <v>0</v>
      </c>
      <c r="R173" s="235">
        <f>Q173*H173</f>
        <v>0</v>
      </c>
      <c r="S173" s="235">
        <v>0.23499999999999999</v>
      </c>
      <c r="T173" s="236">
        <f>S173*H173</f>
        <v>2047.0849999999998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125</v>
      </c>
      <c r="AT173" s="237" t="s">
        <v>121</v>
      </c>
      <c r="AU173" s="237" t="s">
        <v>126</v>
      </c>
      <c r="AY173" s="17" t="s">
        <v>119</v>
      </c>
      <c r="BE173" s="238">
        <f>IF(N173="základná",J173,0)</f>
        <v>0</v>
      </c>
      <c r="BF173" s="238">
        <f>IF(N173="znížená",J173,0)</f>
        <v>0</v>
      </c>
      <c r="BG173" s="238">
        <f>IF(N173="zákl. prenesená",J173,0)</f>
        <v>0</v>
      </c>
      <c r="BH173" s="238">
        <f>IF(N173="zníž. prenesená",J173,0)</f>
        <v>0</v>
      </c>
      <c r="BI173" s="238">
        <f>IF(N173="nulová",J173,0)</f>
        <v>0</v>
      </c>
      <c r="BJ173" s="17" t="s">
        <v>126</v>
      </c>
      <c r="BK173" s="238">
        <f>ROUND(I173*H173,2)</f>
        <v>0</v>
      </c>
      <c r="BL173" s="17" t="s">
        <v>125</v>
      </c>
      <c r="BM173" s="237" t="s">
        <v>214</v>
      </c>
    </row>
    <row r="174" s="13" customFormat="1">
      <c r="A174" s="13"/>
      <c r="B174" s="239"/>
      <c r="C174" s="240"/>
      <c r="D174" s="241" t="s">
        <v>128</v>
      </c>
      <c r="E174" s="242" t="s">
        <v>1</v>
      </c>
      <c r="F174" s="243" t="s">
        <v>215</v>
      </c>
      <c r="G174" s="240"/>
      <c r="H174" s="244">
        <v>8711</v>
      </c>
      <c r="I174" s="245"/>
      <c r="J174" s="240"/>
      <c r="K174" s="240"/>
      <c r="L174" s="246"/>
      <c r="M174" s="247"/>
      <c r="N174" s="248"/>
      <c r="O174" s="248"/>
      <c r="P174" s="248"/>
      <c r="Q174" s="248"/>
      <c r="R174" s="248"/>
      <c r="S174" s="248"/>
      <c r="T174" s="24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0" t="s">
        <v>128</v>
      </c>
      <c r="AU174" s="250" t="s">
        <v>126</v>
      </c>
      <c r="AV174" s="13" t="s">
        <v>126</v>
      </c>
      <c r="AW174" s="13" t="s">
        <v>31</v>
      </c>
      <c r="AX174" s="13" t="s">
        <v>83</v>
      </c>
      <c r="AY174" s="250" t="s">
        <v>119</v>
      </c>
    </row>
    <row r="175" s="2" customFormat="1" ht="33" customHeight="1">
      <c r="A175" s="38"/>
      <c r="B175" s="39"/>
      <c r="C175" s="225" t="s">
        <v>216</v>
      </c>
      <c r="D175" s="225" t="s">
        <v>121</v>
      </c>
      <c r="E175" s="226" t="s">
        <v>217</v>
      </c>
      <c r="F175" s="227" t="s">
        <v>218</v>
      </c>
      <c r="G175" s="228" t="s">
        <v>157</v>
      </c>
      <c r="H175" s="229">
        <v>10225</v>
      </c>
      <c r="I175" s="230"/>
      <c r="J175" s="231">
        <f>ROUND(I175*H175,2)</f>
        <v>0</v>
      </c>
      <c r="K175" s="232"/>
      <c r="L175" s="44"/>
      <c r="M175" s="233" t="s">
        <v>1</v>
      </c>
      <c r="N175" s="234" t="s">
        <v>41</v>
      </c>
      <c r="O175" s="97"/>
      <c r="P175" s="235">
        <f>O175*H175</f>
        <v>0</v>
      </c>
      <c r="Q175" s="235">
        <v>0</v>
      </c>
      <c r="R175" s="235">
        <f>Q175*H175</f>
        <v>0</v>
      </c>
      <c r="S175" s="235">
        <v>0.5</v>
      </c>
      <c r="T175" s="236">
        <f>S175*H175</f>
        <v>5112.5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125</v>
      </c>
      <c r="AT175" s="237" t="s">
        <v>121</v>
      </c>
      <c r="AU175" s="237" t="s">
        <v>126</v>
      </c>
      <c r="AY175" s="17" t="s">
        <v>119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7" t="s">
        <v>126</v>
      </c>
      <c r="BK175" s="238">
        <f>ROUND(I175*H175,2)</f>
        <v>0</v>
      </c>
      <c r="BL175" s="17" t="s">
        <v>125</v>
      </c>
      <c r="BM175" s="237" t="s">
        <v>219</v>
      </c>
    </row>
    <row r="176" s="13" customFormat="1">
      <c r="A176" s="13"/>
      <c r="B176" s="239"/>
      <c r="C176" s="240"/>
      <c r="D176" s="241" t="s">
        <v>128</v>
      </c>
      <c r="E176" s="242" t="s">
        <v>1</v>
      </c>
      <c r="F176" s="243" t="s">
        <v>220</v>
      </c>
      <c r="G176" s="240"/>
      <c r="H176" s="244">
        <v>8711</v>
      </c>
      <c r="I176" s="245"/>
      <c r="J176" s="240"/>
      <c r="K176" s="240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128</v>
      </c>
      <c r="AU176" s="250" t="s">
        <v>126</v>
      </c>
      <c r="AV176" s="13" t="s">
        <v>126</v>
      </c>
      <c r="AW176" s="13" t="s">
        <v>31</v>
      </c>
      <c r="AX176" s="13" t="s">
        <v>75</v>
      </c>
      <c r="AY176" s="250" t="s">
        <v>119</v>
      </c>
    </row>
    <row r="177" s="13" customFormat="1">
      <c r="A177" s="13"/>
      <c r="B177" s="239"/>
      <c r="C177" s="240"/>
      <c r="D177" s="241" t="s">
        <v>128</v>
      </c>
      <c r="E177" s="242" t="s">
        <v>1</v>
      </c>
      <c r="F177" s="243" t="s">
        <v>221</v>
      </c>
      <c r="G177" s="240"/>
      <c r="H177" s="244">
        <v>1514</v>
      </c>
      <c r="I177" s="245"/>
      <c r="J177" s="240"/>
      <c r="K177" s="240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128</v>
      </c>
      <c r="AU177" s="250" t="s">
        <v>126</v>
      </c>
      <c r="AV177" s="13" t="s">
        <v>126</v>
      </c>
      <c r="AW177" s="13" t="s">
        <v>31</v>
      </c>
      <c r="AX177" s="13" t="s">
        <v>75</v>
      </c>
      <c r="AY177" s="250" t="s">
        <v>119</v>
      </c>
    </row>
    <row r="178" s="14" customFormat="1">
      <c r="A178" s="14"/>
      <c r="B178" s="251"/>
      <c r="C178" s="252"/>
      <c r="D178" s="241" t="s">
        <v>128</v>
      </c>
      <c r="E178" s="253" t="s">
        <v>1</v>
      </c>
      <c r="F178" s="254" t="s">
        <v>133</v>
      </c>
      <c r="G178" s="252"/>
      <c r="H178" s="255">
        <v>10225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128</v>
      </c>
      <c r="AU178" s="261" t="s">
        <v>126</v>
      </c>
      <c r="AV178" s="14" t="s">
        <v>125</v>
      </c>
      <c r="AW178" s="14" t="s">
        <v>31</v>
      </c>
      <c r="AX178" s="14" t="s">
        <v>83</v>
      </c>
      <c r="AY178" s="261" t="s">
        <v>119</v>
      </c>
    </row>
    <row r="179" s="2" customFormat="1" ht="24.15" customHeight="1">
      <c r="A179" s="38"/>
      <c r="B179" s="39"/>
      <c r="C179" s="225" t="s">
        <v>222</v>
      </c>
      <c r="D179" s="225" t="s">
        <v>121</v>
      </c>
      <c r="E179" s="226" t="s">
        <v>223</v>
      </c>
      <c r="F179" s="227" t="s">
        <v>224</v>
      </c>
      <c r="G179" s="228" t="s">
        <v>157</v>
      </c>
      <c r="H179" s="229">
        <v>3965</v>
      </c>
      <c r="I179" s="230"/>
      <c r="J179" s="231">
        <f>ROUND(I179*H179,2)</f>
        <v>0</v>
      </c>
      <c r="K179" s="232"/>
      <c r="L179" s="44"/>
      <c r="M179" s="233" t="s">
        <v>1</v>
      </c>
      <c r="N179" s="234" t="s">
        <v>41</v>
      </c>
      <c r="O179" s="97"/>
      <c r="P179" s="235">
        <f>O179*H179</f>
        <v>0</v>
      </c>
      <c r="Q179" s="235">
        <v>0</v>
      </c>
      <c r="R179" s="235">
        <f>Q179*H179</f>
        <v>0</v>
      </c>
      <c r="S179" s="235">
        <v>0.125</v>
      </c>
      <c r="T179" s="236">
        <f>S179*H179</f>
        <v>495.625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125</v>
      </c>
      <c r="AT179" s="237" t="s">
        <v>121</v>
      </c>
      <c r="AU179" s="237" t="s">
        <v>126</v>
      </c>
      <c r="AY179" s="17" t="s">
        <v>119</v>
      </c>
      <c r="BE179" s="238">
        <f>IF(N179="základná",J179,0)</f>
        <v>0</v>
      </c>
      <c r="BF179" s="238">
        <f>IF(N179="znížená",J179,0)</f>
        <v>0</v>
      </c>
      <c r="BG179" s="238">
        <f>IF(N179="zákl. prenesená",J179,0)</f>
        <v>0</v>
      </c>
      <c r="BH179" s="238">
        <f>IF(N179="zníž. prenesená",J179,0)</f>
        <v>0</v>
      </c>
      <c r="BI179" s="238">
        <f>IF(N179="nulová",J179,0)</f>
        <v>0</v>
      </c>
      <c r="BJ179" s="17" t="s">
        <v>126</v>
      </c>
      <c r="BK179" s="238">
        <f>ROUND(I179*H179,2)</f>
        <v>0</v>
      </c>
      <c r="BL179" s="17" t="s">
        <v>125</v>
      </c>
      <c r="BM179" s="237" t="s">
        <v>225</v>
      </c>
    </row>
    <row r="180" s="13" customFormat="1">
      <c r="A180" s="13"/>
      <c r="B180" s="239"/>
      <c r="C180" s="240"/>
      <c r="D180" s="241" t="s">
        <v>128</v>
      </c>
      <c r="E180" s="242" t="s">
        <v>1</v>
      </c>
      <c r="F180" s="243" t="s">
        <v>226</v>
      </c>
      <c r="G180" s="240"/>
      <c r="H180" s="244">
        <v>3965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128</v>
      </c>
      <c r="AU180" s="250" t="s">
        <v>126</v>
      </c>
      <c r="AV180" s="13" t="s">
        <v>126</v>
      </c>
      <c r="AW180" s="13" t="s">
        <v>31</v>
      </c>
      <c r="AX180" s="13" t="s">
        <v>75</v>
      </c>
      <c r="AY180" s="250" t="s">
        <v>119</v>
      </c>
    </row>
    <row r="181" s="14" customFormat="1">
      <c r="A181" s="14"/>
      <c r="B181" s="251"/>
      <c r="C181" s="252"/>
      <c r="D181" s="241" t="s">
        <v>128</v>
      </c>
      <c r="E181" s="253" t="s">
        <v>1</v>
      </c>
      <c r="F181" s="254" t="s">
        <v>133</v>
      </c>
      <c r="G181" s="252"/>
      <c r="H181" s="255">
        <v>3965</v>
      </c>
      <c r="I181" s="256"/>
      <c r="J181" s="252"/>
      <c r="K181" s="252"/>
      <c r="L181" s="257"/>
      <c r="M181" s="258"/>
      <c r="N181" s="259"/>
      <c r="O181" s="259"/>
      <c r="P181" s="259"/>
      <c r="Q181" s="259"/>
      <c r="R181" s="259"/>
      <c r="S181" s="259"/>
      <c r="T181" s="26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1" t="s">
        <v>128</v>
      </c>
      <c r="AU181" s="261" t="s">
        <v>126</v>
      </c>
      <c r="AV181" s="14" t="s">
        <v>125</v>
      </c>
      <c r="AW181" s="14" t="s">
        <v>31</v>
      </c>
      <c r="AX181" s="14" t="s">
        <v>83</v>
      </c>
      <c r="AY181" s="261" t="s">
        <v>119</v>
      </c>
    </row>
    <row r="182" s="2" customFormat="1" ht="24.15" customHeight="1">
      <c r="A182" s="38"/>
      <c r="B182" s="39"/>
      <c r="C182" s="225" t="s">
        <v>227</v>
      </c>
      <c r="D182" s="225" t="s">
        <v>121</v>
      </c>
      <c r="E182" s="226" t="s">
        <v>228</v>
      </c>
      <c r="F182" s="227" t="s">
        <v>229</v>
      </c>
      <c r="G182" s="228" t="s">
        <v>193</v>
      </c>
      <c r="H182" s="229">
        <v>3686</v>
      </c>
      <c r="I182" s="230"/>
      <c r="J182" s="231">
        <f>ROUND(I182*H182,2)</f>
        <v>0</v>
      </c>
      <c r="K182" s="232"/>
      <c r="L182" s="44"/>
      <c r="M182" s="233" t="s">
        <v>1</v>
      </c>
      <c r="N182" s="234" t="s">
        <v>41</v>
      </c>
      <c r="O182" s="97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7" t="s">
        <v>125</v>
      </c>
      <c r="AT182" s="237" t="s">
        <v>121</v>
      </c>
      <c r="AU182" s="237" t="s">
        <v>126</v>
      </c>
      <c r="AY182" s="17" t="s">
        <v>119</v>
      </c>
      <c r="BE182" s="238">
        <f>IF(N182="základná",J182,0)</f>
        <v>0</v>
      </c>
      <c r="BF182" s="238">
        <f>IF(N182="znížená",J182,0)</f>
        <v>0</v>
      </c>
      <c r="BG182" s="238">
        <f>IF(N182="zákl. prenesená",J182,0)</f>
        <v>0</v>
      </c>
      <c r="BH182" s="238">
        <f>IF(N182="zníž. prenesená",J182,0)</f>
        <v>0</v>
      </c>
      <c r="BI182" s="238">
        <f>IF(N182="nulová",J182,0)</f>
        <v>0</v>
      </c>
      <c r="BJ182" s="17" t="s">
        <v>126</v>
      </c>
      <c r="BK182" s="238">
        <f>ROUND(I182*H182,2)</f>
        <v>0</v>
      </c>
      <c r="BL182" s="17" t="s">
        <v>125</v>
      </c>
      <c r="BM182" s="237" t="s">
        <v>230</v>
      </c>
    </row>
    <row r="183" s="13" customFormat="1">
      <c r="A183" s="13"/>
      <c r="B183" s="239"/>
      <c r="C183" s="240"/>
      <c r="D183" s="241" t="s">
        <v>128</v>
      </c>
      <c r="E183" s="242" t="s">
        <v>1</v>
      </c>
      <c r="F183" s="243" t="s">
        <v>231</v>
      </c>
      <c r="G183" s="240"/>
      <c r="H183" s="244">
        <v>138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128</v>
      </c>
      <c r="AU183" s="250" t="s">
        <v>126</v>
      </c>
      <c r="AV183" s="13" t="s">
        <v>126</v>
      </c>
      <c r="AW183" s="13" t="s">
        <v>31</v>
      </c>
      <c r="AX183" s="13" t="s">
        <v>75</v>
      </c>
      <c r="AY183" s="250" t="s">
        <v>119</v>
      </c>
    </row>
    <row r="184" s="13" customFormat="1">
      <c r="A184" s="13"/>
      <c r="B184" s="239"/>
      <c r="C184" s="240"/>
      <c r="D184" s="241" t="s">
        <v>128</v>
      </c>
      <c r="E184" s="242" t="s">
        <v>1</v>
      </c>
      <c r="F184" s="243" t="s">
        <v>232</v>
      </c>
      <c r="G184" s="240"/>
      <c r="H184" s="244">
        <v>3548</v>
      </c>
      <c r="I184" s="245"/>
      <c r="J184" s="240"/>
      <c r="K184" s="240"/>
      <c r="L184" s="246"/>
      <c r="M184" s="247"/>
      <c r="N184" s="248"/>
      <c r="O184" s="248"/>
      <c r="P184" s="248"/>
      <c r="Q184" s="248"/>
      <c r="R184" s="248"/>
      <c r="S184" s="248"/>
      <c r="T184" s="24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0" t="s">
        <v>128</v>
      </c>
      <c r="AU184" s="250" t="s">
        <v>126</v>
      </c>
      <c r="AV184" s="13" t="s">
        <v>126</v>
      </c>
      <c r="AW184" s="13" t="s">
        <v>31</v>
      </c>
      <c r="AX184" s="13" t="s">
        <v>75</v>
      </c>
      <c r="AY184" s="250" t="s">
        <v>119</v>
      </c>
    </row>
    <row r="185" s="14" customFormat="1">
      <c r="A185" s="14"/>
      <c r="B185" s="251"/>
      <c r="C185" s="252"/>
      <c r="D185" s="241" t="s">
        <v>128</v>
      </c>
      <c r="E185" s="253" t="s">
        <v>1</v>
      </c>
      <c r="F185" s="254" t="s">
        <v>133</v>
      </c>
      <c r="G185" s="252"/>
      <c r="H185" s="255">
        <v>3686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128</v>
      </c>
      <c r="AU185" s="261" t="s">
        <v>126</v>
      </c>
      <c r="AV185" s="14" t="s">
        <v>125</v>
      </c>
      <c r="AW185" s="14" t="s">
        <v>31</v>
      </c>
      <c r="AX185" s="14" t="s">
        <v>83</v>
      </c>
      <c r="AY185" s="261" t="s">
        <v>119</v>
      </c>
    </row>
    <row r="186" s="2" customFormat="1" ht="24.15" customHeight="1">
      <c r="A186" s="38"/>
      <c r="B186" s="39"/>
      <c r="C186" s="225" t="s">
        <v>233</v>
      </c>
      <c r="D186" s="225" t="s">
        <v>121</v>
      </c>
      <c r="E186" s="226" t="s">
        <v>234</v>
      </c>
      <c r="F186" s="227" t="s">
        <v>235</v>
      </c>
      <c r="G186" s="228" t="s">
        <v>193</v>
      </c>
      <c r="H186" s="229">
        <v>1004</v>
      </c>
      <c r="I186" s="230"/>
      <c r="J186" s="231">
        <f>ROUND(I186*H186,2)</f>
        <v>0</v>
      </c>
      <c r="K186" s="232"/>
      <c r="L186" s="44"/>
      <c r="M186" s="233" t="s">
        <v>1</v>
      </c>
      <c r="N186" s="234" t="s">
        <v>41</v>
      </c>
      <c r="O186" s="97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125</v>
      </c>
      <c r="AT186" s="237" t="s">
        <v>121</v>
      </c>
      <c r="AU186" s="237" t="s">
        <v>126</v>
      </c>
      <c r="AY186" s="17" t="s">
        <v>119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7" t="s">
        <v>126</v>
      </c>
      <c r="BK186" s="238">
        <f>ROUND(I186*H186,2)</f>
        <v>0</v>
      </c>
      <c r="BL186" s="17" t="s">
        <v>125</v>
      </c>
      <c r="BM186" s="237" t="s">
        <v>236</v>
      </c>
    </row>
    <row r="187" s="13" customFormat="1">
      <c r="A187" s="13"/>
      <c r="B187" s="239"/>
      <c r="C187" s="240"/>
      <c r="D187" s="241" t="s">
        <v>128</v>
      </c>
      <c r="E187" s="242" t="s">
        <v>1</v>
      </c>
      <c r="F187" s="243" t="s">
        <v>237</v>
      </c>
      <c r="G187" s="240"/>
      <c r="H187" s="244">
        <v>1004</v>
      </c>
      <c r="I187" s="245"/>
      <c r="J187" s="240"/>
      <c r="K187" s="240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128</v>
      </c>
      <c r="AU187" s="250" t="s">
        <v>126</v>
      </c>
      <c r="AV187" s="13" t="s">
        <v>126</v>
      </c>
      <c r="AW187" s="13" t="s">
        <v>31</v>
      </c>
      <c r="AX187" s="13" t="s">
        <v>83</v>
      </c>
      <c r="AY187" s="250" t="s">
        <v>119</v>
      </c>
    </row>
    <row r="188" s="2" customFormat="1" ht="24.15" customHeight="1">
      <c r="A188" s="38"/>
      <c r="B188" s="39"/>
      <c r="C188" s="225" t="s">
        <v>238</v>
      </c>
      <c r="D188" s="225" t="s">
        <v>121</v>
      </c>
      <c r="E188" s="226" t="s">
        <v>239</v>
      </c>
      <c r="F188" s="227" t="s">
        <v>240</v>
      </c>
      <c r="G188" s="228" t="s">
        <v>241</v>
      </c>
      <c r="H188" s="229">
        <v>73</v>
      </c>
      <c r="I188" s="230"/>
      <c r="J188" s="231">
        <f>ROUND(I188*H188,2)</f>
        <v>0</v>
      </c>
      <c r="K188" s="232"/>
      <c r="L188" s="44"/>
      <c r="M188" s="233" t="s">
        <v>1</v>
      </c>
      <c r="N188" s="234" t="s">
        <v>41</v>
      </c>
      <c r="O188" s="97"/>
      <c r="P188" s="235">
        <f>O188*H188</f>
        <v>0</v>
      </c>
      <c r="Q188" s="235">
        <v>0.3271</v>
      </c>
      <c r="R188" s="235">
        <f>Q188*H188</f>
        <v>23.878299999999999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125</v>
      </c>
      <c r="AT188" s="237" t="s">
        <v>121</v>
      </c>
      <c r="AU188" s="237" t="s">
        <v>126</v>
      </c>
      <c r="AY188" s="17" t="s">
        <v>119</v>
      </c>
      <c r="BE188" s="238">
        <f>IF(N188="základná",J188,0)</f>
        <v>0</v>
      </c>
      <c r="BF188" s="238">
        <f>IF(N188="znížená",J188,0)</f>
        <v>0</v>
      </c>
      <c r="BG188" s="238">
        <f>IF(N188="zákl. prenesená",J188,0)</f>
        <v>0</v>
      </c>
      <c r="BH188" s="238">
        <f>IF(N188="zníž. prenesená",J188,0)</f>
        <v>0</v>
      </c>
      <c r="BI188" s="238">
        <f>IF(N188="nulová",J188,0)</f>
        <v>0</v>
      </c>
      <c r="BJ188" s="17" t="s">
        <v>126</v>
      </c>
      <c r="BK188" s="238">
        <f>ROUND(I188*H188,2)</f>
        <v>0</v>
      </c>
      <c r="BL188" s="17" t="s">
        <v>125</v>
      </c>
      <c r="BM188" s="237" t="s">
        <v>242</v>
      </c>
    </row>
    <row r="189" s="2" customFormat="1" ht="24.15" customHeight="1">
      <c r="A189" s="38"/>
      <c r="B189" s="39"/>
      <c r="C189" s="225" t="s">
        <v>243</v>
      </c>
      <c r="D189" s="225" t="s">
        <v>121</v>
      </c>
      <c r="E189" s="226" t="s">
        <v>244</v>
      </c>
      <c r="F189" s="227" t="s">
        <v>245</v>
      </c>
      <c r="G189" s="228" t="s">
        <v>151</v>
      </c>
      <c r="H189" s="229">
        <v>11672.275</v>
      </c>
      <c r="I189" s="230"/>
      <c r="J189" s="231">
        <f>ROUND(I189*H189,2)</f>
        <v>0</v>
      </c>
      <c r="K189" s="232"/>
      <c r="L189" s="44"/>
      <c r="M189" s="233" t="s">
        <v>1</v>
      </c>
      <c r="N189" s="234" t="s">
        <v>41</v>
      </c>
      <c r="O189" s="97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125</v>
      </c>
      <c r="AT189" s="237" t="s">
        <v>121</v>
      </c>
      <c r="AU189" s="237" t="s">
        <v>126</v>
      </c>
      <c r="AY189" s="17" t="s">
        <v>119</v>
      </c>
      <c r="BE189" s="238">
        <f>IF(N189="základná",J189,0)</f>
        <v>0</v>
      </c>
      <c r="BF189" s="238">
        <f>IF(N189="znížená",J189,0)</f>
        <v>0</v>
      </c>
      <c r="BG189" s="238">
        <f>IF(N189="zákl. prenesená",J189,0)</f>
        <v>0</v>
      </c>
      <c r="BH189" s="238">
        <f>IF(N189="zníž. prenesená",J189,0)</f>
        <v>0</v>
      </c>
      <c r="BI189" s="238">
        <f>IF(N189="nulová",J189,0)</f>
        <v>0</v>
      </c>
      <c r="BJ189" s="17" t="s">
        <v>126</v>
      </c>
      <c r="BK189" s="238">
        <f>ROUND(I189*H189,2)</f>
        <v>0</v>
      </c>
      <c r="BL189" s="17" t="s">
        <v>125</v>
      </c>
      <c r="BM189" s="237" t="s">
        <v>246</v>
      </c>
    </row>
    <row r="190" s="13" customFormat="1">
      <c r="A190" s="13"/>
      <c r="B190" s="239"/>
      <c r="C190" s="240"/>
      <c r="D190" s="241" t="s">
        <v>128</v>
      </c>
      <c r="E190" s="242" t="s">
        <v>1</v>
      </c>
      <c r="F190" s="243" t="s">
        <v>247</v>
      </c>
      <c r="G190" s="240"/>
      <c r="H190" s="244">
        <v>759.14999999999998</v>
      </c>
      <c r="I190" s="245"/>
      <c r="J190" s="240"/>
      <c r="K190" s="240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128</v>
      </c>
      <c r="AU190" s="250" t="s">
        <v>126</v>
      </c>
      <c r="AV190" s="13" t="s">
        <v>126</v>
      </c>
      <c r="AW190" s="13" t="s">
        <v>31</v>
      </c>
      <c r="AX190" s="13" t="s">
        <v>75</v>
      </c>
      <c r="AY190" s="250" t="s">
        <v>119</v>
      </c>
    </row>
    <row r="191" s="13" customFormat="1">
      <c r="A191" s="13"/>
      <c r="B191" s="239"/>
      <c r="C191" s="240"/>
      <c r="D191" s="241" t="s">
        <v>128</v>
      </c>
      <c r="E191" s="242" t="s">
        <v>1</v>
      </c>
      <c r="F191" s="243" t="s">
        <v>248</v>
      </c>
      <c r="G191" s="240"/>
      <c r="H191" s="244">
        <v>5.7000000000000002</v>
      </c>
      <c r="I191" s="245"/>
      <c r="J191" s="240"/>
      <c r="K191" s="240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128</v>
      </c>
      <c r="AU191" s="250" t="s">
        <v>126</v>
      </c>
      <c r="AV191" s="13" t="s">
        <v>126</v>
      </c>
      <c r="AW191" s="13" t="s">
        <v>31</v>
      </c>
      <c r="AX191" s="13" t="s">
        <v>75</v>
      </c>
      <c r="AY191" s="250" t="s">
        <v>119</v>
      </c>
    </row>
    <row r="192" s="13" customFormat="1">
      <c r="A192" s="13"/>
      <c r="B192" s="239"/>
      <c r="C192" s="240"/>
      <c r="D192" s="241" t="s">
        <v>128</v>
      </c>
      <c r="E192" s="242" t="s">
        <v>1</v>
      </c>
      <c r="F192" s="243" t="s">
        <v>249</v>
      </c>
      <c r="G192" s="240"/>
      <c r="H192" s="244">
        <v>64.049999999999997</v>
      </c>
      <c r="I192" s="245"/>
      <c r="J192" s="240"/>
      <c r="K192" s="240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128</v>
      </c>
      <c r="AU192" s="250" t="s">
        <v>126</v>
      </c>
      <c r="AV192" s="13" t="s">
        <v>126</v>
      </c>
      <c r="AW192" s="13" t="s">
        <v>31</v>
      </c>
      <c r="AX192" s="13" t="s">
        <v>75</v>
      </c>
      <c r="AY192" s="250" t="s">
        <v>119</v>
      </c>
    </row>
    <row r="193" s="13" customFormat="1">
      <c r="A193" s="13"/>
      <c r="B193" s="239"/>
      <c r="C193" s="240"/>
      <c r="D193" s="241" t="s">
        <v>128</v>
      </c>
      <c r="E193" s="242" t="s">
        <v>1</v>
      </c>
      <c r="F193" s="243" t="s">
        <v>250</v>
      </c>
      <c r="G193" s="240"/>
      <c r="H193" s="244">
        <v>4343.5</v>
      </c>
      <c r="I193" s="245"/>
      <c r="J193" s="240"/>
      <c r="K193" s="240"/>
      <c r="L193" s="246"/>
      <c r="M193" s="247"/>
      <c r="N193" s="248"/>
      <c r="O193" s="248"/>
      <c r="P193" s="248"/>
      <c r="Q193" s="248"/>
      <c r="R193" s="248"/>
      <c r="S193" s="248"/>
      <c r="T193" s="24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0" t="s">
        <v>128</v>
      </c>
      <c r="AU193" s="250" t="s">
        <v>126</v>
      </c>
      <c r="AV193" s="13" t="s">
        <v>126</v>
      </c>
      <c r="AW193" s="13" t="s">
        <v>31</v>
      </c>
      <c r="AX193" s="13" t="s">
        <v>75</v>
      </c>
      <c r="AY193" s="250" t="s">
        <v>119</v>
      </c>
    </row>
    <row r="194" s="13" customFormat="1">
      <c r="A194" s="13"/>
      <c r="B194" s="239"/>
      <c r="C194" s="240"/>
      <c r="D194" s="241" t="s">
        <v>128</v>
      </c>
      <c r="E194" s="242" t="s">
        <v>1</v>
      </c>
      <c r="F194" s="243" t="s">
        <v>251</v>
      </c>
      <c r="G194" s="240"/>
      <c r="H194" s="244">
        <v>5444.375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128</v>
      </c>
      <c r="AU194" s="250" t="s">
        <v>126</v>
      </c>
      <c r="AV194" s="13" t="s">
        <v>126</v>
      </c>
      <c r="AW194" s="13" t="s">
        <v>31</v>
      </c>
      <c r="AX194" s="13" t="s">
        <v>75</v>
      </c>
      <c r="AY194" s="250" t="s">
        <v>119</v>
      </c>
    </row>
    <row r="195" s="13" customFormat="1">
      <c r="A195" s="13"/>
      <c r="B195" s="239"/>
      <c r="C195" s="240"/>
      <c r="D195" s="241" t="s">
        <v>128</v>
      </c>
      <c r="E195" s="242" t="s">
        <v>1</v>
      </c>
      <c r="F195" s="243" t="s">
        <v>252</v>
      </c>
      <c r="G195" s="240"/>
      <c r="H195" s="244">
        <v>567.75</v>
      </c>
      <c r="I195" s="245"/>
      <c r="J195" s="240"/>
      <c r="K195" s="240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128</v>
      </c>
      <c r="AU195" s="250" t="s">
        <v>126</v>
      </c>
      <c r="AV195" s="13" t="s">
        <v>126</v>
      </c>
      <c r="AW195" s="13" t="s">
        <v>31</v>
      </c>
      <c r="AX195" s="13" t="s">
        <v>75</v>
      </c>
      <c r="AY195" s="250" t="s">
        <v>119</v>
      </c>
    </row>
    <row r="196" s="13" customFormat="1">
      <c r="A196" s="13"/>
      <c r="B196" s="239"/>
      <c r="C196" s="240"/>
      <c r="D196" s="241" t="s">
        <v>128</v>
      </c>
      <c r="E196" s="242" t="s">
        <v>1</v>
      </c>
      <c r="F196" s="243" t="s">
        <v>253</v>
      </c>
      <c r="G196" s="240"/>
      <c r="H196" s="244">
        <v>396.5</v>
      </c>
      <c r="I196" s="245"/>
      <c r="J196" s="240"/>
      <c r="K196" s="240"/>
      <c r="L196" s="246"/>
      <c r="M196" s="247"/>
      <c r="N196" s="248"/>
      <c r="O196" s="248"/>
      <c r="P196" s="248"/>
      <c r="Q196" s="248"/>
      <c r="R196" s="248"/>
      <c r="S196" s="248"/>
      <c r="T196" s="24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0" t="s">
        <v>128</v>
      </c>
      <c r="AU196" s="250" t="s">
        <v>126</v>
      </c>
      <c r="AV196" s="13" t="s">
        <v>126</v>
      </c>
      <c r="AW196" s="13" t="s">
        <v>31</v>
      </c>
      <c r="AX196" s="13" t="s">
        <v>75</v>
      </c>
      <c r="AY196" s="250" t="s">
        <v>119</v>
      </c>
    </row>
    <row r="197" s="13" customFormat="1">
      <c r="A197" s="13"/>
      <c r="B197" s="239"/>
      <c r="C197" s="240"/>
      <c r="D197" s="241" t="s">
        <v>128</v>
      </c>
      <c r="E197" s="242" t="s">
        <v>1</v>
      </c>
      <c r="F197" s="243" t="s">
        <v>254</v>
      </c>
      <c r="G197" s="240"/>
      <c r="H197" s="244">
        <v>91.25</v>
      </c>
      <c r="I197" s="245"/>
      <c r="J197" s="240"/>
      <c r="K197" s="240"/>
      <c r="L197" s="246"/>
      <c r="M197" s="247"/>
      <c r="N197" s="248"/>
      <c r="O197" s="248"/>
      <c r="P197" s="248"/>
      <c r="Q197" s="248"/>
      <c r="R197" s="248"/>
      <c r="S197" s="248"/>
      <c r="T197" s="24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0" t="s">
        <v>128</v>
      </c>
      <c r="AU197" s="250" t="s">
        <v>126</v>
      </c>
      <c r="AV197" s="13" t="s">
        <v>126</v>
      </c>
      <c r="AW197" s="13" t="s">
        <v>31</v>
      </c>
      <c r="AX197" s="13" t="s">
        <v>75</v>
      </c>
      <c r="AY197" s="250" t="s">
        <v>119</v>
      </c>
    </row>
    <row r="198" s="14" customFormat="1">
      <c r="A198" s="14"/>
      <c r="B198" s="251"/>
      <c r="C198" s="252"/>
      <c r="D198" s="241" t="s">
        <v>128</v>
      </c>
      <c r="E198" s="253" t="s">
        <v>1</v>
      </c>
      <c r="F198" s="254" t="s">
        <v>133</v>
      </c>
      <c r="G198" s="252"/>
      <c r="H198" s="255">
        <v>11672.275</v>
      </c>
      <c r="I198" s="256"/>
      <c r="J198" s="252"/>
      <c r="K198" s="252"/>
      <c r="L198" s="257"/>
      <c r="M198" s="258"/>
      <c r="N198" s="259"/>
      <c r="O198" s="259"/>
      <c r="P198" s="259"/>
      <c r="Q198" s="259"/>
      <c r="R198" s="259"/>
      <c r="S198" s="259"/>
      <c r="T198" s="26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1" t="s">
        <v>128</v>
      </c>
      <c r="AU198" s="261" t="s">
        <v>126</v>
      </c>
      <c r="AV198" s="14" t="s">
        <v>125</v>
      </c>
      <c r="AW198" s="14" t="s">
        <v>31</v>
      </c>
      <c r="AX198" s="14" t="s">
        <v>83</v>
      </c>
      <c r="AY198" s="261" t="s">
        <v>119</v>
      </c>
    </row>
    <row r="199" s="2" customFormat="1" ht="33" customHeight="1">
      <c r="A199" s="38"/>
      <c r="B199" s="39"/>
      <c r="C199" s="225" t="s">
        <v>7</v>
      </c>
      <c r="D199" s="225" t="s">
        <v>121</v>
      </c>
      <c r="E199" s="226" t="s">
        <v>255</v>
      </c>
      <c r="F199" s="227" t="s">
        <v>256</v>
      </c>
      <c r="G199" s="228" t="s">
        <v>151</v>
      </c>
      <c r="H199" s="229">
        <v>163411.85000000001</v>
      </c>
      <c r="I199" s="230"/>
      <c r="J199" s="231">
        <f>ROUND(I199*H199,2)</f>
        <v>0</v>
      </c>
      <c r="K199" s="232"/>
      <c r="L199" s="44"/>
      <c r="M199" s="233" t="s">
        <v>1</v>
      </c>
      <c r="N199" s="234" t="s">
        <v>41</v>
      </c>
      <c r="O199" s="97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7" t="s">
        <v>125</v>
      </c>
      <c r="AT199" s="237" t="s">
        <v>121</v>
      </c>
      <c r="AU199" s="237" t="s">
        <v>126</v>
      </c>
      <c r="AY199" s="17" t="s">
        <v>119</v>
      </c>
      <c r="BE199" s="238">
        <f>IF(N199="základná",J199,0)</f>
        <v>0</v>
      </c>
      <c r="BF199" s="238">
        <f>IF(N199="znížená",J199,0)</f>
        <v>0</v>
      </c>
      <c r="BG199" s="238">
        <f>IF(N199="zákl. prenesená",J199,0)</f>
        <v>0</v>
      </c>
      <c r="BH199" s="238">
        <f>IF(N199="zníž. prenesená",J199,0)</f>
        <v>0</v>
      </c>
      <c r="BI199" s="238">
        <f>IF(N199="nulová",J199,0)</f>
        <v>0</v>
      </c>
      <c r="BJ199" s="17" t="s">
        <v>126</v>
      </c>
      <c r="BK199" s="238">
        <f>ROUND(I199*H199,2)</f>
        <v>0</v>
      </c>
      <c r="BL199" s="17" t="s">
        <v>125</v>
      </c>
      <c r="BM199" s="237" t="s">
        <v>257</v>
      </c>
    </row>
    <row r="200" s="13" customFormat="1">
      <c r="A200" s="13"/>
      <c r="B200" s="239"/>
      <c r="C200" s="240"/>
      <c r="D200" s="241" t="s">
        <v>128</v>
      </c>
      <c r="E200" s="242" t="s">
        <v>1</v>
      </c>
      <c r="F200" s="243" t="s">
        <v>258</v>
      </c>
      <c r="G200" s="240"/>
      <c r="H200" s="244">
        <v>163411.85000000001</v>
      </c>
      <c r="I200" s="245"/>
      <c r="J200" s="240"/>
      <c r="K200" s="240"/>
      <c r="L200" s="246"/>
      <c r="M200" s="247"/>
      <c r="N200" s="248"/>
      <c r="O200" s="248"/>
      <c r="P200" s="248"/>
      <c r="Q200" s="248"/>
      <c r="R200" s="248"/>
      <c r="S200" s="248"/>
      <c r="T200" s="24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0" t="s">
        <v>128</v>
      </c>
      <c r="AU200" s="250" t="s">
        <v>126</v>
      </c>
      <c r="AV200" s="13" t="s">
        <v>126</v>
      </c>
      <c r="AW200" s="13" t="s">
        <v>31</v>
      </c>
      <c r="AX200" s="13" t="s">
        <v>83</v>
      </c>
      <c r="AY200" s="250" t="s">
        <v>119</v>
      </c>
    </row>
    <row r="201" s="2" customFormat="1" ht="24.15" customHeight="1">
      <c r="A201" s="38"/>
      <c r="B201" s="39"/>
      <c r="C201" s="225" t="s">
        <v>259</v>
      </c>
      <c r="D201" s="225" t="s">
        <v>121</v>
      </c>
      <c r="E201" s="226" t="s">
        <v>260</v>
      </c>
      <c r="F201" s="227" t="s">
        <v>261</v>
      </c>
      <c r="G201" s="228" t="s">
        <v>151</v>
      </c>
      <c r="H201" s="229">
        <v>4740</v>
      </c>
      <c r="I201" s="230"/>
      <c r="J201" s="231">
        <f>ROUND(I201*H201,2)</f>
        <v>0</v>
      </c>
      <c r="K201" s="232"/>
      <c r="L201" s="44"/>
      <c r="M201" s="233" t="s">
        <v>1</v>
      </c>
      <c r="N201" s="234" t="s">
        <v>41</v>
      </c>
      <c r="O201" s="97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7" t="s">
        <v>125</v>
      </c>
      <c r="AT201" s="237" t="s">
        <v>121</v>
      </c>
      <c r="AU201" s="237" t="s">
        <v>126</v>
      </c>
      <c r="AY201" s="17" t="s">
        <v>119</v>
      </c>
      <c r="BE201" s="238">
        <f>IF(N201="základná",J201,0)</f>
        <v>0</v>
      </c>
      <c r="BF201" s="238">
        <f>IF(N201="znížená",J201,0)</f>
        <v>0</v>
      </c>
      <c r="BG201" s="238">
        <f>IF(N201="zákl. prenesená",J201,0)</f>
        <v>0</v>
      </c>
      <c r="BH201" s="238">
        <f>IF(N201="zníž. prenesená",J201,0)</f>
        <v>0</v>
      </c>
      <c r="BI201" s="238">
        <f>IF(N201="nulová",J201,0)</f>
        <v>0</v>
      </c>
      <c r="BJ201" s="17" t="s">
        <v>126</v>
      </c>
      <c r="BK201" s="238">
        <f>ROUND(I201*H201,2)</f>
        <v>0</v>
      </c>
      <c r="BL201" s="17" t="s">
        <v>125</v>
      </c>
      <c r="BM201" s="237" t="s">
        <v>262</v>
      </c>
    </row>
    <row r="202" s="13" customFormat="1">
      <c r="A202" s="13"/>
      <c r="B202" s="239"/>
      <c r="C202" s="240"/>
      <c r="D202" s="241" t="s">
        <v>128</v>
      </c>
      <c r="E202" s="242" t="s">
        <v>1</v>
      </c>
      <c r="F202" s="243" t="s">
        <v>250</v>
      </c>
      <c r="G202" s="240"/>
      <c r="H202" s="244">
        <v>4343.5</v>
      </c>
      <c r="I202" s="245"/>
      <c r="J202" s="240"/>
      <c r="K202" s="240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128</v>
      </c>
      <c r="AU202" s="250" t="s">
        <v>126</v>
      </c>
      <c r="AV202" s="13" t="s">
        <v>126</v>
      </c>
      <c r="AW202" s="13" t="s">
        <v>31</v>
      </c>
      <c r="AX202" s="13" t="s">
        <v>75</v>
      </c>
      <c r="AY202" s="250" t="s">
        <v>119</v>
      </c>
    </row>
    <row r="203" s="13" customFormat="1">
      <c r="A203" s="13"/>
      <c r="B203" s="239"/>
      <c r="C203" s="240"/>
      <c r="D203" s="241" t="s">
        <v>128</v>
      </c>
      <c r="E203" s="242" t="s">
        <v>1</v>
      </c>
      <c r="F203" s="243" t="s">
        <v>253</v>
      </c>
      <c r="G203" s="240"/>
      <c r="H203" s="244">
        <v>396.5</v>
      </c>
      <c r="I203" s="245"/>
      <c r="J203" s="240"/>
      <c r="K203" s="240"/>
      <c r="L203" s="246"/>
      <c r="M203" s="247"/>
      <c r="N203" s="248"/>
      <c r="O203" s="248"/>
      <c r="P203" s="248"/>
      <c r="Q203" s="248"/>
      <c r="R203" s="248"/>
      <c r="S203" s="248"/>
      <c r="T203" s="24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0" t="s">
        <v>128</v>
      </c>
      <c r="AU203" s="250" t="s">
        <v>126</v>
      </c>
      <c r="AV203" s="13" t="s">
        <v>126</v>
      </c>
      <c r="AW203" s="13" t="s">
        <v>31</v>
      </c>
      <c r="AX203" s="13" t="s">
        <v>75</v>
      </c>
      <c r="AY203" s="250" t="s">
        <v>119</v>
      </c>
    </row>
    <row r="204" s="14" customFormat="1">
      <c r="A204" s="14"/>
      <c r="B204" s="251"/>
      <c r="C204" s="252"/>
      <c r="D204" s="241" t="s">
        <v>128</v>
      </c>
      <c r="E204" s="253" t="s">
        <v>1</v>
      </c>
      <c r="F204" s="254" t="s">
        <v>133</v>
      </c>
      <c r="G204" s="252"/>
      <c r="H204" s="255">
        <v>4740</v>
      </c>
      <c r="I204" s="256"/>
      <c r="J204" s="252"/>
      <c r="K204" s="252"/>
      <c r="L204" s="257"/>
      <c r="M204" s="258"/>
      <c r="N204" s="259"/>
      <c r="O204" s="259"/>
      <c r="P204" s="259"/>
      <c r="Q204" s="259"/>
      <c r="R204" s="259"/>
      <c r="S204" s="259"/>
      <c r="T204" s="26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1" t="s">
        <v>128</v>
      </c>
      <c r="AU204" s="261" t="s">
        <v>126</v>
      </c>
      <c r="AV204" s="14" t="s">
        <v>125</v>
      </c>
      <c r="AW204" s="14" t="s">
        <v>31</v>
      </c>
      <c r="AX204" s="14" t="s">
        <v>83</v>
      </c>
      <c r="AY204" s="261" t="s">
        <v>119</v>
      </c>
    </row>
    <row r="205" s="2" customFormat="1" ht="37.8" customHeight="1">
      <c r="A205" s="38"/>
      <c r="B205" s="39"/>
      <c r="C205" s="225" t="s">
        <v>263</v>
      </c>
      <c r="D205" s="225" t="s">
        <v>121</v>
      </c>
      <c r="E205" s="226" t="s">
        <v>264</v>
      </c>
      <c r="F205" s="227" t="s">
        <v>265</v>
      </c>
      <c r="G205" s="228" t="s">
        <v>151</v>
      </c>
      <c r="H205" s="229">
        <v>6926.5749999999998</v>
      </c>
      <c r="I205" s="230"/>
      <c r="J205" s="231">
        <f>ROUND(I205*H205,2)</f>
        <v>0</v>
      </c>
      <c r="K205" s="232"/>
      <c r="L205" s="44"/>
      <c r="M205" s="233" t="s">
        <v>1</v>
      </c>
      <c r="N205" s="234" t="s">
        <v>41</v>
      </c>
      <c r="O205" s="97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125</v>
      </c>
      <c r="AT205" s="237" t="s">
        <v>121</v>
      </c>
      <c r="AU205" s="237" t="s">
        <v>126</v>
      </c>
      <c r="AY205" s="17" t="s">
        <v>119</v>
      </c>
      <c r="BE205" s="238">
        <f>IF(N205="základná",J205,0)</f>
        <v>0</v>
      </c>
      <c r="BF205" s="238">
        <f>IF(N205="znížená",J205,0)</f>
        <v>0</v>
      </c>
      <c r="BG205" s="238">
        <f>IF(N205="zákl. prenesená",J205,0)</f>
        <v>0</v>
      </c>
      <c r="BH205" s="238">
        <f>IF(N205="zníž. prenesená",J205,0)</f>
        <v>0</v>
      </c>
      <c r="BI205" s="238">
        <f>IF(N205="nulová",J205,0)</f>
        <v>0</v>
      </c>
      <c r="BJ205" s="17" t="s">
        <v>126</v>
      </c>
      <c r="BK205" s="238">
        <f>ROUND(I205*H205,2)</f>
        <v>0</v>
      </c>
      <c r="BL205" s="17" t="s">
        <v>125</v>
      </c>
      <c r="BM205" s="237" t="s">
        <v>266</v>
      </c>
    </row>
    <row r="206" s="13" customFormat="1">
      <c r="A206" s="13"/>
      <c r="B206" s="239"/>
      <c r="C206" s="240"/>
      <c r="D206" s="241" t="s">
        <v>128</v>
      </c>
      <c r="E206" s="242" t="s">
        <v>1</v>
      </c>
      <c r="F206" s="243" t="s">
        <v>247</v>
      </c>
      <c r="G206" s="240"/>
      <c r="H206" s="244">
        <v>759.14999999999998</v>
      </c>
      <c r="I206" s="245"/>
      <c r="J206" s="240"/>
      <c r="K206" s="240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128</v>
      </c>
      <c r="AU206" s="250" t="s">
        <v>126</v>
      </c>
      <c r="AV206" s="13" t="s">
        <v>126</v>
      </c>
      <c r="AW206" s="13" t="s">
        <v>31</v>
      </c>
      <c r="AX206" s="13" t="s">
        <v>75</v>
      </c>
      <c r="AY206" s="250" t="s">
        <v>119</v>
      </c>
    </row>
    <row r="207" s="13" customFormat="1">
      <c r="A207" s="13"/>
      <c r="B207" s="239"/>
      <c r="C207" s="240"/>
      <c r="D207" s="241" t="s">
        <v>128</v>
      </c>
      <c r="E207" s="242" t="s">
        <v>1</v>
      </c>
      <c r="F207" s="243" t="s">
        <v>249</v>
      </c>
      <c r="G207" s="240"/>
      <c r="H207" s="244">
        <v>64.049999999999997</v>
      </c>
      <c r="I207" s="245"/>
      <c r="J207" s="240"/>
      <c r="K207" s="240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128</v>
      </c>
      <c r="AU207" s="250" t="s">
        <v>126</v>
      </c>
      <c r="AV207" s="13" t="s">
        <v>126</v>
      </c>
      <c r="AW207" s="13" t="s">
        <v>31</v>
      </c>
      <c r="AX207" s="13" t="s">
        <v>75</v>
      </c>
      <c r="AY207" s="250" t="s">
        <v>119</v>
      </c>
    </row>
    <row r="208" s="13" customFormat="1">
      <c r="A208" s="13"/>
      <c r="B208" s="239"/>
      <c r="C208" s="240"/>
      <c r="D208" s="241" t="s">
        <v>128</v>
      </c>
      <c r="E208" s="242" t="s">
        <v>1</v>
      </c>
      <c r="F208" s="243" t="s">
        <v>251</v>
      </c>
      <c r="G208" s="240"/>
      <c r="H208" s="244">
        <v>5444.375</v>
      </c>
      <c r="I208" s="245"/>
      <c r="J208" s="240"/>
      <c r="K208" s="240"/>
      <c r="L208" s="246"/>
      <c r="M208" s="247"/>
      <c r="N208" s="248"/>
      <c r="O208" s="248"/>
      <c r="P208" s="248"/>
      <c r="Q208" s="248"/>
      <c r="R208" s="248"/>
      <c r="S208" s="248"/>
      <c r="T208" s="24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0" t="s">
        <v>128</v>
      </c>
      <c r="AU208" s="250" t="s">
        <v>126</v>
      </c>
      <c r="AV208" s="13" t="s">
        <v>126</v>
      </c>
      <c r="AW208" s="13" t="s">
        <v>31</v>
      </c>
      <c r="AX208" s="13" t="s">
        <v>75</v>
      </c>
      <c r="AY208" s="250" t="s">
        <v>119</v>
      </c>
    </row>
    <row r="209" s="13" customFormat="1">
      <c r="A209" s="13"/>
      <c r="B209" s="239"/>
      <c r="C209" s="240"/>
      <c r="D209" s="241" t="s">
        <v>128</v>
      </c>
      <c r="E209" s="242" t="s">
        <v>1</v>
      </c>
      <c r="F209" s="243" t="s">
        <v>252</v>
      </c>
      <c r="G209" s="240"/>
      <c r="H209" s="244">
        <v>567.75</v>
      </c>
      <c r="I209" s="245"/>
      <c r="J209" s="240"/>
      <c r="K209" s="240"/>
      <c r="L209" s="246"/>
      <c r="M209" s="247"/>
      <c r="N209" s="248"/>
      <c r="O209" s="248"/>
      <c r="P209" s="248"/>
      <c r="Q209" s="248"/>
      <c r="R209" s="248"/>
      <c r="S209" s="248"/>
      <c r="T209" s="24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0" t="s">
        <v>128</v>
      </c>
      <c r="AU209" s="250" t="s">
        <v>126</v>
      </c>
      <c r="AV209" s="13" t="s">
        <v>126</v>
      </c>
      <c r="AW209" s="13" t="s">
        <v>31</v>
      </c>
      <c r="AX209" s="13" t="s">
        <v>75</v>
      </c>
      <c r="AY209" s="250" t="s">
        <v>119</v>
      </c>
    </row>
    <row r="210" s="13" customFormat="1">
      <c r="A210" s="13"/>
      <c r="B210" s="239"/>
      <c r="C210" s="240"/>
      <c r="D210" s="241" t="s">
        <v>128</v>
      </c>
      <c r="E210" s="242" t="s">
        <v>1</v>
      </c>
      <c r="F210" s="243" t="s">
        <v>254</v>
      </c>
      <c r="G210" s="240"/>
      <c r="H210" s="244">
        <v>91.25</v>
      </c>
      <c r="I210" s="245"/>
      <c r="J210" s="240"/>
      <c r="K210" s="240"/>
      <c r="L210" s="246"/>
      <c r="M210" s="247"/>
      <c r="N210" s="248"/>
      <c r="O210" s="248"/>
      <c r="P210" s="248"/>
      <c r="Q210" s="248"/>
      <c r="R210" s="248"/>
      <c r="S210" s="248"/>
      <c r="T210" s="24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0" t="s">
        <v>128</v>
      </c>
      <c r="AU210" s="250" t="s">
        <v>126</v>
      </c>
      <c r="AV210" s="13" t="s">
        <v>126</v>
      </c>
      <c r="AW210" s="13" t="s">
        <v>31</v>
      </c>
      <c r="AX210" s="13" t="s">
        <v>75</v>
      </c>
      <c r="AY210" s="250" t="s">
        <v>119</v>
      </c>
    </row>
    <row r="211" s="14" customFormat="1">
      <c r="A211" s="14"/>
      <c r="B211" s="251"/>
      <c r="C211" s="252"/>
      <c r="D211" s="241" t="s">
        <v>128</v>
      </c>
      <c r="E211" s="253" t="s">
        <v>1</v>
      </c>
      <c r="F211" s="254" t="s">
        <v>133</v>
      </c>
      <c r="G211" s="252"/>
      <c r="H211" s="255">
        <v>6926.5749999999998</v>
      </c>
      <c r="I211" s="256"/>
      <c r="J211" s="252"/>
      <c r="K211" s="252"/>
      <c r="L211" s="257"/>
      <c r="M211" s="258"/>
      <c r="N211" s="259"/>
      <c r="O211" s="259"/>
      <c r="P211" s="259"/>
      <c r="Q211" s="259"/>
      <c r="R211" s="259"/>
      <c r="S211" s="259"/>
      <c r="T211" s="26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1" t="s">
        <v>128</v>
      </c>
      <c r="AU211" s="261" t="s">
        <v>126</v>
      </c>
      <c r="AV211" s="14" t="s">
        <v>125</v>
      </c>
      <c r="AW211" s="14" t="s">
        <v>31</v>
      </c>
      <c r="AX211" s="14" t="s">
        <v>83</v>
      </c>
      <c r="AY211" s="261" t="s">
        <v>119</v>
      </c>
    </row>
    <row r="212" s="12" customFormat="1" ht="22.8" customHeight="1">
      <c r="A212" s="12"/>
      <c r="B212" s="209"/>
      <c r="C212" s="210"/>
      <c r="D212" s="211" t="s">
        <v>74</v>
      </c>
      <c r="E212" s="223" t="s">
        <v>267</v>
      </c>
      <c r="F212" s="223" t="s">
        <v>268</v>
      </c>
      <c r="G212" s="210"/>
      <c r="H212" s="210"/>
      <c r="I212" s="213"/>
      <c r="J212" s="224">
        <f>BK212</f>
        <v>0</v>
      </c>
      <c r="K212" s="210"/>
      <c r="L212" s="215"/>
      <c r="M212" s="216"/>
      <c r="N212" s="217"/>
      <c r="O212" s="217"/>
      <c r="P212" s="218">
        <f>SUM(P213:P219)</f>
        <v>0</v>
      </c>
      <c r="Q212" s="217"/>
      <c r="R212" s="218">
        <f>SUM(R213:R219)</f>
        <v>2643.8881109999998</v>
      </c>
      <c r="S212" s="217"/>
      <c r="T212" s="219">
        <f>SUM(T213:T219)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20" t="s">
        <v>83</v>
      </c>
      <c r="AT212" s="221" t="s">
        <v>74</v>
      </c>
      <c r="AU212" s="221" t="s">
        <v>83</v>
      </c>
      <c r="AY212" s="220" t="s">
        <v>119</v>
      </c>
      <c r="BK212" s="222">
        <f>SUM(BK213:BK219)</f>
        <v>0</v>
      </c>
    </row>
    <row r="213" s="2" customFormat="1" ht="33" customHeight="1">
      <c r="A213" s="38"/>
      <c r="B213" s="39"/>
      <c r="C213" s="225" t="s">
        <v>269</v>
      </c>
      <c r="D213" s="225" t="s">
        <v>121</v>
      </c>
      <c r="E213" s="226" t="s">
        <v>270</v>
      </c>
      <c r="F213" s="227" t="s">
        <v>271</v>
      </c>
      <c r="G213" s="228" t="s">
        <v>157</v>
      </c>
      <c r="H213" s="229">
        <v>8832</v>
      </c>
      <c r="I213" s="230"/>
      <c r="J213" s="231">
        <f>ROUND(I213*H213,2)</f>
        <v>0</v>
      </c>
      <c r="K213" s="232"/>
      <c r="L213" s="44"/>
      <c r="M213" s="233" t="s">
        <v>1</v>
      </c>
      <c r="N213" s="234" t="s">
        <v>41</v>
      </c>
      <c r="O213" s="97"/>
      <c r="P213" s="235">
        <f>O213*H213</f>
        <v>0</v>
      </c>
      <c r="Q213" s="235">
        <v>0.12966</v>
      </c>
      <c r="R213" s="235">
        <f>Q213*H213</f>
        <v>1145.1571200000001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125</v>
      </c>
      <c r="AT213" s="237" t="s">
        <v>121</v>
      </c>
      <c r="AU213" s="237" t="s">
        <v>126</v>
      </c>
      <c r="AY213" s="17" t="s">
        <v>119</v>
      </c>
      <c r="BE213" s="238">
        <f>IF(N213="základná",J213,0)</f>
        <v>0</v>
      </c>
      <c r="BF213" s="238">
        <f>IF(N213="znížená",J213,0)</f>
        <v>0</v>
      </c>
      <c r="BG213" s="238">
        <f>IF(N213="zákl. prenesená",J213,0)</f>
        <v>0</v>
      </c>
      <c r="BH213" s="238">
        <f>IF(N213="zníž. prenesená",J213,0)</f>
        <v>0</v>
      </c>
      <c r="BI213" s="238">
        <f>IF(N213="nulová",J213,0)</f>
        <v>0</v>
      </c>
      <c r="BJ213" s="17" t="s">
        <v>126</v>
      </c>
      <c r="BK213" s="238">
        <f>ROUND(I213*H213,2)</f>
        <v>0</v>
      </c>
      <c r="BL213" s="17" t="s">
        <v>125</v>
      </c>
      <c r="BM213" s="237" t="s">
        <v>272</v>
      </c>
    </row>
    <row r="214" s="13" customFormat="1">
      <c r="A214" s="13"/>
      <c r="B214" s="239"/>
      <c r="C214" s="240"/>
      <c r="D214" s="241" t="s">
        <v>128</v>
      </c>
      <c r="E214" s="242" t="s">
        <v>1</v>
      </c>
      <c r="F214" s="243" t="s">
        <v>273</v>
      </c>
      <c r="G214" s="240"/>
      <c r="H214" s="244">
        <v>8832</v>
      </c>
      <c r="I214" s="245"/>
      <c r="J214" s="240"/>
      <c r="K214" s="240"/>
      <c r="L214" s="246"/>
      <c r="M214" s="247"/>
      <c r="N214" s="248"/>
      <c r="O214" s="248"/>
      <c r="P214" s="248"/>
      <c r="Q214" s="248"/>
      <c r="R214" s="248"/>
      <c r="S214" s="248"/>
      <c r="T214" s="24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0" t="s">
        <v>128</v>
      </c>
      <c r="AU214" s="250" t="s">
        <v>126</v>
      </c>
      <c r="AV214" s="13" t="s">
        <v>126</v>
      </c>
      <c r="AW214" s="13" t="s">
        <v>31</v>
      </c>
      <c r="AX214" s="13" t="s">
        <v>83</v>
      </c>
      <c r="AY214" s="250" t="s">
        <v>119</v>
      </c>
    </row>
    <row r="215" s="2" customFormat="1" ht="37.8" customHeight="1">
      <c r="A215" s="38"/>
      <c r="B215" s="39"/>
      <c r="C215" s="225" t="s">
        <v>274</v>
      </c>
      <c r="D215" s="225" t="s">
        <v>121</v>
      </c>
      <c r="E215" s="226" t="s">
        <v>275</v>
      </c>
      <c r="F215" s="227" t="s">
        <v>276</v>
      </c>
      <c r="G215" s="228" t="s">
        <v>157</v>
      </c>
      <c r="H215" s="229">
        <v>11482.299999999999</v>
      </c>
      <c r="I215" s="230"/>
      <c r="J215" s="231">
        <f>ROUND(I215*H215,2)</f>
        <v>0</v>
      </c>
      <c r="K215" s="232"/>
      <c r="L215" s="44"/>
      <c r="M215" s="233" t="s">
        <v>1</v>
      </c>
      <c r="N215" s="234" t="s">
        <v>41</v>
      </c>
      <c r="O215" s="97"/>
      <c r="P215" s="235">
        <f>O215*H215</f>
        <v>0</v>
      </c>
      <c r="Q215" s="235">
        <v>0.12966</v>
      </c>
      <c r="R215" s="235">
        <f>Q215*H215</f>
        <v>1488.7950179999998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125</v>
      </c>
      <c r="AT215" s="237" t="s">
        <v>121</v>
      </c>
      <c r="AU215" s="237" t="s">
        <v>126</v>
      </c>
      <c r="AY215" s="17" t="s">
        <v>119</v>
      </c>
      <c r="BE215" s="238">
        <f>IF(N215="základná",J215,0)</f>
        <v>0</v>
      </c>
      <c r="BF215" s="238">
        <f>IF(N215="znížená",J215,0)</f>
        <v>0</v>
      </c>
      <c r="BG215" s="238">
        <f>IF(N215="zákl. prenesená",J215,0)</f>
        <v>0</v>
      </c>
      <c r="BH215" s="238">
        <f>IF(N215="zníž. prenesená",J215,0)</f>
        <v>0</v>
      </c>
      <c r="BI215" s="238">
        <f>IF(N215="nulová",J215,0)</f>
        <v>0</v>
      </c>
      <c r="BJ215" s="17" t="s">
        <v>126</v>
      </c>
      <c r="BK215" s="238">
        <f>ROUND(I215*H215,2)</f>
        <v>0</v>
      </c>
      <c r="BL215" s="17" t="s">
        <v>125</v>
      </c>
      <c r="BM215" s="237" t="s">
        <v>277</v>
      </c>
    </row>
    <row r="216" s="13" customFormat="1">
      <c r="A216" s="13"/>
      <c r="B216" s="239"/>
      <c r="C216" s="240"/>
      <c r="D216" s="241" t="s">
        <v>128</v>
      </c>
      <c r="E216" s="242" t="s">
        <v>1</v>
      </c>
      <c r="F216" s="243" t="s">
        <v>278</v>
      </c>
      <c r="G216" s="240"/>
      <c r="H216" s="244">
        <v>11482.299999999999</v>
      </c>
      <c r="I216" s="245"/>
      <c r="J216" s="240"/>
      <c r="K216" s="240"/>
      <c r="L216" s="246"/>
      <c r="M216" s="247"/>
      <c r="N216" s="248"/>
      <c r="O216" s="248"/>
      <c r="P216" s="248"/>
      <c r="Q216" s="248"/>
      <c r="R216" s="248"/>
      <c r="S216" s="248"/>
      <c r="T216" s="24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0" t="s">
        <v>128</v>
      </c>
      <c r="AU216" s="250" t="s">
        <v>126</v>
      </c>
      <c r="AV216" s="13" t="s">
        <v>126</v>
      </c>
      <c r="AW216" s="13" t="s">
        <v>31</v>
      </c>
      <c r="AX216" s="13" t="s">
        <v>83</v>
      </c>
      <c r="AY216" s="250" t="s">
        <v>119</v>
      </c>
    </row>
    <row r="217" s="2" customFormat="1" ht="33" customHeight="1">
      <c r="A217" s="38"/>
      <c r="B217" s="39"/>
      <c r="C217" s="225" t="s">
        <v>279</v>
      </c>
      <c r="D217" s="225" t="s">
        <v>121</v>
      </c>
      <c r="E217" s="226" t="s">
        <v>280</v>
      </c>
      <c r="F217" s="227" t="s">
        <v>281</v>
      </c>
      <c r="G217" s="228" t="s">
        <v>157</v>
      </c>
      <c r="H217" s="229">
        <v>19482.299999999999</v>
      </c>
      <c r="I217" s="230"/>
      <c r="J217" s="231">
        <f>ROUND(I217*H217,2)</f>
        <v>0</v>
      </c>
      <c r="K217" s="232"/>
      <c r="L217" s="44"/>
      <c r="M217" s="233" t="s">
        <v>1</v>
      </c>
      <c r="N217" s="234" t="s">
        <v>41</v>
      </c>
      <c r="O217" s="97"/>
      <c r="P217" s="235">
        <f>O217*H217</f>
        <v>0</v>
      </c>
      <c r="Q217" s="235">
        <v>0.00051000000000000004</v>
      </c>
      <c r="R217" s="235">
        <f>Q217*H217</f>
        <v>9.9359730000000006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125</v>
      </c>
      <c r="AT217" s="237" t="s">
        <v>121</v>
      </c>
      <c r="AU217" s="237" t="s">
        <v>126</v>
      </c>
      <c r="AY217" s="17" t="s">
        <v>119</v>
      </c>
      <c r="BE217" s="238">
        <f>IF(N217="základná",J217,0)</f>
        <v>0</v>
      </c>
      <c r="BF217" s="238">
        <f>IF(N217="znížená",J217,0)</f>
        <v>0</v>
      </c>
      <c r="BG217" s="238">
        <f>IF(N217="zákl. prenesená",J217,0)</f>
        <v>0</v>
      </c>
      <c r="BH217" s="238">
        <f>IF(N217="zníž. prenesená",J217,0)</f>
        <v>0</v>
      </c>
      <c r="BI217" s="238">
        <f>IF(N217="nulová",J217,0)</f>
        <v>0</v>
      </c>
      <c r="BJ217" s="17" t="s">
        <v>126</v>
      </c>
      <c r="BK217" s="238">
        <f>ROUND(I217*H217,2)</f>
        <v>0</v>
      </c>
      <c r="BL217" s="17" t="s">
        <v>125</v>
      </c>
      <c r="BM217" s="237" t="s">
        <v>282</v>
      </c>
    </row>
    <row r="218" s="15" customFormat="1">
      <c r="A218" s="15"/>
      <c r="B218" s="273"/>
      <c r="C218" s="274"/>
      <c r="D218" s="241" t="s">
        <v>128</v>
      </c>
      <c r="E218" s="275" t="s">
        <v>1</v>
      </c>
      <c r="F218" s="276" t="s">
        <v>283</v>
      </c>
      <c r="G218" s="274"/>
      <c r="H218" s="275" t="s">
        <v>1</v>
      </c>
      <c r="I218" s="277"/>
      <c r="J218" s="274"/>
      <c r="K218" s="274"/>
      <c r="L218" s="278"/>
      <c r="M218" s="279"/>
      <c r="N218" s="280"/>
      <c r="O218" s="280"/>
      <c r="P218" s="280"/>
      <c r="Q218" s="280"/>
      <c r="R218" s="280"/>
      <c r="S218" s="280"/>
      <c r="T218" s="28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82" t="s">
        <v>128</v>
      </c>
      <c r="AU218" s="282" t="s">
        <v>126</v>
      </c>
      <c r="AV218" s="15" t="s">
        <v>83</v>
      </c>
      <c r="AW218" s="15" t="s">
        <v>31</v>
      </c>
      <c r="AX218" s="15" t="s">
        <v>75</v>
      </c>
      <c r="AY218" s="282" t="s">
        <v>119</v>
      </c>
    </row>
    <row r="219" s="13" customFormat="1">
      <c r="A219" s="13"/>
      <c r="B219" s="239"/>
      <c r="C219" s="240"/>
      <c r="D219" s="241" t="s">
        <v>128</v>
      </c>
      <c r="E219" s="242" t="s">
        <v>1</v>
      </c>
      <c r="F219" s="243" t="s">
        <v>284</v>
      </c>
      <c r="G219" s="240"/>
      <c r="H219" s="244">
        <v>19482.299999999999</v>
      </c>
      <c r="I219" s="245"/>
      <c r="J219" s="240"/>
      <c r="K219" s="240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128</v>
      </c>
      <c r="AU219" s="250" t="s">
        <v>126</v>
      </c>
      <c r="AV219" s="13" t="s">
        <v>126</v>
      </c>
      <c r="AW219" s="13" t="s">
        <v>31</v>
      </c>
      <c r="AX219" s="13" t="s">
        <v>83</v>
      </c>
      <c r="AY219" s="250" t="s">
        <v>119</v>
      </c>
    </row>
    <row r="220" s="12" customFormat="1" ht="22.8" customHeight="1">
      <c r="A220" s="12"/>
      <c r="B220" s="209"/>
      <c r="C220" s="210"/>
      <c r="D220" s="211" t="s">
        <v>74</v>
      </c>
      <c r="E220" s="223" t="s">
        <v>285</v>
      </c>
      <c r="F220" s="223" t="s">
        <v>286</v>
      </c>
      <c r="G220" s="210"/>
      <c r="H220" s="210"/>
      <c r="I220" s="213"/>
      <c r="J220" s="224">
        <f>BK220</f>
        <v>0</v>
      </c>
      <c r="K220" s="210"/>
      <c r="L220" s="215"/>
      <c r="M220" s="216"/>
      <c r="N220" s="217"/>
      <c r="O220" s="217"/>
      <c r="P220" s="218">
        <f>SUM(P221:P244)</f>
        <v>0</v>
      </c>
      <c r="Q220" s="217"/>
      <c r="R220" s="218">
        <f>SUM(R221:R244)</f>
        <v>16521.381797499998</v>
      </c>
      <c r="S220" s="217"/>
      <c r="T220" s="219">
        <f>SUM(T221:T244)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20" t="s">
        <v>83</v>
      </c>
      <c r="AT220" s="221" t="s">
        <v>74</v>
      </c>
      <c r="AU220" s="221" t="s">
        <v>83</v>
      </c>
      <c r="AY220" s="220" t="s">
        <v>119</v>
      </c>
      <c r="BK220" s="222">
        <f>SUM(BK221:BK244)</f>
        <v>0</v>
      </c>
    </row>
    <row r="221" s="2" customFormat="1" ht="33" customHeight="1">
      <c r="A221" s="38"/>
      <c r="B221" s="39"/>
      <c r="C221" s="225" t="s">
        <v>287</v>
      </c>
      <c r="D221" s="225" t="s">
        <v>121</v>
      </c>
      <c r="E221" s="226" t="s">
        <v>270</v>
      </c>
      <c r="F221" s="227" t="s">
        <v>271</v>
      </c>
      <c r="G221" s="228" t="s">
        <v>157</v>
      </c>
      <c r="H221" s="229">
        <v>8254</v>
      </c>
      <c r="I221" s="230"/>
      <c r="J221" s="231">
        <f>ROUND(I221*H221,2)</f>
        <v>0</v>
      </c>
      <c r="K221" s="232"/>
      <c r="L221" s="44"/>
      <c r="M221" s="233" t="s">
        <v>1</v>
      </c>
      <c r="N221" s="234" t="s">
        <v>41</v>
      </c>
      <c r="O221" s="97"/>
      <c r="P221" s="235">
        <f>O221*H221</f>
        <v>0</v>
      </c>
      <c r="Q221" s="235">
        <v>0.12966</v>
      </c>
      <c r="R221" s="235">
        <f>Q221*H221</f>
        <v>1070.2136399999999</v>
      </c>
      <c r="S221" s="235">
        <v>0</v>
      </c>
      <c r="T221" s="23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7" t="s">
        <v>125</v>
      </c>
      <c r="AT221" s="237" t="s">
        <v>121</v>
      </c>
      <c r="AU221" s="237" t="s">
        <v>126</v>
      </c>
      <c r="AY221" s="17" t="s">
        <v>119</v>
      </c>
      <c r="BE221" s="238">
        <f>IF(N221="základná",J221,0)</f>
        <v>0</v>
      </c>
      <c r="BF221" s="238">
        <f>IF(N221="znížená",J221,0)</f>
        <v>0</v>
      </c>
      <c r="BG221" s="238">
        <f>IF(N221="zákl. prenesená",J221,0)</f>
        <v>0</v>
      </c>
      <c r="BH221" s="238">
        <f>IF(N221="zníž. prenesená",J221,0)</f>
        <v>0</v>
      </c>
      <c r="BI221" s="238">
        <f>IF(N221="nulová",J221,0)</f>
        <v>0</v>
      </c>
      <c r="BJ221" s="17" t="s">
        <v>126</v>
      </c>
      <c r="BK221" s="238">
        <f>ROUND(I221*H221,2)</f>
        <v>0</v>
      </c>
      <c r="BL221" s="17" t="s">
        <v>125</v>
      </c>
      <c r="BM221" s="237" t="s">
        <v>288</v>
      </c>
    </row>
    <row r="222" s="13" customFormat="1">
      <c r="A222" s="13"/>
      <c r="B222" s="239"/>
      <c r="C222" s="240"/>
      <c r="D222" s="241" t="s">
        <v>128</v>
      </c>
      <c r="E222" s="242" t="s">
        <v>1</v>
      </c>
      <c r="F222" s="243" t="s">
        <v>289</v>
      </c>
      <c r="G222" s="240"/>
      <c r="H222" s="244">
        <v>8254</v>
      </c>
      <c r="I222" s="245"/>
      <c r="J222" s="240"/>
      <c r="K222" s="240"/>
      <c r="L222" s="246"/>
      <c r="M222" s="247"/>
      <c r="N222" s="248"/>
      <c r="O222" s="248"/>
      <c r="P222" s="248"/>
      <c r="Q222" s="248"/>
      <c r="R222" s="248"/>
      <c r="S222" s="248"/>
      <c r="T222" s="24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0" t="s">
        <v>128</v>
      </c>
      <c r="AU222" s="250" t="s">
        <v>126</v>
      </c>
      <c r="AV222" s="13" t="s">
        <v>126</v>
      </c>
      <c r="AW222" s="13" t="s">
        <v>31</v>
      </c>
      <c r="AX222" s="13" t="s">
        <v>83</v>
      </c>
      <c r="AY222" s="250" t="s">
        <v>119</v>
      </c>
    </row>
    <row r="223" s="2" customFormat="1" ht="37.8" customHeight="1">
      <c r="A223" s="38"/>
      <c r="B223" s="39"/>
      <c r="C223" s="225" t="s">
        <v>290</v>
      </c>
      <c r="D223" s="225" t="s">
        <v>121</v>
      </c>
      <c r="E223" s="226" t="s">
        <v>275</v>
      </c>
      <c r="F223" s="227" t="s">
        <v>276</v>
      </c>
      <c r="G223" s="228" t="s">
        <v>157</v>
      </c>
      <c r="H223" s="229">
        <v>8254</v>
      </c>
      <c r="I223" s="230"/>
      <c r="J223" s="231">
        <f>ROUND(I223*H223,2)</f>
        <v>0</v>
      </c>
      <c r="K223" s="232"/>
      <c r="L223" s="44"/>
      <c r="M223" s="233" t="s">
        <v>1</v>
      </c>
      <c r="N223" s="234" t="s">
        <v>41</v>
      </c>
      <c r="O223" s="97"/>
      <c r="P223" s="235">
        <f>O223*H223</f>
        <v>0</v>
      </c>
      <c r="Q223" s="235">
        <v>0.12966</v>
      </c>
      <c r="R223" s="235">
        <f>Q223*H223</f>
        <v>1070.2136399999999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125</v>
      </c>
      <c r="AT223" s="237" t="s">
        <v>121</v>
      </c>
      <c r="AU223" s="237" t="s">
        <v>126</v>
      </c>
      <c r="AY223" s="17" t="s">
        <v>119</v>
      </c>
      <c r="BE223" s="238">
        <f>IF(N223="základná",J223,0)</f>
        <v>0</v>
      </c>
      <c r="BF223" s="238">
        <f>IF(N223="znížená",J223,0)</f>
        <v>0</v>
      </c>
      <c r="BG223" s="238">
        <f>IF(N223="zákl. prenesená",J223,0)</f>
        <v>0</v>
      </c>
      <c r="BH223" s="238">
        <f>IF(N223="zníž. prenesená",J223,0)</f>
        <v>0</v>
      </c>
      <c r="BI223" s="238">
        <f>IF(N223="nulová",J223,0)</f>
        <v>0</v>
      </c>
      <c r="BJ223" s="17" t="s">
        <v>126</v>
      </c>
      <c r="BK223" s="238">
        <f>ROUND(I223*H223,2)</f>
        <v>0</v>
      </c>
      <c r="BL223" s="17" t="s">
        <v>125</v>
      </c>
      <c r="BM223" s="237" t="s">
        <v>291</v>
      </c>
    </row>
    <row r="224" s="13" customFormat="1">
      <c r="A224" s="13"/>
      <c r="B224" s="239"/>
      <c r="C224" s="240"/>
      <c r="D224" s="241" t="s">
        <v>128</v>
      </c>
      <c r="E224" s="242" t="s">
        <v>1</v>
      </c>
      <c r="F224" s="243" t="s">
        <v>292</v>
      </c>
      <c r="G224" s="240"/>
      <c r="H224" s="244">
        <v>8254</v>
      </c>
      <c r="I224" s="245"/>
      <c r="J224" s="240"/>
      <c r="K224" s="240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128</v>
      </c>
      <c r="AU224" s="250" t="s">
        <v>126</v>
      </c>
      <c r="AV224" s="13" t="s">
        <v>126</v>
      </c>
      <c r="AW224" s="13" t="s">
        <v>31</v>
      </c>
      <c r="AX224" s="13" t="s">
        <v>83</v>
      </c>
      <c r="AY224" s="250" t="s">
        <v>119</v>
      </c>
    </row>
    <row r="225" s="2" customFormat="1" ht="33" customHeight="1">
      <c r="A225" s="38"/>
      <c r="B225" s="39"/>
      <c r="C225" s="225" t="s">
        <v>293</v>
      </c>
      <c r="D225" s="225" t="s">
        <v>121</v>
      </c>
      <c r="E225" s="226" t="s">
        <v>280</v>
      </c>
      <c r="F225" s="227" t="s">
        <v>281</v>
      </c>
      <c r="G225" s="228" t="s">
        <v>157</v>
      </c>
      <c r="H225" s="229">
        <v>16508</v>
      </c>
      <c r="I225" s="230"/>
      <c r="J225" s="231">
        <f>ROUND(I225*H225,2)</f>
        <v>0</v>
      </c>
      <c r="K225" s="232"/>
      <c r="L225" s="44"/>
      <c r="M225" s="233" t="s">
        <v>1</v>
      </c>
      <c r="N225" s="234" t="s">
        <v>41</v>
      </c>
      <c r="O225" s="97"/>
      <c r="P225" s="235">
        <f>O225*H225</f>
        <v>0</v>
      </c>
      <c r="Q225" s="235">
        <v>0.00051000000000000004</v>
      </c>
      <c r="R225" s="235">
        <f>Q225*H225</f>
        <v>8.419080000000001</v>
      </c>
      <c r="S225" s="235">
        <v>0</v>
      </c>
      <c r="T225" s="23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7" t="s">
        <v>125</v>
      </c>
      <c r="AT225" s="237" t="s">
        <v>121</v>
      </c>
      <c r="AU225" s="237" t="s">
        <v>126</v>
      </c>
      <c r="AY225" s="17" t="s">
        <v>119</v>
      </c>
      <c r="BE225" s="238">
        <f>IF(N225="základná",J225,0)</f>
        <v>0</v>
      </c>
      <c r="BF225" s="238">
        <f>IF(N225="znížená",J225,0)</f>
        <v>0</v>
      </c>
      <c r="BG225" s="238">
        <f>IF(N225="zákl. prenesená",J225,0)</f>
        <v>0</v>
      </c>
      <c r="BH225" s="238">
        <f>IF(N225="zníž. prenesená",J225,0)</f>
        <v>0</v>
      </c>
      <c r="BI225" s="238">
        <f>IF(N225="nulová",J225,0)</f>
        <v>0</v>
      </c>
      <c r="BJ225" s="17" t="s">
        <v>126</v>
      </c>
      <c r="BK225" s="238">
        <f>ROUND(I225*H225,2)</f>
        <v>0</v>
      </c>
      <c r="BL225" s="17" t="s">
        <v>125</v>
      </c>
      <c r="BM225" s="237" t="s">
        <v>294</v>
      </c>
    </row>
    <row r="226" s="13" customFormat="1">
      <c r="A226" s="13"/>
      <c r="B226" s="239"/>
      <c r="C226" s="240"/>
      <c r="D226" s="241" t="s">
        <v>128</v>
      </c>
      <c r="E226" s="242" t="s">
        <v>1</v>
      </c>
      <c r="F226" s="243" t="s">
        <v>295</v>
      </c>
      <c r="G226" s="240"/>
      <c r="H226" s="244">
        <v>16508</v>
      </c>
      <c r="I226" s="245"/>
      <c r="J226" s="240"/>
      <c r="K226" s="240"/>
      <c r="L226" s="246"/>
      <c r="M226" s="247"/>
      <c r="N226" s="248"/>
      <c r="O226" s="248"/>
      <c r="P226" s="248"/>
      <c r="Q226" s="248"/>
      <c r="R226" s="248"/>
      <c r="S226" s="248"/>
      <c r="T226" s="24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0" t="s">
        <v>128</v>
      </c>
      <c r="AU226" s="250" t="s">
        <v>126</v>
      </c>
      <c r="AV226" s="13" t="s">
        <v>126</v>
      </c>
      <c r="AW226" s="13" t="s">
        <v>31</v>
      </c>
      <c r="AX226" s="13" t="s">
        <v>83</v>
      </c>
      <c r="AY226" s="250" t="s">
        <v>119</v>
      </c>
    </row>
    <row r="227" s="2" customFormat="1" ht="33" customHeight="1">
      <c r="A227" s="38"/>
      <c r="B227" s="39"/>
      <c r="C227" s="225" t="s">
        <v>296</v>
      </c>
      <c r="D227" s="225" t="s">
        <v>121</v>
      </c>
      <c r="E227" s="226" t="s">
        <v>297</v>
      </c>
      <c r="F227" s="227" t="s">
        <v>298</v>
      </c>
      <c r="G227" s="228" t="s">
        <v>157</v>
      </c>
      <c r="H227" s="229">
        <v>8254</v>
      </c>
      <c r="I227" s="230"/>
      <c r="J227" s="231">
        <f>ROUND(I227*H227,2)</f>
        <v>0</v>
      </c>
      <c r="K227" s="232"/>
      <c r="L227" s="44"/>
      <c r="M227" s="233" t="s">
        <v>1</v>
      </c>
      <c r="N227" s="234" t="s">
        <v>41</v>
      </c>
      <c r="O227" s="97"/>
      <c r="P227" s="235">
        <f>O227*H227</f>
        <v>0</v>
      </c>
      <c r="Q227" s="235">
        <v>0.20746000000000001</v>
      </c>
      <c r="R227" s="235">
        <f>Q227*H227</f>
        <v>1712.37484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125</v>
      </c>
      <c r="AT227" s="237" t="s">
        <v>121</v>
      </c>
      <c r="AU227" s="237" t="s">
        <v>126</v>
      </c>
      <c r="AY227" s="17" t="s">
        <v>119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7" t="s">
        <v>126</v>
      </c>
      <c r="BK227" s="238">
        <f>ROUND(I227*H227,2)</f>
        <v>0</v>
      </c>
      <c r="BL227" s="17" t="s">
        <v>125</v>
      </c>
      <c r="BM227" s="237" t="s">
        <v>299</v>
      </c>
    </row>
    <row r="228" s="13" customFormat="1">
      <c r="A228" s="13"/>
      <c r="B228" s="239"/>
      <c r="C228" s="240"/>
      <c r="D228" s="241" t="s">
        <v>128</v>
      </c>
      <c r="E228" s="242" t="s">
        <v>1</v>
      </c>
      <c r="F228" s="243" t="s">
        <v>300</v>
      </c>
      <c r="G228" s="240"/>
      <c r="H228" s="244">
        <v>8254</v>
      </c>
      <c r="I228" s="245"/>
      <c r="J228" s="240"/>
      <c r="K228" s="240"/>
      <c r="L228" s="246"/>
      <c r="M228" s="247"/>
      <c r="N228" s="248"/>
      <c r="O228" s="248"/>
      <c r="P228" s="248"/>
      <c r="Q228" s="248"/>
      <c r="R228" s="248"/>
      <c r="S228" s="248"/>
      <c r="T228" s="24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0" t="s">
        <v>128</v>
      </c>
      <c r="AU228" s="250" t="s">
        <v>126</v>
      </c>
      <c r="AV228" s="13" t="s">
        <v>126</v>
      </c>
      <c r="AW228" s="13" t="s">
        <v>31</v>
      </c>
      <c r="AX228" s="13" t="s">
        <v>83</v>
      </c>
      <c r="AY228" s="250" t="s">
        <v>119</v>
      </c>
    </row>
    <row r="229" s="2" customFormat="1" ht="37.8" customHeight="1">
      <c r="A229" s="38"/>
      <c r="B229" s="39"/>
      <c r="C229" s="225" t="s">
        <v>301</v>
      </c>
      <c r="D229" s="225" t="s">
        <v>121</v>
      </c>
      <c r="E229" s="226" t="s">
        <v>302</v>
      </c>
      <c r="F229" s="227" t="s">
        <v>303</v>
      </c>
      <c r="G229" s="228" t="s">
        <v>157</v>
      </c>
      <c r="H229" s="229">
        <v>8254</v>
      </c>
      <c r="I229" s="230"/>
      <c r="J229" s="231">
        <f>ROUND(I229*H229,2)</f>
        <v>0</v>
      </c>
      <c r="K229" s="232"/>
      <c r="L229" s="44"/>
      <c r="M229" s="233" t="s">
        <v>1</v>
      </c>
      <c r="N229" s="234" t="s">
        <v>41</v>
      </c>
      <c r="O229" s="97"/>
      <c r="P229" s="235">
        <f>O229*H229</f>
        <v>0</v>
      </c>
      <c r="Q229" s="235">
        <v>0.0135</v>
      </c>
      <c r="R229" s="235">
        <f>Q229*H229</f>
        <v>111.429</v>
      </c>
      <c r="S229" s="235">
        <v>0</v>
      </c>
      <c r="T229" s="23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7" t="s">
        <v>125</v>
      </c>
      <c r="AT229" s="237" t="s">
        <v>121</v>
      </c>
      <c r="AU229" s="237" t="s">
        <v>126</v>
      </c>
      <c r="AY229" s="17" t="s">
        <v>119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7" t="s">
        <v>126</v>
      </c>
      <c r="BK229" s="238">
        <f>ROUND(I229*H229,2)</f>
        <v>0</v>
      </c>
      <c r="BL229" s="17" t="s">
        <v>125</v>
      </c>
      <c r="BM229" s="237" t="s">
        <v>304</v>
      </c>
    </row>
    <row r="230" s="2" customFormat="1" ht="24.15" customHeight="1">
      <c r="A230" s="38"/>
      <c r="B230" s="39"/>
      <c r="C230" s="262" t="s">
        <v>305</v>
      </c>
      <c r="D230" s="262" t="s">
        <v>166</v>
      </c>
      <c r="E230" s="263" t="s">
        <v>306</v>
      </c>
      <c r="F230" s="264" t="s">
        <v>307</v>
      </c>
      <c r="G230" s="265" t="s">
        <v>157</v>
      </c>
      <c r="H230" s="266">
        <v>10915.915000000001</v>
      </c>
      <c r="I230" s="267"/>
      <c r="J230" s="268">
        <f>ROUND(I230*H230,2)</f>
        <v>0</v>
      </c>
      <c r="K230" s="269"/>
      <c r="L230" s="270"/>
      <c r="M230" s="271" t="s">
        <v>1</v>
      </c>
      <c r="N230" s="272" t="s">
        <v>41</v>
      </c>
      <c r="O230" s="97"/>
      <c r="P230" s="235">
        <f>O230*H230</f>
        <v>0</v>
      </c>
      <c r="Q230" s="235">
        <v>0.00050000000000000001</v>
      </c>
      <c r="R230" s="235">
        <f>Q230*H230</f>
        <v>5.4579575000000009</v>
      </c>
      <c r="S230" s="235">
        <v>0</v>
      </c>
      <c r="T230" s="23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7" t="s">
        <v>165</v>
      </c>
      <c r="AT230" s="237" t="s">
        <v>166</v>
      </c>
      <c r="AU230" s="237" t="s">
        <v>126</v>
      </c>
      <c r="AY230" s="17" t="s">
        <v>119</v>
      </c>
      <c r="BE230" s="238">
        <f>IF(N230="základná",J230,0)</f>
        <v>0</v>
      </c>
      <c r="BF230" s="238">
        <f>IF(N230="znížená",J230,0)</f>
        <v>0</v>
      </c>
      <c r="BG230" s="238">
        <f>IF(N230="zákl. prenesená",J230,0)</f>
        <v>0</v>
      </c>
      <c r="BH230" s="238">
        <f>IF(N230="zníž. prenesená",J230,0)</f>
        <v>0</v>
      </c>
      <c r="BI230" s="238">
        <f>IF(N230="nulová",J230,0)</f>
        <v>0</v>
      </c>
      <c r="BJ230" s="17" t="s">
        <v>126</v>
      </c>
      <c r="BK230" s="238">
        <f>ROUND(I230*H230,2)</f>
        <v>0</v>
      </c>
      <c r="BL230" s="17" t="s">
        <v>125</v>
      </c>
      <c r="BM230" s="237" t="s">
        <v>308</v>
      </c>
    </row>
    <row r="231" s="13" customFormat="1">
      <c r="A231" s="13"/>
      <c r="B231" s="239"/>
      <c r="C231" s="240"/>
      <c r="D231" s="241" t="s">
        <v>128</v>
      </c>
      <c r="E231" s="242" t="s">
        <v>1</v>
      </c>
      <c r="F231" s="243" t="s">
        <v>309</v>
      </c>
      <c r="G231" s="240"/>
      <c r="H231" s="244">
        <v>9492.1000000000004</v>
      </c>
      <c r="I231" s="245"/>
      <c r="J231" s="240"/>
      <c r="K231" s="240"/>
      <c r="L231" s="246"/>
      <c r="M231" s="247"/>
      <c r="N231" s="248"/>
      <c r="O231" s="248"/>
      <c r="P231" s="248"/>
      <c r="Q231" s="248"/>
      <c r="R231" s="248"/>
      <c r="S231" s="248"/>
      <c r="T231" s="24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0" t="s">
        <v>128</v>
      </c>
      <c r="AU231" s="250" t="s">
        <v>126</v>
      </c>
      <c r="AV231" s="13" t="s">
        <v>126</v>
      </c>
      <c r="AW231" s="13" t="s">
        <v>31</v>
      </c>
      <c r="AX231" s="13" t="s">
        <v>83</v>
      </c>
      <c r="AY231" s="250" t="s">
        <v>119</v>
      </c>
    </row>
    <row r="232" s="13" customFormat="1">
      <c r="A232" s="13"/>
      <c r="B232" s="239"/>
      <c r="C232" s="240"/>
      <c r="D232" s="241" t="s">
        <v>128</v>
      </c>
      <c r="E232" s="240"/>
      <c r="F232" s="243" t="s">
        <v>310</v>
      </c>
      <c r="G232" s="240"/>
      <c r="H232" s="244">
        <v>10915.915000000001</v>
      </c>
      <c r="I232" s="245"/>
      <c r="J232" s="240"/>
      <c r="K232" s="240"/>
      <c r="L232" s="246"/>
      <c r="M232" s="247"/>
      <c r="N232" s="248"/>
      <c r="O232" s="248"/>
      <c r="P232" s="248"/>
      <c r="Q232" s="248"/>
      <c r="R232" s="248"/>
      <c r="S232" s="248"/>
      <c r="T232" s="24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0" t="s">
        <v>128</v>
      </c>
      <c r="AU232" s="250" t="s">
        <v>126</v>
      </c>
      <c r="AV232" s="13" t="s">
        <v>126</v>
      </c>
      <c r="AW232" s="13" t="s">
        <v>4</v>
      </c>
      <c r="AX232" s="13" t="s">
        <v>83</v>
      </c>
      <c r="AY232" s="250" t="s">
        <v>119</v>
      </c>
    </row>
    <row r="233" s="2" customFormat="1" ht="33" customHeight="1">
      <c r="A233" s="38"/>
      <c r="B233" s="39"/>
      <c r="C233" s="225" t="s">
        <v>311</v>
      </c>
      <c r="D233" s="225" t="s">
        <v>121</v>
      </c>
      <c r="E233" s="226" t="s">
        <v>312</v>
      </c>
      <c r="F233" s="227" t="s">
        <v>313</v>
      </c>
      <c r="G233" s="228" t="s">
        <v>157</v>
      </c>
      <c r="H233" s="229">
        <v>8254</v>
      </c>
      <c r="I233" s="230"/>
      <c r="J233" s="231">
        <f>ROUND(I233*H233,2)</f>
        <v>0</v>
      </c>
      <c r="K233" s="232"/>
      <c r="L233" s="44"/>
      <c r="M233" s="233" t="s">
        <v>1</v>
      </c>
      <c r="N233" s="234" t="s">
        <v>41</v>
      </c>
      <c r="O233" s="97"/>
      <c r="P233" s="235">
        <f>O233*H233</f>
        <v>0</v>
      </c>
      <c r="Q233" s="235">
        <v>0.0058100000000000001</v>
      </c>
      <c r="R233" s="235">
        <f>Q233*H233</f>
        <v>47.955739999999999</v>
      </c>
      <c r="S233" s="235">
        <v>0</v>
      </c>
      <c r="T233" s="23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7" t="s">
        <v>125</v>
      </c>
      <c r="AT233" s="237" t="s">
        <v>121</v>
      </c>
      <c r="AU233" s="237" t="s">
        <v>126</v>
      </c>
      <c r="AY233" s="17" t="s">
        <v>119</v>
      </c>
      <c r="BE233" s="238">
        <f>IF(N233="základná",J233,0)</f>
        <v>0</v>
      </c>
      <c r="BF233" s="238">
        <f>IF(N233="znížená",J233,0)</f>
        <v>0</v>
      </c>
      <c r="BG233" s="238">
        <f>IF(N233="zákl. prenesená",J233,0)</f>
        <v>0</v>
      </c>
      <c r="BH233" s="238">
        <f>IF(N233="zníž. prenesená",J233,0)</f>
        <v>0</v>
      </c>
      <c r="BI233" s="238">
        <f>IF(N233="nulová",J233,0)</f>
        <v>0</v>
      </c>
      <c r="BJ233" s="17" t="s">
        <v>126</v>
      </c>
      <c r="BK233" s="238">
        <f>ROUND(I233*H233,2)</f>
        <v>0</v>
      </c>
      <c r="BL233" s="17" t="s">
        <v>125</v>
      </c>
      <c r="BM233" s="237" t="s">
        <v>314</v>
      </c>
    </row>
    <row r="234" s="13" customFormat="1">
      <c r="A234" s="13"/>
      <c r="B234" s="239"/>
      <c r="C234" s="240"/>
      <c r="D234" s="241" t="s">
        <v>128</v>
      </c>
      <c r="E234" s="242" t="s">
        <v>1</v>
      </c>
      <c r="F234" s="243" t="s">
        <v>315</v>
      </c>
      <c r="G234" s="240"/>
      <c r="H234" s="244">
        <v>8254</v>
      </c>
      <c r="I234" s="245"/>
      <c r="J234" s="240"/>
      <c r="K234" s="240"/>
      <c r="L234" s="246"/>
      <c r="M234" s="247"/>
      <c r="N234" s="248"/>
      <c r="O234" s="248"/>
      <c r="P234" s="248"/>
      <c r="Q234" s="248"/>
      <c r="R234" s="248"/>
      <c r="S234" s="248"/>
      <c r="T234" s="24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50" t="s">
        <v>128</v>
      </c>
      <c r="AU234" s="250" t="s">
        <v>126</v>
      </c>
      <c r="AV234" s="13" t="s">
        <v>126</v>
      </c>
      <c r="AW234" s="13" t="s">
        <v>31</v>
      </c>
      <c r="AX234" s="13" t="s">
        <v>83</v>
      </c>
      <c r="AY234" s="250" t="s">
        <v>119</v>
      </c>
    </row>
    <row r="235" s="2" customFormat="1" ht="37.8" customHeight="1">
      <c r="A235" s="38"/>
      <c r="B235" s="39"/>
      <c r="C235" s="225" t="s">
        <v>316</v>
      </c>
      <c r="D235" s="225" t="s">
        <v>121</v>
      </c>
      <c r="E235" s="226" t="s">
        <v>317</v>
      </c>
      <c r="F235" s="227" t="s">
        <v>318</v>
      </c>
      <c r="G235" s="228" t="s">
        <v>157</v>
      </c>
      <c r="H235" s="229">
        <v>8254</v>
      </c>
      <c r="I235" s="230"/>
      <c r="J235" s="231">
        <f>ROUND(I235*H235,2)</f>
        <v>0</v>
      </c>
      <c r="K235" s="232"/>
      <c r="L235" s="44"/>
      <c r="M235" s="233" t="s">
        <v>1</v>
      </c>
      <c r="N235" s="234" t="s">
        <v>41</v>
      </c>
      <c r="O235" s="97"/>
      <c r="P235" s="235">
        <f>O235*H235</f>
        <v>0</v>
      </c>
      <c r="Q235" s="235">
        <v>0.47885</v>
      </c>
      <c r="R235" s="235">
        <f>Q235*H235</f>
        <v>3952.4279000000001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125</v>
      </c>
      <c r="AT235" s="237" t="s">
        <v>121</v>
      </c>
      <c r="AU235" s="237" t="s">
        <v>126</v>
      </c>
      <c r="AY235" s="17" t="s">
        <v>119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7" t="s">
        <v>126</v>
      </c>
      <c r="BK235" s="238">
        <f>ROUND(I235*H235,2)</f>
        <v>0</v>
      </c>
      <c r="BL235" s="17" t="s">
        <v>125</v>
      </c>
      <c r="BM235" s="237" t="s">
        <v>319</v>
      </c>
    </row>
    <row r="236" s="13" customFormat="1">
      <c r="A236" s="13"/>
      <c r="B236" s="239"/>
      <c r="C236" s="240"/>
      <c r="D236" s="241" t="s">
        <v>128</v>
      </c>
      <c r="E236" s="242" t="s">
        <v>1</v>
      </c>
      <c r="F236" s="243" t="s">
        <v>320</v>
      </c>
      <c r="G236" s="240"/>
      <c r="H236" s="244">
        <v>8254</v>
      </c>
      <c r="I236" s="245"/>
      <c r="J236" s="240"/>
      <c r="K236" s="240"/>
      <c r="L236" s="246"/>
      <c r="M236" s="247"/>
      <c r="N236" s="248"/>
      <c r="O236" s="248"/>
      <c r="P236" s="248"/>
      <c r="Q236" s="248"/>
      <c r="R236" s="248"/>
      <c r="S236" s="248"/>
      <c r="T236" s="24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0" t="s">
        <v>128</v>
      </c>
      <c r="AU236" s="250" t="s">
        <v>126</v>
      </c>
      <c r="AV236" s="13" t="s">
        <v>126</v>
      </c>
      <c r="AW236" s="13" t="s">
        <v>31</v>
      </c>
      <c r="AX236" s="13" t="s">
        <v>83</v>
      </c>
      <c r="AY236" s="250" t="s">
        <v>119</v>
      </c>
    </row>
    <row r="237" s="2" customFormat="1" ht="24.15" customHeight="1">
      <c r="A237" s="38"/>
      <c r="B237" s="39"/>
      <c r="C237" s="225" t="s">
        <v>321</v>
      </c>
      <c r="D237" s="225" t="s">
        <v>121</v>
      </c>
      <c r="E237" s="226" t="s">
        <v>322</v>
      </c>
      <c r="F237" s="227" t="s">
        <v>323</v>
      </c>
      <c r="G237" s="228" t="s">
        <v>157</v>
      </c>
      <c r="H237" s="229">
        <v>8254</v>
      </c>
      <c r="I237" s="230"/>
      <c r="J237" s="231">
        <f>ROUND(I237*H237,2)</f>
        <v>0</v>
      </c>
      <c r="K237" s="232"/>
      <c r="L237" s="44"/>
      <c r="M237" s="233" t="s">
        <v>1</v>
      </c>
      <c r="N237" s="234" t="s">
        <v>41</v>
      </c>
      <c r="O237" s="97"/>
      <c r="P237" s="235">
        <f>O237*H237</f>
        <v>0</v>
      </c>
      <c r="Q237" s="235">
        <v>0.46000000000000002</v>
      </c>
      <c r="R237" s="235">
        <f>Q237*H237</f>
        <v>3796.8400000000001</v>
      </c>
      <c r="S237" s="235">
        <v>0</v>
      </c>
      <c r="T237" s="23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7" t="s">
        <v>125</v>
      </c>
      <c r="AT237" s="237" t="s">
        <v>121</v>
      </c>
      <c r="AU237" s="237" t="s">
        <v>126</v>
      </c>
      <c r="AY237" s="17" t="s">
        <v>119</v>
      </c>
      <c r="BE237" s="238">
        <f>IF(N237="základná",J237,0)</f>
        <v>0</v>
      </c>
      <c r="BF237" s="238">
        <f>IF(N237="znížená",J237,0)</f>
        <v>0</v>
      </c>
      <c r="BG237" s="238">
        <f>IF(N237="zákl. prenesená",J237,0)</f>
        <v>0</v>
      </c>
      <c r="BH237" s="238">
        <f>IF(N237="zníž. prenesená",J237,0)</f>
        <v>0</v>
      </c>
      <c r="BI237" s="238">
        <f>IF(N237="nulová",J237,0)</f>
        <v>0</v>
      </c>
      <c r="BJ237" s="17" t="s">
        <v>126</v>
      </c>
      <c r="BK237" s="238">
        <f>ROUND(I237*H237,2)</f>
        <v>0</v>
      </c>
      <c r="BL237" s="17" t="s">
        <v>125</v>
      </c>
      <c r="BM237" s="237" t="s">
        <v>324</v>
      </c>
    </row>
    <row r="238" s="13" customFormat="1">
      <c r="A238" s="13"/>
      <c r="B238" s="239"/>
      <c r="C238" s="240"/>
      <c r="D238" s="241" t="s">
        <v>128</v>
      </c>
      <c r="E238" s="242" t="s">
        <v>1</v>
      </c>
      <c r="F238" s="243" t="s">
        <v>325</v>
      </c>
      <c r="G238" s="240"/>
      <c r="H238" s="244">
        <v>8254</v>
      </c>
      <c r="I238" s="245"/>
      <c r="J238" s="240"/>
      <c r="K238" s="240"/>
      <c r="L238" s="246"/>
      <c r="M238" s="247"/>
      <c r="N238" s="248"/>
      <c r="O238" s="248"/>
      <c r="P238" s="248"/>
      <c r="Q238" s="248"/>
      <c r="R238" s="248"/>
      <c r="S238" s="248"/>
      <c r="T238" s="24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0" t="s">
        <v>128</v>
      </c>
      <c r="AU238" s="250" t="s">
        <v>126</v>
      </c>
      <c r="AV238" s="13" t="s">
        <v>126</v>
      </c>
      <c r="AW238" s="13" t="s">
        <v>31</v>
      </c>
      <c r="AX238" s="13" t="s">
        <v>83</v>
      </c>
      <c r="AY238" s="250" t="s">
        <v>119</v>
      </c>
    </row>
    <row r="239" s="2" customFormat="1" ht="24.15" customHeight="1">
      <c r="A239" s="38"/>
      <c r="B239" s="39"/>
      <c r="C239" s="225" t="s">
        <v>326</v>
      </c>
      <c r="D239" s="225" t="s">
        <v>121</v>
      </c>
      <c r="E239" s="226" t="s">
        <v>327</v>
      </c>
      <c r="F239" s="227" t="s">
        <v>328</v>
      </c>
      <c r="G239" s="228" t="s">
        <v>157</v>
      </c>
      <c r="H239" s="229">
        <v>8254</v>
      </c>
      <c r="I239" s="230"/>
      <c r="J239" s="231">
        <f>ROUND(I239*H239,2)</f>
        <v>0</v>
      </c>
      <c r="K239" s="232"/>
      <c r="L239" s="44"/>
      <c r="M239" s="233" t="s">
        <v>1</v>
      </c>
      <c r="N239" s="234" t="s">
        <v>41</v>
      </c>
      <c r="O239" s="97"/>
      <c r="P239" s="235">
        <f>O239*H239</f>
        <v>0</v>
      </c>
      <c r="Q239" s="235">
        <v>0.57499999999999996</v>
      </c>
      <c r="R239" s="235">
        <f>Q239*H239</f>
        <v>4746.0499999999993</v>
      </c>
      <c r="S239" s="235">
        <v>0</v>
      </c>
      <c r="T239" s="23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7" t="s">
        <v>125</v>
      </c>
      <c r="AT239" s="237" t="s">
        <v>121</v>
      </c>
      <c r="AU239" s="237" t="s">
        <v>126</v>
      </c>
      <c r="AY239" s="17" t="s">
        <v>119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7" t="s">
        <v>126</v>
      </c>
      <c r="BK239" s="238">
        <f>ROUND(I239*H239,2)</f>
        <v>0</v>
      </c>
      <c r="BL239" s="17" t="s">
        <v>125</v>
      </c>
      <c r="BM239" s="237" t="s">
        <v>329</v>
      </c>
    </row>
    <row r="240" s="13" customFormat="1">
      <c r="A240" s="13"/>
      <c r="B240" s="239"/>
      <c r="C240" s="240"/>
      <c r="D240" s="241" t="s">
        <v>128</v>
      </c>
      <c r="E240" s="242" t="s">
        <v>1</v>
      </c>
      <c r="F240" s="243" t="s">
        <v>330</v>
      </c>
      <c r="G240" s="240"/>
      <c r="H240" s="244">
        <v>8254</v>
      </c>
      <c r="I240" s="245"/>
      <c r="J240" s="240"/>
      <c r="K240" s="240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128</v>
      </c>
      <c r="AU240" s="250" t="s">
        <v>126</v>
      </c>
      <c r="AV240" s="13" t="s">
        <v>126</v>
      </c>
      <c r="AW240" s="13" t="s">
        <v>31</v>
      </c>
      <c r="AX240" s="13" t="s">
        <v>83</v>
      </c>
      <c r="AY240" s="250" t="s">
        <v>119</v>
      </c>
    </row>
    <row r="241" s="2" customFormat="1" ht="24.15" customHeight="1">
      <c r="A241" s="38"/>
      <c r="B241" s="39"/>
      <c r="C241" s="225" t="s">
        <v>331</v>
      </c>
      <c r="D241" s="225" t="s">
        <v>121</v>
      </c>
      <c r="E241" s="226" t="s">
        <v>332</v>
      </c>
      <c r="F241" s="227" t="s">
        <v>333</v>
      </c>
      <c r="G241" s="228" t="s">
        <v>157</v>
      </c>
      <c r="H241" s="229">
        <v>8254</v>
      </c>
      <c r="I241" s="230"/>
      <c r="J241" s="231">
        <f>ROUND(I241*H241,2)</f>
        <v>0</v>
      </c>
      <c r="K241" s="232"/>
      <c r="L241" s="44"/>
      <c r="M241" s="233" t="s">
        <v>1</v>
      </c>
      <c r="N241" s="234" t="s">
        <v>41</v>
      </c>
      <c r="O241" s="97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7" t="s">
        <v>125</v>
      </c>
      <c r="AT241" s="237" t="s">
        <v>121</v>
      </c>
      <c r="AU241" s="237" t="s">
        <v>126</v>
      </c>
      <c r="AY241" s="17" t="s">
        <v>119</v>
      </c>
      <c r="BE241" s="238">
        <f>IF(N241="základná",J241,0)</f>
        <v>0</v>
      </c>
      <c r="BF241" s="238">
        <f>IF(N241="znížená",J241,0)</f>
        <v>0</v>
      </c>
      <c r="BG241" s="238">
        <f>IF(N241="zákl. prenesená",J241,0)</f>
        <v>0</v>
      </c>
      <c r="BH241" s="238">
        <f>IF(N241="zníž. prenesená",J241,0)</f>
        <v>0</v>
      </c>
      <c r="BI241" s="238">
        <f>IF(N241="nulová",J241,0)</f>
        <v>0</v>
      </c>
      <c r="BJ241" s="17" t="s">
        <v>126</v>
      </c>
      <c r="BK241" s="238">
        <f>ROUND(I241*H241,2)</f>
        <v>0</v>
      </c>
      <c r="BL241" s="17" t="s">
        <v>125</v>
      </c>
      <c r="BM241" s="237" t="s">
        <v>334</v>
      </c>
    </row>
    <row r="242" s="13" customFormat="1">
      <c r="A242" s="13"/>
      <c r="B242" s="239"/>
      <c r="C242" s="240"/>
      <c r="D242" s="241" t="s">
        <v>128</v>
      </c>
      <c r="E242" s="242" t="s">
        <v>1</v>
      </c>
      <c r="F242" s="243" t="s">
        <v>335</v>
      </c>
      <c r="G242" s="240"/>
      <c r="H242" s="244">
        <v>8254</v>
      </c>
      <c r="I242" s="245"/>
      <c r="J242" s="240"/>
      <c r="K242" s="240"/>
      <c r="L242" s="246"/>
      <c r="M242" s="247"/>
      <c r="N242" s="248"/>
      <c r="O242" s="248"/>
      <c r="P242" s="248"/>
      <c r="Q242" s="248"/>
      <c r="R242" s="248"/>
      <c r="S242" s="248"/>
      <c r="T242" s="24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0" t="s">
        <v>128</v>
      </c>
      <c r="AU242" s="250" t="s">
        <v>126</v>
      </c>
      <c r="AV242" s="13" t="s">
        <v>126</v>
      </c>
      <c r="AW242" s="13" t="s">
        <v>31</v>
      </c>
      <c r="AX242" s="13" t="s">
        <v>83</v>
      </c>
      <c r="AY242" s="250" t="s">
        <v>119</v>
      </c>
    </row>
    <row r="243" s="2" customFormat="1" ht="16.5" customHeight="1">
      <c r="A243" s="38"/>
      <c r="B243" s="39"/>
      <c r="C243" s="262" t="s">
        <v>336</v>
      </c>
      <c r="D243" s="262" t="s">
        <v>166</v>
      </c>
      <c r="E243" s="263" t="s">
        <v>337</v>
      </c>
      <c r="F243" s="264" t="s">
        <v>338</v>
      </c>
      <c r="G243" s="265" t="s">
        <v>157</v>
      </c>
      <c r="H243" s="266">
        <v>9904.7999999999993</v>
      </c>
      <c r="I243" s="267"/>
      <c r="J243" s="268">
        <f>ROUND(I243*H243,2)</f>
        <v>0</v>
      </c>
      <c r="K243" s="269"/>
      <c r="L243" s="270"/>
      <c r="M243" s="271" t="s">
        <v>1</v>
      </c>
      <c r="N243" s="272" t="s">
        <v>41</v>
      </c>
      <c r="O243" s="97"/>
      <c r="P243" s="235">
        <f>O243*H243</f>
        <v>0</v>
      </c>
      <c r="Q243" s="235">
        <v>0</v>
      </c>
      <c r="R243" s="235">
        <f>Q243*H243</f>
        <v>0</v>
      </c>
      <c r="S243" s="235">
        <v>0</v>
      </c>
      <c r="T243" s="236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37" t="s">
        <v>165</v>
      </c>
      <c r="AT243" s="237" t="s">
        <v>166</v>
      </c>
      <c r="AU243" s="237" t="s">
        <v>126</v>
      </c>
      <c r="AY243" s="17" t="s">
        <v>119</v>
      </c>
      <c r="BE243" s="238">
        <f>IF(N243="základná",J243,0)</f>
        <v>0</v>
      </c>
      <c r="BF243" s="238">
        <f>IF(N243="znížená",J243,0)</f>
        <v>0</v>
      </c>
      <c r="BG243" s="238">
        <f>IF(N243="zákl. prenesená",J243,0)</f>
        <v>0</v>
      </c>
      <c r="BH243" s="238">
        <f>IF(N243="zníž. prenesená",J243,0)</f>
        <v>0</v>
      </c>
      <c r="BI243" s="238">
        <f>IF(N243="nulová",J243,0)</f>
        <v>0</v>
      </c>
      <c r="BJ243" s="17" t="s">
        <v>126</v>
      </c>
      <c r="BK243" s="238">
        <f>ROUND(I243*H243,2)</f>
        <v>0</v>
      </c>
      <c r="BL243" s="17" t="s">
        <v>125</v>
      </c>
      <c r="BM243" s="237" t="s">
        <v>339</v>
      </c>
    </row>
    <row r="244" s="13" customFormat="1">
      <c r="A244" s="13"/>
      <c r="B244" s="239"/>
      <c r="C244" s="240"/>
      <c r="D244" s="241" t="s">
        <v>128</v>
      </c>
      <c r="E244" s="240"/>
      <c r="F244" s="243" t="s">
        <v>340</v>
      </c>
      <c r="G244" s="240"/>
      <c r="H244" s="244">
        <v>9904.7999999999993</v>
      </c>
      <c r="I244" s="245"/>
      <c r="J244" s="240"/>
      <c r="K244" s="240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128</v>
      </c>
      <c r="AU244" s="250" t="s">
        <v>126</v>
      </c>
      <c r="AV244" s="13" t="s">
        <v>126</v>
      </c>
      <c r="AW244" s="13" t="s">
        <v>4</v>
      </c>
      <c r="AX244" s="13" t="s">
        <v>83</v>
      </c>
      <c r="AY244" s="250" t="s">
        <v>119</v>
      </c>
    </row>
    <row r="245" s="12" customFormat="1" ht="22.8" customHeight="1">
      <c r="A245" s="12"/>
      <c r="B245" s="209"/>
      <c r="C245" s="210"/>
      <c r="D245" s="211" t="s">
        <v>74</v>
      </c>
      <c r="E245" s="223" t="s">
        <v>341</v>
      </c>
      <c r="F245" s="223" t="s">
        <v>342</v>
      </c>
      <c r="G245" s="210"/>
      <c r="H245" s="210"/>
      <c r="I245" s="213"/>
      <c r="J245" s="224">
        <f>BK245</f>
        <v>0</v>
      </c>
      <c r="K245" s="210"/>
      <c r="L245" s="215"/>
      <c r="M245" s="216"/>
      <c r="N245" s="217"/>
      <c r="O245" s="217"/>
      <c r="P245" s="218">
        <f>SUM(P246:P252)</f>
        <v>0</v>
      </c>
      <c r="Q245" s="217"/>
      <c r="R245" s="218">
        <f>SUM(R246:R252)</f>
        <v>580.77603150000004</v>
      </c>
      <c r="S245" s="217"/>
      <c r="T245" s="219">
        <f>SUM(T246:T252)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20" t="s">
        <v>83</v>
      </c>
      <c r="AT245" s="221" t="s">
        <v>74</v>
      </c>
      <c r="AU245" s="221" t="s">
        <v>83</v>
      </c>
      <c r="AY245" s="220" t="s">
        <v>119</v>
      </c>
      <c r="BK245" s="222">
        <f>SUM(BK246:BK252)</f>
        <v>0</v>
      </c>
    </row>
    <row r="246" s="2" customFormat="1" ht="33" customHeight="1">
      <c r="A246" s="38"/>
      <c r="B246" s="39"/>
      <c r="C246" s="225" t="s">
        <v>343</v>
      </c>
      <c r="D246" s="225" t="s">
        <v>121</v>
      </c>
      <c r="E246" s="226" t="s">
        <v>344</v>
      </c>
      <c r="F246" s="227" t="s">
        <v>345</v>
      </c>
      <c r="G246" s="228" t="s">
        <v>157</v>
      </c>
      <c r="H246" s="229">
        <v>2649</v>
      </c>
      <c r="I246" s="230"/>
      <c r="J246" s="231">
        <f>ROUND(I246*H246,2)</f>
        <v>0</v>
      </c>
      <c r="K246" s="232"/>
      <c r="L246" s="44"/>
      <c r="M246" s="233" t="s">
        <v>1</v>
      </c>
      <c r="N246" s="234" t="s">
        <v>41</v>
      </c>
      <c r="O246" s="97"/>
      <c r="P246" s="235">
        <f>O246*H246</f>
        <v>0</v>
      </c>
      <c r="Q246" s="235">
        <v>0.10373</v>
      </c>
      <c r="R246" s="235">
        <f>Q246*H246</f>
        <v>274.78077000000002</v>
      </c>
      <c r="S246" s="235">
        <v>0</v>
      </c>
      <c r="T246" s="23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7" t="s">
        <v>125</v>
      </c>
      <c r="AT246" s="237" t="s">
        <v>121</v>
      </c>
      <c r="AU246" s="237" t="s">
        <v>126</v>
      </c>
      <c r="AY246" s="17" t="s">
        <v>119</v>
      </c>
      <c r="BE246" s="238">
        <f>IF(N246="základná",J246,0)</f>
        <v>0</v>
      </c>
      <c r="BF246" s="238">
        <f>IF(N246="znížená",J246,0)</f>
        <v>0</v>
      </c>
      <c r="BG246" s="238">
        <f>IF(N246="zákl. prenesená",J246,0)</f>
        <v>0</v>
      </c>
      <c r="BH246" s="238">
        <f>IF(N246="zníž. prenesená",J246,0)</f>
        <v>0</v>
      </c>
      <c r="BI246" s="238">
        <f>IF(N246="nulová",J246,0)</f>
        <v>0</v>
      </c>
      <c r="BJ246" s="17" t="s">
        <v>126</v>
      </c>
      <c r="BK246" s="238">
        <f>ROUND(I246*H246,2)</f>
        <v>0</v>
      </c>
      <c r="BL246" s="17" t="s">
        <v>125</v>
      </c>
      <c r="BM246" s="237" t="s">
        <v>346</v>
      </c>
    </row>
    <row r="247" s="13" customFormat="1">
      <c r="A247" s="13"/>
      <c r="B247" s="239"/>
      <c r="C247" s="240"/>
      <c r="D247" s="241" t="s">
        <v>128</v>
      </c>
      <c r="E247" s="242" t="s">
        <v>1</v>
      </c>
      <c r="F247" s="243" t="s">
        <v>347</v>
      </c>
      <c r="G247" s="240"/>
      <c r="H247" s="244">
        <v>2649</v>
      </c>
      <c r="I247" s="245"/>
      <c r="J247" s="240"/>
      <c r="K247" s="240"/>
      <c r="L247" s="246"/>
      <c r="M247" s="247"/>
      <c r="N247" s="248"/>
      <c r="O247" s="248"/>
      <c r="P247" s="248"/>
      <c r="Q247" s="248"/>
      <c r="R247" s="248"/>
      <c r="S247" s="248"/>
      <c r="T247" s="24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0" t="s">
        <v>128</v>
      </c>
      <c r="AU247" s="250" t="s">
        <v>126</v>
      </c>
      <c r="AV247" s="13" t="s">
        <v>126</v>
      </c>
      <c r="AW247" s="13" t="s">
        <v>31</v>
      </c>
      <c r="AX247" s="13" t="s">
        <v>83</v>
      </c>
      <c r="AY247" s="250" t="s">
        <v>119</v>
      </c>
    </row>
    <row r="248" s="2" customFormat="1" ht="33" customHeight="1">
      <c r="A248" s="38"/>
      <c r="B248" s="39"/>
      <c r="C248" s="225" t="s">
        <v>348</v>
      </c>
      <c r="D248" s="225" t="s">
        <v>121</v>
      </c>
      <c r="E248" s="226" t="s">
        <v>312</v>
      </c>
      <c r="F248" s="227" t="s">
        <v>313</v>
      </c>
      <c r="G248" s="228" t="s">
        <v>157</v>
      </c>
      <c r="H248" s="229">
        <v>2649</v>
      </c>
      <c r="I248" s="230"/>
      <c r="J248" s="231">
        <f>ROUND(I248*H248,2)</f>
        <v>0</v>
      </c>
      <c r="K248" s="232"/>
      <c r="L248" s="44"/>
      <c r="M248" s="233" t="s">
        <v>1</v>
      </c>
      <c r="N248" s="234" t="s">
        <v>41</v>
      </c>
      <c r="O248" s="97"/>
      <c r="P248" s="235">
        <f>O248*H248</f>
        <v>0</v>
      </c>
      <c r="Q248" s="235">
        <v>0.0058100000000000001</v>
      </c>
      <c r="R248" s="235">
        <f>Q248*H248</f>
        <v>15.390689999999999</v>
      </c>
      <c r="S248" s="235">
        <v>0</v>
      </c>
      <c r="T248" s="23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7" t="s">
        <v>125</v>
      </c>
      <c r="AT248" s="237" t="s">
        <v>121</v>
      </c>
      <c r="AU248" s="237" t="s">
        <v>126</v>
      </c>
      <c r="AY248" s="17" t="s">
        <v>119</v>
      </c>
      <c r="BE248" s="238">
        <f>IF(N248="základná",J248,0)</f>
        <v>0</v>
      </c>
      <c r="BF248" s="238">
        <f>IF(N248="znížená",J248,0)</f>
        <v>0</v>
      </c>
      <c r="BG248" s="238">
        <f>IF(N248="zákl. prenesená",J248,0)</f>
        <v>0</v>
      </c>
      <c r="BH248" s="238">
        <f>IF(N248="zníž. prenesená",J248,0)</f>
        <v>0</v>
      </c>
      <c r="BI248" s="238">
        <f>IF(N248="nulová",J248,0)</f>
        <v>0</v>
      </c>
      <c r="BJ248" s="17" t="s">
        <v>126</v>
      </c>
      <c r="BK248" s="238">
        <f>ROUND(I248*H248,2)</f>
        <v>0</v>
      </c>
      <c r="BL248" s="17" t="s">
        <v>125</v>
      </c>
      <c r="BM248" s="237" t="s">
        <v>349</v>
      </c>
    </row>
    <row r="249" s="15" customFormat="1">
      <c r="A249" s="15"/>
      <c r="B249" s="273"/>
      <c r="C249" s="274"/>
      <c r="D249" s="241" t="s">
        <v>128</v>
      </c>
      <c r="E249" s="275" t="s">
        <v>1</v>
      </c>
      <c r="F249" s="276" t="s">
        <v>350</v>
      </c>
      <c r="G249" s="274"/>
      <c r="H249" s="275" t="s">
        <v>1</v>
      </c>
      <c r="I249" s="277"/>
      <c r="J249" s="274"/>
      <c r="K249" s="274"/>
      <c r="L249" s="278"/>
      <c r="M249" s="279"/>
      <c r="N249" s="280"/>
      <c r="O249" s="280"/>
      <c r="P249" s="280"/>
      <c r="Q249" s="280"/>
      <c r="R249" s="280"/>
      <c r="S249" s="280"/>
      <c r="T249" s="28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2" t="s">
        <v>128</v>
      </c>
      <c r="AU249" s="282" t="s">
        <v>126</v>
      </c>
      <c r="AV249" s="15" t="s">
        <v>83</v>
      </c>
      <c r="AW249" s="15" t="s">
        <v>31</v>
      </c>
      <c r="AX249" s="15" t="s">
        <v>75</v>
      </c>
      <c r="AY249" s="282" t="s">
        <v>119</v>
      </c>
    </row>
    <row r="250" s="13" customFormat="1">
      <c r="A250" s="13"/>
      <c r="B250" s="239"/>
      <c r="C250" s="240"/>
      <c r="D250" s="241" t="s">
        <v>128</v>
      </c>
      <c r="E250" s="242" t="s">
        <v>1</v>
      </c>
      <c r="F250" s="243" t="s">
        <v>351</v>
      </c>
      <c r="G250" s="240"/>
      <c r="H250" s="244">
        <v>2649</v>
      </c>
      <c r="I250" s="245"/>
      <c r="J250" s="240"/>
      <c r="K250" s="240"/>
      <c r="L250" s="246"/>
      <c r="M250" s="247"/>
      <c r="N250" s="248"/>
      <c r="O250" s="248"/>
      <c r="P250" s="248"/>
      <c r="Q250" s="248"/>
      <c r="R250" s="248"/>
      <c r="S250" s="248"/>
      <c r="T250" s="249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0" t="s">
        <v>128</v>
      </c>
      <c r="AU250" s="250" t="s">
        <v>126</v>
      </c>
      <c r="AV250" s="13" t="s">
        <v>126</v>
      </c>
      <c r="AW250" s="13" t="s">
        <v>31</v>
      </c>
      <c r="AX250" s="13" t="s">
        <v>83</v>
      </c>
      <c r="AY250" s="250" t="s">
        <v>119</v>
      </c>
    </row>
    <row r="251" s="2" customFormat="1" ht="24.15" customHeight="1">
      <c r="A251" s="38"/>
      <c r="B251" s="39"/>
      <c r="C251" s="225" t="s">
        <v>352</v>
      </c>
      <c r="D251" s="225" t="s">
        <v>121</v>
      </c>
      <c r="E251" s="226" t="s">
        <v>353</v>
      </c>
      <c r="F251" s="227" t="s">
        <v>354</v>
      </c>
      <c r="G251" s="228" t="s">
        <v>124</v>
      </c>
      <c r="H251" s="229">
        <v>132.44999999999999</v>
      </c>
      <c r="I251" s="230"/>
      <c r="J251" s="231">
        <f>ROUND(I251*H251,2)</f>
        <v>0</v>
      </c>
      <c r="K251" s="232"/>
      <c r="L251" s="44"/>
      <c r="M251" s="233" t="s">
        <v>1</v>
      </c>
      <c r="N251" s="234" t="s">
        <v>41</v>
      </c>
      <c r="O251" s="97"/>
      <c r="P251" s="235">
        <f>O251*H251</f>
        <v>0</v>
      </c>
      <c r="Q251" s="235">
        <v>2.19407</v>
      </c>
      <c r="R251" s="235">
        <f>Q251*H251</f>
        <v>290.60457149999996</v>
      </c>
      <c r="S251" s="235">
        <v>0</v>
      </c>
      <c r="T251" s="23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7" t="s">
        <v>125</v>
      </c>
      <c r="AT251" s="237" t="s">
        <v>121</v>
      </c>
      <c r="AU251" s="237" t="s">
        <v>126</v>
      </c>
      <c r="AY251" s="17" t="s">
        <v>119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7" t="s">
        <v>126</v>
      </c>
      <c r="BK251" s="238">
        <f>ROUND(I251*H251,2)</f>
        <v>0</v>
      </c>
      <c r="BL251" s="17" t="s">
        <v>125</v>
      </c>
      <c r="BM251" s="237" t="s">
        <v>355</v>
      </c>
    </row>
    <row r="252" s="13" customFormat="1">
      <c r="A252" s="13"/>
      <c r="B252" s="239"/>
      <c r="C252" s="240"/>
      <c r="D252" s="241" t="s">
        <v>128</v>
      </c>
      <c r="E252" s="242" t="s">
        <v>1</v>
      </c>
      <c r="F252" s="243" t="s">
        <v>356</v>
      </c>
      <c r="G252" s="240"/>
      <c r="H252" s="244">
        <v>132.44999999999999</v>
      </c>
      <c r="I252" s="245"/>
      <c r="J252" s="240"/>
      <c r="K252" s="240"/>
      <c r="L252" s="246"/>
      <c r="M252" s="247"/>
      <c r="N252" s="248"/>
      <c r="O252" s="248"/>
      <c r="P252" s="248"/>
      <c r="Q252" s="248"/>
      <c r="R252" s="248"/>
      <c r="S252" s="248"/>
      <c r="T252" s="24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0" t="s">
        <v>128</v>
      </c>
      <c r="AU252" s="250" t="s">
        <v>126</v>
      </c>
      <c r="AV252" s="13" t="s">
        <v>126</v>
      </c>
      <c r="AW252" s="13" t="s">
        <v>31</v>
      </c>
      <c r="AX252" s="13" t="s">
        <v>83</v>
      </c>
      <c r="AY252" s="250" t="s">
        <v>119</v>
      </c>
    </row>
    <row r="253" s="12" customFormat="1" ht="22.8" customHeight="1">
      <c r="A253" s="12"/>
      <c r="B253" s="209"/>
      <c r="C253" s="210"/>
      <c r="D253" s="211" t="s">
        <v>74</v>
      </c>
      <c r="E253" s="223" t="s">
        <v>357</v>
      </c>
      <c r="F253" s="223" t="s">
        <v>358</v>
      </c>
      <c r="G253" s="210"/>
      <c r="H253" s="210"/>
      <c r="I253" s="213"/>
      <c r="J253" s="224">
        <f>BK253</f>
        <v>0</v>
      </c>
      <c r="K253" s="210"/>
      <c r="L253" s="215"/>
      <c r="M253" s="216"/>
      <c r="N253" s="217"/>
      <c r="O253" s="217"/>
      <c r="P253" s="218">
        <f>SUM(P254:P266)</f>
        <v>0</v>
      </c>
      <c r="Q253" s="217"/>
      <c r="R253" s="218">
        <f>SUM(R254:R266)</f>
        <v>1177.8035200000002</v>
      </c>
      <c r="S253" s="217"/>
      <c r="T253" s="219">
        <f>SUM(T254:T266)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20" t="s">
        <v>83</v>
      </c>
      <c r="AT253" s="221" t="s">
        <v>74</v>
      </c>
      <c r="AU253" s="221" t="s">
        <v>83</v>
      </c>
      <c r="AY253" s="220" t="s">
        <v>119</v>
      </c>
      <c r="BK253" s="222">
        <f>SUM(BK254:BK266)</f>
        <v>0</v>
      </c>
    </row>
    <row r="254" s="2" customFormat="1" ht="24.15" customHeight="1">
      <c r="A254" s="38"/>
      <c r="B254" s="39"/>
      <c r="C254" s="225" t="s">
        <v>359</v>
      </c>
      <c r="D254" s="225" t="s">
        <v>121</v>
      </c>
      <c r="E254" s="226" t="s">
        <v>360</v>
      </c>
      <c r="F254" s="227" t="s">
        <v>361</v>
      </c>
      <c r="G254" s="228" t="s">
        <v>157</v>
      </c>
      <c r="H254" s="229">
        <v>1649</v>
      </c>
      <c r="I254" s="230"/>
      <c r="J254" s="231">
        <f>ROUND(I254*H254,2)</f>
        <v>0</v>
      </c>
      <c r="K254" s="232"/>
      <c r="L254" s="44"/>
      <c r="M254" s="233" t="s">
        <v>1</v>
      </c>
      <c r="N254" s="234" t="s">
        <v>41</v>
      </c>
      <c r="O254" s="97"/>
      <c r="P254" s="235">
        <f>O254*H254</f>
        <v>0</v>
      </c>
      <c r="Q254" s="235">
        <v>0.112</v>
      </c>
      <c r="R254" s="235">
        <f>Q254*H254</f>
        <v>184.68800000000002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125</v>
      </c>
      <c r="AT254" s="237" t="s">
        <v>121</v>
      </c>
      <c r="AU254" s="237" t="s">
        <v>126</v>
      </c>
      <c r="AY254" s="17" t="s">
        <v>119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7" t="s">
        <v>126</v>
      </c>
      <c r="BK254" s="238">
        <f>ROUND(I254*H254,2)</f>
        <v>0</v>
      </c>
      <c r="BL254" s="17" t="s">
        <v>125</v>
      </c>
      <c r="BM254" s="237" t="s">
        <v>362</v>
      </c>
    </row>
    <row r="255" s="13" customFormat="1">
      <c r="A255" s="13"/>
      <c r="B255" s="239"/>
      <c r="C255" s="240"/>
      <c r="D255" s="241" t="s">
        <v>128</v>
      </c>
      <c r="E255" s="242" t="s">
        <v>1</v>
      </c>
      <c r="F255" s="243" t="s">
        <v>363</v>
      </c>
      <c r="G255" s="240"/>
      <c r="H255" s="244">
        <v>1360</v>
      </c>
      <c r="I255" s="245"/>
      <c r="J255" s="240"/>
      <c r="K255" s="240"/>
      <c r="L255" s="246"/>
      <c r="M255" s="247"/>
      <c r="N255" s="248"/>
      <c r="O255" s="248"/>
      <c r="P255" s="248"/>
      <c r="Q255" s="248"/>
      <c r="R255" s="248"/>
      <c r="S255" s="248"/>
      <c r="T255" s="24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0" t="s">
        <v>128</v>
      </c>
      <c r="AU255" s="250" t="s">
        <v>126</v>
      </c>
      <c r="AV255" s="13" t="s">
        <v>126</v>
      </c>
      <c r="AW255" s="13" t="s">
        <v>31</v>
      </c>
      <c r="AX255" s="13" t="s">
        <v>75</v>
      </c>
      <c r="AY255" s="250" t="s">
        <v>119</v>
      </c>
    </row>
    <row r="256" s="13" customFormat="1">
      <c r="A256" s="13"/>
      <c r="B256" s="239"/>
      <c r="C256" s="240"/>
      <c r="D256" s="241" t="s">
        <v>128</v>
      </c>
      <c r="E256" s="242" t="s">
        <v>1</v>
      </c>
      <c r="F256" s="243" t="s">
        <v>364</v>
      </c>
      <c r="G256" s="240"/>
      <c r="H256" s="244">
        <v>289</v>
      </c>
      <c r="I256" s="245"/>
      <c r="J256" s="240"/>
      <c r="K256" s="240"/>
      <c r="L256" s="246"/>
      <c r="M256" s="247"/>
      <c r="N256" s="248"/>
      <c r="O256" s="248"/>
      <c r="P256" s="248"/>
      <c r="Q256" s="248"/>
      <c r="R256" s="248"/>
      <c r="S256" s="248"/>
      <c r="T256" s="24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50" t="s">
        <v>128</v>
      </c>
      <c r="AU256" s="250" t="s">
        <v>126</v>
      </c>
      <c r="AV256" s="13" t="s">
        <v>126</v>
      </c>
      <c r="AW256" s="13" t="s">
        <v>31</v>
      </c>
      <c r="AX256" s="13" t="s">
        <v>75</v>
      </c>
      <c r="AY256" s="250" t="s">
        <v>119</v>
      </c>
    </row>
    <row r="257" s="14" customFormat="1">
      <c r="A257" s="14"/>
      <c r="B257" s="251"/>
      <c r="C257" s="252"/>
      <c r="D257" s="241" t="s">
        <v>128</v>
      </c>
      <c r="E257" s="253" t="s">
        <v>1</v>
      </c>
      <c r="F257" s="254" t="s">
        <v>133</v>
      </c>
      <c r="G257" s="252"/>
      <c r="H257" s="255">
        <v>1649</v>
      </c>
      <c r="I257" s="256"/>
      <c r="J257" s="252"/>
      <c r="K257" s="252"/>
      <c r="L257" s="257"/>
      <c r="M257" s="258"/>
      <c r="N257" s="259"/>
      <c r="O257" s="259"/>
      <c r="P257" s="259"/>
      <c r="Q257" s="259"/>
      <c r="R257" s="259"/>
      <c r="S257" s="259"/>
      <c r="T257" s="26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1" t="s">
        <v>128</v>
      </c>
      <c r="AU257" s="261" t="s">
        <v>126</v>
      </c>
      <c r="AV257" s="14" t="s">
        <v>125</v>
      </c>
      <c r="AW257" s="14" t="s">
        <v>31</v>
      </c>
      <c r="AX257" s="14" t="s">
        <v>83</v>
      </c>
      <c r="AY257" s="261" t="s">
        <v>119</v>
      </c>
    </row>
    <row r="258" s="2" customFormat="1" ht="24.15" customHeight="1">
      <c r="A258" s="38"/>
      <c r="B258" s="39"/>
      <c r="C258" s="262" t="s">
        <v>365</v>
      </c>
      <c r="D258" s="262" t="s">
        <v>166</v>
      </c>
      <c r="E258" s="263" t="s">
        <v>366</v>
      </c>
      <c r="F258" s="264" t="s">
        <v>367</v>
      </c>
      <c r="G258" s="265" t="s">
        <v>157</v>
      </c>
      <c r="H258" s="266">
        <v>1387.2000000000001</v>
      </c>
      <c r="I258" s="267"/>
      <c r="J258" s="268">
        <f>ROUND(I258*H258,2)</f>
        <v>0</v>
      </c>
      <c r="K258" s="269"/>
      <c r="L258" s="270"/>
      <c r="M258" s="271" t="s">
        <v>1</v>
      </c>
      <c r="N258" s="272" t="s">
        <v>41</v>
      </c>
      <c r="O258" s="97"/>
      <c r="P258" s="235">
        <f>O258*H258</f>
        <v>0</v>
      </c>
      <c r="Q258" s="235">
        <v>0.13</v>
      </c>
      <c r="R258" s="235">
        <f>Q258*H258</f>
        <v>180.33600000000001</v>
      </c>
      <c r="S258" s="235">
        <v>0</v>
      </c>
      <c r="T258" s="23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7" t="s">
        <v>165</v>
      </c>
      <c r="AT258" s="237" t="s">
        <v>166</v>
      </c>
      <c r="AU258" s="237" t="s">
        <v>126</v>
      </c>
      <c r="AY258" s="17" t="s">
        <v>119</v>
      </c>
      <c r="BE258" s="238">
        <f>IF(N258="základná",J258,0)</f>
        <v>0</v>
      </c>
      <c r="BF258" s="238">
        <f>IF(N258="znížená",J258,0)</f>
        <v>0</v>
      </c>
      <c r="BG258" s="238">
        <f>IF(N258="zákl. prenesená",J258,0)</f>
        <v>0</v>
      </c>
      <c r="BH258" s="238">
        <f>IF(N258="zníž. prenesená",J258,0)</f>
        <v>0</v>
      </c>
      <c r="BI258" s="238">
        <f>IF(N258="nulová",J258,0)</f>
        <v>0</v>
      </c>
      <c r="BJ258" s="17" t="s">
        <v>126</v>
      </c>
      <c r="BK258" s="238">
        <f>ROUND(I258*H258,2)</f>
        <v>0</v>
      </c>
      <c r="BL258" s="17" t="s">
        <v>125</v>
      </c>
      <c r="BM258" s="237" t="s">
        <v>368</v>
      </c>
    </row>
    <row r="259" s="13" customFormat="1">
      <c r="A259" s="13"/>
      <c r="B259" s="239"/>
      <c r="C259" s="240"/>
      <c r="D259" s="241" t="s">
        <v>128</v>
      </c>
      <c r="E259" s="242" t="s">
        <v>1</v>
      </c>
      <c r="F259" s="243" t="s">
        <v>369</v>
      </c>
      <c r="G259" s="240"/>
      <c r="H259" s="244">
        <v>1360</v>
      </c>
      <c r="I259" s="245"/>
      <c r="J259" s="240"/>
      <c r="K259" s="240"/>
      <c r="L259" s="246"/>
      <c r="M259" s="247"/>
      <c r="N259" s="248"/>
      <c r="O259" s="248"/>
      <c r="P259" s="248"/>
      <c r="Q259" s="248"/>
      <c r="R259" s="248"/>
      <c r="S259" s="248"/>
      <c r="T259" s="24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0" t="s">
        <v>128</v>
      </c>
      <c r="AU259" s="250" t="s">
        <v>126</v>
      </c>
      <c r="AV259" s="13" t="s">
        <v>126</v>
      </c>
      <c r="AW259" s="13" t="s">
        <v>31</v>
      </c>
      <c r="AX259" s="13" t="s">
        <v>83</v>
      </c>
      <c r="AY259" s="250" t="s">
        <v>119</v>
      </c>
    </row>
    <row r="260" s="13" customFormat="1">
      <c r="A260" s="13"/>
      <c r="B260" s="239"/>
      <c r="C260" s="240"/>
      <c r="D260" s="241" t="s">
        <v>128</v>
      </c>
      <c r="E260" s="240"/>
      <c r="F260" s="243" t="s">
        <v>370</v>
      </c>
      <c r="G260" s="240"/>
      <c r="H260" s="244">
        <v>1387.2000000000001</v>
      </c>
      <c r="I260" s="245"/>
      <c r="J260" s="240"/>
      <c r="K260" s="240"/>
      <c r="L260" s="246"/>
      <c r="M260" s="247"/>
      <c r="N260" s="248"/>
      <c r="O260" s="248"/>
      <c r="P260" s="248"/>
      <c r="Q260" s="248"/>
      <c r="R260" s="248"/>
      <c r="S260" s="248"/>
      <c r="T260" s="24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0" t="s">
        <v>128</v>
      </c>
      <c r="AU260" s="250" t="s">
        <v>126</v>
      </c>
      <c r="AV260" s="13" t="s">
        <v>126</v>
      </c>
      <c r="AW260" s="13" t="s">
        <v>4</v>
      </c>
      <c r="AX260" s="13" t="s">
        <v>83</v>
      </c>
      <c r="AY260" s="250" t="s">
        <v>119</v>
      </c>
    </row>
    <row r="261" s="2" customFormat="1" ht="24.15" customHeight="1">
      <c r="A261" s="38"/>
      <c r="B261" s="39"/>
      <c r="C261" s="262" t="s">
        <v>371</v>
      </c>
      <c r="D261" s="262" t="s">
        <v>166</v>
      </c>
      <c r="E261" s="263" t="s">
        <v>372</v>
      </c>
      <c r="F261" s="264" t="s">
        <v>373</v>
      </c>
      <c r="G261" s="265" t="s">
        <v>157</v>
      </c>
      <c r="H261" s="266">
        <v>294.77999999999997</v>
      </c>
      <c r="I261" s="267"/>
      <c r="J261" s="268">
        <f>ROUND(I261*H261,2)</f>
        <v>0</v>
      </c>
      <c r="K261" s="269"/>
      <c r="L261" s="270"/>
      <c r="M261" s="271" t="s">
        <v>1</v>
      </c>
      <c r="N261" s="272" t="s">
        <v>41</v>
      </c>
      <c r="O261" s="97"/>
      <c r="P261" s="235">
        <f>O261*H261</f>
        <v>0</v>
      </c>
      <c r="Q261" s="235">
        <v>0.184</v>
      </c>
      <c r="R261" s="235">
        <f>Q261*H261</f>
        <v>54.239519999999992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165</v>
      </c>
      <c r="AT261" s="237" t="s">
        <v>166</v>
      </c>
      <c r="AU261" s="237" t="s">
        <v>126</v>
      </c>
      <c r="AY261" s="17" t="s">
        <v>119</v>
      </c>
      <c r="BE261" s="238">
        <f>IF(N261="základná",J261,0)</f>
        <v>0</v>
      </c>
      <c r="BF261" s="238">
        <f>IF(N261="znížená",J261,0)</f>
        <v>0</v>
      </c>
      <c r="BG261" s="238">
        <f>IF(N261="zákl. prenesená",J261,0)</f>
        <v>0</v>
      </c>
      <c r="BH261" s="238">
        <f>IF(N261="zníž. prenesená",J261,0)</f>
        <v>0</v>
      </c>
      <c r="BI261" s="238">
        <f>IF(N261="nulová",J261,0)</f>
        <v>0</v>
      </c>
      <c r="BJ261" s="17" t="s">
        <v>126</v>
      </c>
      <c r="BK261" s="238">
        <f>ROUND(I261*H261,2)</f>
        <v>0</v>
      </c>
      <c r="BL261" s="17" t="s">
        <v>125</v>
      </c>
      <c r="BM261" s="237" t="s">
        <v>374</v>
      </c>
    </row>
    <row r="262" s="13" customFormat="1">
      <c r="A262" s="13"/>
      <c r="B262" s="239"/>
      <c r="C262" s="240"/>
      <c r="D262" s="241" t="s">
        <v>128</v>
      </c>
      <c r="E262" s="242" t="s">
        <v>1</v>
      </c>
      <c r="F262" s="243" t="s">
        <v>375</v>
      </c>
      <c r="G262" s="240"/>
      <c r="H262" s="244">
        <v>289</v>
      </c>
      <c r="I262" s="245"/>
      <c r="J262" s="240"/>
      <c r="K262" s="240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128</v>
      </c>
      <c r="AU262" s="250" t="s">
        <v>126</v>
      </c>
      <c r="AV262" s="13" t="s">
        <v>126</v>
      </c>
      <c r="AW262" s="13" t="s">
        <v>31</v>
      </c>
      <c r="AX262" s="13" t="s">
        <v>83</v>
      </c>
      <c r="AY262" s="250" t="s">
        <v>119</v>
      </c>
    </row>
    <row r="263" s="13" customFormat="1">
      <c r="A263" s="13"/>
      <c r="B263" s="239"/>
      <c r="C263" s="240"/>
      <c r="D263" s="241" t="s">
        <v>128</v>
      </c>
      <c r="E263" s="240"/>
      <c r="F263" s="243" t="s">
        <v>376</v>
      </c>
      <c r="G263" s="240"/>
      <c r="H263" s="244">
        <v>294.77999999999997</v>
      </c>
      <c r="I263" s="245"/>
      <c r="J263" s="240"/>
      <c r="K263" s="240"/>
      <c r="L263" s="246"/>
      <c r="M263" s="247"/>
      <c r="N263" s="248"/>
      <c r="O263" s="248"/>
      <c r="P263" s="248"/>
      <c r="Q263" s="248"/>
      <c r="R263" s="248"/>
      <c r="S263" s="248"/>
      <c r="T263" s="249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0" t="s">
        <v>128</v>
      </c>
      <c r="AU263" s="250" t="s">
        <v>126</v>
      </c>
      <c r="AV263" s="13" t="s">
        <v>126</v>
      </c>
      <c r="AW263" s="13" t="s">
        <v>4</v>
      </c>
      <c r="AX263" s="13" t="s">
        <v>83</v>
      </c>
      <c r="AY263" s="250" t="s">
        <v>119</v>
      </c>
    </row>
    <row r="264" s="2" customFormat="1" ht="24.15" customHeight="1">
      <c r="A264" s="38"/>
      <c r="B264" s="39"/>
      <c r="C264" s="225" t="s">
        <v>377</v>
      </c>
      <c r="D264" s="225" t="s">
        <v>121</v>
      </c>
      <c r="E264" s="226" t="s">
        <v>322</v>
      </c>
      <c r="F264" s="227" t="s">
        <v>323</v>
      </c>
      <c r="G264" s="228" t="s">
        <v>157</v>
      </c>
      <c r="H264" s="229">
        <v>1649</v>
      </c>
      <c r="I264" s="230"/>
      <c r="J264" s="231">
        <f>ROUND(I264*H264,2)</f>
        <v>0</v>
      </c>
      <c r="K264" s="232"/>
      <c r="L264" s="44"/>
      <c r="M264" s="233" t="s">
        <v>1</v>
      </c>
      <c r="N264" s="234" t="s">
        <v>41</v>
      </c>
      <c r="O264" s="97"/>
      <c r="P264" s="235">
        <f>O264*H264</f>
        <v>0</v>
      </c>
      <c r="Q264" s="235">
        <v>0.46000000000000002</v>
      </c>
      <c r="R264" s="235">
        <f>Q264*H264</f>
        <v>758.54000000000008</v>
      </c>
      <c r="S264" s="235">
        <v>0</v>
      </c>
      <c r="T264" s="23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7" t="s">
        <v>125</v>
      </c>
      <c r="AT264" s="237" t="s">
        <v>121</v>
      </c>
      <c r="AU264" s="237" t="s">
        <v>126</v>
      </c>
      <c r="AY264" s="17" t="s">
        <v>119</v>
      </c>
      <c r="BE264" s="238">
        <f>IF(N264="základná",J264,0)</f>
        <v>0</v>
      </c>
      <c r="BF264" s="238">
        <f>IF(N264="znížená",J264,0)</f>
        <v>0</v>
      </c>
      <c r="BG264" s="238">
        <f>IF(N264="zákl. prenesená",J264,0)</f>
        <v>0</v>
      </c>
      <c r="BH264" s="238">
        <f>IF(N264="zníž. prenesená",J264,0)</f>
        <v>0</v>
      </c>
      <c r="BI264" s="238">
        <f>IF(N264="nulová",J264,0)</f>
        <v>0</v>
      </c>
      <c r="BJ264" s="17" t="s">
        <v>126</v>
      </c>
      <c r="BK264" s="238">
        <f>ROUND(I264*H264,2)</f>
        <v>0</v>
      </c>
      <c r="BL264" s="17" t="s">
        <v>125</v>
      </c>
      <c r="BM264" s="237" t="s">
        <v>378</v>
      </c>
    </row>
    <row r="265" s="15" customFormat="1">
      <c r="A265" s="15"/>
      <c r="B265" s="273"/>
      <c r="C265" s="274"/>
      <c r="D265" s="241" t="s">
        <v>128</v>
      </c>
      <c r="E265" s="275" t="s">
        <v>1</v>
      </c>
      <c r="F265" s="276" t="s">
        <v>379</v>
      </c>
      <c r="G265" s="274"/>
      <c r="H265" s="275" t="s">
        <v>1</v>
      </c>
      <c r="I265" s="277"/>
      <c r="J265" s="274"/>
      <c r="K265" s="274"/>
      <c r="L265" s="278"/>
      <c r="M265" s="279"/>
      <c r="N265" s="280"/>
      <c r="O265" s="280"/>
      <c r="P265" s="280"/>
      <c r="Q265" s="280"/>
      <c r="R265" s="280"/>
      <c r="S265" s="280"/>
      <c r="T265" s="281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82" t="s">
        <v>128</v>
      </c>
      <c r="AU265" s="282" t="s">
        <v>126</v>
      </c>
      <c r="AV265" s="15" t="s">
        <v>83</v>
      </c>
      <c r="AW265" s="15" t="s">
        <v>31</v>
      </c>
      <c r="AX265" s="15" t="s">
        <v>75</v>
      </c>
      <c r="AY265" s="282" t="s">
        <v>119</v>
      </c>
    </row>
    <row r="266" s="13" customFormat="1">
      <c r="A266" s="13"/>
      <c r="B266" s="239"/>
      <c r="C266" s="240"/>
      <c r="D266" s="241" t="s">
        <v>128</v>
      </c>
      <c r="E266" s="242" t="s">
        <v>1</v>
      </c>
      <c r="F266" s="243" t="s">
        <v>380</v>
      </c>
      <c r="G266" s="240"/>
      <c r="H266" s="244">
        <v>1649</v>
      </c>
      <c r="I266" s="245"/>
      <c r="J266" s="240"/>
      <c r="K266" s="240"/>
      <c r="L266" s="246"/>
      <c r="M266" s="247"/>
      <c r="N266" s="248"/>
      <c r="O266" s="248"/>
      <c r="P266" s="248"/>
      <c r="Q266" s="248"/>
      <c r="R266" s="248"/>
      <c r="S266" s="248"/>
      <c r="T266" s="24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0" t="s">
        <v>128</v>
      </c>
      <c r="AU266" s="250" t="s">
        <v>126</v>
      </c>
      <c r="AV266" s="13" t="s">
        <v>126</v>
      </c>
      <c r="AW266" s="13" t="s">
        <v>31</v>
      </c>
      <c r="AX266" s="13" t="s">
        <v>83</v>
      </c>
      <c r="AY266" s="250" t="s">
        <v>119</v>
      </c>
    </row>
    <row r="267" s="12" customFormat="1" ht="22.8" customHeight="1">
      <c r="A267" s="12"/>
      <c r="B267" s="209"/>
      <c r="C267" s="210"/>
      <c r="D267" s="211" t="s">
        <v>74</v>
      </c>
      <c r="E267" s="223" t="s">
        <v>381</v>
      </c>
      <c r="F267" s="223" t="s">
        <v>382</v>
      </c>
      <c r="G267" s="210"/>
      <c r="H267" s="210"/>
      <c r="I267" s="213"/>
      <c r="J267" s="224">
        <f>BK267</f>
        <v>0</v>
      </c>
      <c r="K267" s="210"/>
      <c r="L267" s="215"/>
      <c r="M267" s="216"/>
      <c r="N267" s="217"/>
      <c r="O267" s="217"/>
      <c r="P267" s="218">
        <f>SUM(P268:P290)</f>
        <v>0</v>
      </c>
      <c r="Q267" s="217"/>
      <c r="R267" s="218">
        <f>SUM(R268:R290)</f>
        <v>483.73738328000002</v>
      </c>
      <c r="S267" s="217"/>
      <c r="T267" s="219">
        <f>SUM(T268:T290)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20" t="s">
        <v>83</v>
      </c>
      <c r="AT267" s="221" t="s">
        <v>74</v>
      </c>
      <c r="AU267" s="221" t="s">
        <v>83</v>
      </c>
      <c r="AY267" s="220" t="s">
        <v>119</v>
      </c>
      <c r="BK267" s="222">
        <f>SUM(BK268:BK290)</f>
        <v>0</v>
      </c>
    </row>
    <row r="268" s="2" customFormat="1" ht="33" customHeight="1">
      <c r="A268" s="38"/>
      <c r="B268" s="39"/>
      <c r="C268" s="225" t="s">
        <v>383</v>
      </c>
      <c r="D268" s="225" t="s">
        <v>121</v>
      </c>
      <c r="E268" s="226" t="s">
        <v>384</v>
      </c>
      <c r="F268" s="227" t="s">
        <v>385</v>
      </c>
      <c r="G268" s="228" t="s">
        <v>193</v>
      </c>
      <c r="H268" s="229">
        <v>84</v>
      </c>
      <c r="I268" s="230"/>
      <c r="J268" s="231">
        <f>ROUND(I268*H268,2)</f>
        <v>0</v>
      </c>
      <c r="K268" s="232"/>
      <c r="L268" s="44"/>
      <c r="M268" s="233" t="s">
        <v>1</v>
      </c>
      <c r="N268" s="234" t="s">
        <v>41</v>
      </c>
      <c r="O268" s="97"/>
      <c r="P268" s="235">
        <f>O268*H268</f>
        <v>0</v>
      </c>
      <c r="Q268" s="235">
        <v>0.15223</v>
      </c>
      <c r="R268" s="235">
        <f>Q268*H268</f>
        <v>12.787320000000001</v>
      </c>
      <c r="S268" s="235">
        <v>0</v>
      </c>
      <c r="T268" s="23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7" t="s">
        <v>125</v>
      </c>
      <c r="AT268" s="237" t="s">
        <v>121</v>
      </c>
      <c r="AU268" s="237" t="s">
        <v>126</v>
      </c>
      <c r="AY268" s="17" t="s">
        <v>119</v>
      </c>
      <c r="BE268" s="238">
        <f>IF(N268="základná",J268,0)</f>
        <v>0</v>
      </c>
      <c r="BF268" s="238">
        <f>IF(N268="znížená",J268,0)</f>
        <v>0</v>
      </c>
      <c r="BG268" s="238">
        <f>IF(N268="zákl. prenesená",J268,0)</f>
        <v>0</v>
      </c>
      <c r="BH268" s="238">
        <f>IF(N268="zníž. prenesená",J268,0)</f>
        <v>0</v>
      </c>
      <c r="BI268" s="238">
        <f>IF(N268="nulová",J268,0)</f>
        <v>0</v>
      </c>
      <c r="BJ268" s="17" t="s">
        <v>126</v>
      </c>
      <c r="BK268" s="238">
        <f>ROUND(I268*H268,2)</f>
        <v>0</v>
      </c>
      <c r="BL268" s="17" t="s">
        <v>125</v>
      </c>
      <c r="BM268" s="237" t="s">
        <v>386</v>
      </c>
    </row>
    <row r="269" s="13" customFormat="1">
      <c r="A269" s="13"/>
      <c r="B269" s="239"/>
      <c r="C269" s="240"/>
      <c r="D269" s="241" t="s">
        <v>128</v>
      </c>
      <c r="E269" s="242" t="s">
        <v>1</v>
      </c>
      <c r="F269" s="243" t="s">
        <v>387</v>
      </c>
      <c r="G269" s="240"/>
      <c r="H269" s="244">
        <v>84</v>
      </c>
      <c r="I269" s="245"/>
      <c r="J269" s="240"/>
      <c r="K269" s="240"/>
      <c r="L269" s="246"/>
      <c r="M269" s="247"/>
      <c r="N269" s="248"/>
      <c r="O269" s="248"/>
      <c r="P269" s="248"/>
      <c r="Q269" s="248"/>
      <c r="R269" s="248"/>
      <c r="S269" s="248"/>
      <c r="T269" s="24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50" t="s">
        <v>128</v>
      </c>
      <c r="AU269" s="250" t="s">
        <v>126</v>
      </c>
      <c r="AV269" s="13" t="s">
        <v>126</v>
      </c>
      <c r="AW269" s="13" t="s">
        <v>31</v>
      </c>
      <c r="AX269" s="13" t="s">
        <v>83</v>
      </c>
      <c r="AY269" s="250" t="s">
        <v>119</v>
      </c>
    </row>
    <row r="270" s="2" customFormat="1" ht="24.15" customHeight="1">
      <c r="A270" s="38"/>
      <c r="B270" s="39"/>
      <c r="C270" s="262" t="s">
        <v>388</v>
      </c>
      <c r="D270" s="262" t="s">
        <v>166</v>
      </c>
      <c r="E270" s="263" t="s">
        <v>389</v>
      </c>
      <c r="F270" s="264" t="s">
        <v>390</v>
      </c>
      <c r="G270" s="265" t="s">
        <v>241</v>
      </c>
      <c r="H270" s="266">
        <v>88.200000000000003</v>
      </c>
      <c r="I270" s="267"/>
      <c r="J270" s="268">
        <f>ROUND(I270*H270,2)</f>
        <v>0</v>
      </c>
      <c r="K270" s="269"/>
      <c r="L270" s="270"/>
      <c r="M270" s="271" t="s">
        <v>1</v>
      </c>
      <c r="N270" s="272" t="s">
        <v>41</v>
      </c>
      <c r="O270" s="97"/>
      <c r="P270" s="235">
        <f>O270*H270</f>
        <v>0</v>
      </c>
      <c r="Q270" s="235">
        <v>0.081000000000000003</v>
      </c>
      <c r="R270" s="235">
        <f>Q270*H270</f>
        <v>7.1442000000000006</v>
      </c>
      <c r="S270" s="235">
        <v>0</v>
      </c>
      <c r="T270" s="23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165</v>
      </c>
      <c r="AT270" s="237" t="s">
        <v>166</v>
      </c>
      <c r="AU270" s="237" t="s">
        <v>126</v>
      </c>
      <c r="AY270" s="17" t="s">
        <v>119</v>
      </c>
      <c r="BE270" s="238">
        <f>IF(N270="základná",J270,0)</f>
        <v>0</v>
      </c>
      <c r="BF270" s="238">
        <f>IF(N270="znížená",J270,0)</f>
        <v>0</v>
      </c>
      <c r="BG270" s="238">
        <f>IF(N270="zákl. prenesená",J270,0)</f>
        <v>0</v>
      </c>
      <c r="BH270" s="238">
        <f>IF(N270="zníž. prenesená",J270,0)</f>
        <v>0</v>
      </c>
      <c r="BI270" s="238">
        <f>IF(N270="nulová",J270,0)</f>
        <v>0</v>
      </c>
      <c r="BJ270" s="17" t="s">
        <v>126</v>
      </c>
      <c r="BK270" s="238">
        <f>ROUND(I270*H270,2)</f>
        <v>0</v>
      </c>
      <c r="BL270" s="17" t="s">
        <v>125</v>
      </c>
      <c r="BM270" s="237" t="s">
        <v>391</v>
      </c>
    </row>
    <row r="271" s="13" customFormat="1">
      <c r="A271" s="13"/>
      <c r="B271" s="239"/>
      <c r="C271" s="240"/>
      <c r="D271" s="241" t="s">
        <v>128</v>
      </c>
      <c r="E271" s="240"/>
      <c r="F271" s="243" t="s">
        <v>392</v>
      </c>
      <c r="G271" s="240"/>
      <c r="H271" s="244">
        <v>88.200000000000003</v>
      </c>
      <c r="I271" s="245"/>
      <c r="J271" s="240"/>
      <c r="K271" s="240"/>
      <c r="L271" s="246"/>
      <c r="M271" s="247"/>
      <c r="N271" s="248"/>
      <c r="O271" s="248"/>
      <c r="P271" s="248"/>
      <c r="Q271" s="248"/>
      <c r="R271" s="248"/>
      <c r="S271" s="248"/>
      <c r="T271" s="24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0" t="s">
        <v>128</v>
      </c>
      <c r="AU271" s="250" t="s">
        <v>126</v>
      </c>
      <c r="AV271" s="13" t="s">
        <v>126</v>
      </c>
      <c r="AW271" s="13" t="s">
        <v>4</v>
      </c>
      <c r="AX271" s="13" t="s">
        <v>83</v>
      </c>
      <c r="AY271" s="250" t="s">
        <v>119</v>
      </c>
    </row>
    <row r="272" s="2" customFormat="1" ht="33" customHeight="1">
      <c r="A272" s="38"/>
      <c r="B272" s="39"/>
      <c r="C272" s="225" t="s">
        <v>393</v>
      </c>
      <c r="D272" s="225" t="s">
        <v>121</v>
      </c>
      <c r="E272" s="226" t="s">
        <v>394</v>
      </c>
      <c r="F272" s="227" t="s">
        <v>395</v>
      </c>
      <c r="G272" s="228" t="s">
        <v>157</v>
      </c>
      <c r="H272" s="229">
        <v>227</v>
      </c>
      <c r="I272" s="230"/>
      <c r="J272" s="231">
        <f>ROUND(I272*H272,2)</f>
        <v>0</v>
      </c>
      <c r="K272" s="232"/>
      <c r="L272" s="44"/>
      <c r="M272" s="233" t="s">
        <v>1</v>
      </c>
      <c r="N272" s="234" t="s">
        <v>41</v>
      </c>
      <c r="O272" s="97"/>
      <c r="P272" s="235">
        <f>O272*H272</f>
        <v>0</v>
      </c>
      <c r="Q272" s="235">
        <v>0.54491999999999996</v>
      </c>
      <c r="R272" s="235">
        <f>Q272*H272</f>
        <v>123.69684</v>
      </c>
      <c r="S272" s="235">
        <v>0</v>
      </c>
      <c r="T272" s="23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125</v>
      </c>
      <c r="AT272" s="237" t="s">
        <v>121</v>
      </c>
      <c r="AU272" s="237" t="s">
        <v>126</v>
      </c>
      <c r="AY272" s="17" t="s">
        <v>119</v>
      </c>
      <c r="BE272" s="238">
        <f>IF(N272="základná",J272,0)</f>
        <v>0</v>
      </c>
      <c r="BF272" s="238">
        <f>IF(N272="znížená",J272,0)</f>
        <v>0</v>
      </c>
      <c r="BG272" s="238">
        <f>IF(N272="zákl. prenesená",J272,0)</f>
        <v>0</v>
      </c>
      <c r="BH272" s="238">
        <f>IF(N272="zníž. prenesená",J272,0)</f>
        <v>0</v>
      </c>
      <c r="BI272" s="238">
        <f>IF(N272="nulová",J272,0)</f>
        <v>0</v>
      </c>
      <c r="BJ272" s="17" t="s">
        <v>126</v>
      </c>
      <c r="BK272" s="238">
        <f>ROUND(I272*H272,2)</f>
        <v>0</v>
      </c>
      <c r="BL272" s="17" t="s">
        <v>125</v>
      </c>
      <c r="BM272" s="237" t="s">
        <v>396</v>
      </c>
    </row>
    <row r="273" s="13" customFormat="1">
      <c r="A273" s="13"/>
      <c r="B273" s="239"/>
      <c r="C273" s="240"/>
      <c r="D273" s="241" t="s">
        <v>128</v>
      </c>
      <c r="E273" s="242" t="s">
        <v>1</v>
      </c>
      <c r="F273" s="243" t="s">
        <v>397</v>
      </c>
      <c r="G273" s="240"/>
      <c r="H273" s="244">
        <v>227</v>
      </c>
      <c r="I273" s="245"/>
      <c r="J273" s="240"/>
      <c r="K273" s="240"/>
      <c r="L273" s="246"/>
      <c r="M273" s="247"/>
      <c r="N273" s="248"/>
      <c r="O273" s="248"/>
      <c r="P273" s="248"/>
      <c r="Q273" s="248"/>
      <c r="R273" s="248"/>
      <c r="S273" s="248"/>
      <c r="T273" s="24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0" t="s">
        <v>128</v>
      </c>
      <c r="AU273" s="250" t="s">
        <v>126</v>
      </c>
      <c r="AV273" s="13" t="s">
        <v>126</v>
      </c>
      <c r="AW273" s="13" t="s">
        <v>31</v>
      </c>
      <c r="AX273" s="13" t="s">
        <v>83</v>
      </c>
      <c r="AY273" s="250" t="s">
        <v>119</v>
      </c>
    </row>
    <row r="274" s="2" customFormat="1" ht="37.8" customHeight="1">
      <c r="A274" s="38"/>
      <c r="B274" s="39"/>
      <c r="C274" s="225" t="s">
        <v>398</v>
      </c>
      <c r="D274" s="225" t="s">
        <v>121</v>
      </c>
      <c r="E274" s="226" t="s">
        <v>399</v>
      </c>
      <c r="F274" s="227" t="s">
        <v>400</v>
      </c>
      <c r="G274" s="228" t="s">
        <v>157</v>
      </c>
      <c r="H274" s="229">
        <v>227</v>
      </c>
      <c r="I274" s="230"/>
      <c r="J274" s="231">
        <f>ROUND(I274*H274,2)</f>
        <v>0</v>
      </c>
      <c r="K274" s="232"/>
      <c r="L274" s="44"/>
      <c r="M274" s="233" t="s">
        <v>1</v>
      </c>
      <c r="N274" s="234" t="s">
        <v>41</v>
      </c>
      <c r="O274" s="97"/>
      <c r="P274" s="235">
        <f>O274*H274</f>
        <v>0</v>
      </c>
      <c r="Q274" s="235">
        <v>0.42405999999999999</v>
      </c>
      <c r="R274" s="235">
        <f>Q274*H274</f>
        <v>96.261619999999994</v>
      </c>
      <c r="S274" s="235">
        <v>0</v>
      </c>
      <c r="T274" s="236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7" t="s">
        <v>125</v>
      </c>
      <c r="AT274" s="237" t="s">
        <v>121</v>
      </c>
      <c r="AU274" s="237" t="s">
        <v>126</v>
      </c>
      <c r="AY274" s="17" t="s">
        <v>119</v>
      </c>
      <c r="BE274" s="238">
        <f>IF(N274="základná",J274,0)</f>
        <v>0</v>
      </c>
      <c r="BF274" s="238">
        <f>IF(N274="znížená",J274,0)</f>
        <v>0</v>
      </c>
      <c r="BG274" s="238">
        <f>IF(N274="zákl. prenesená",J274,0)</f>
        <v>0</v>
      </c>
      <c r="BH274" s="238">
        <f>IF(N274="zníž. prenesená",J274,0)</f>
        <v>0</v>
      </c>
      <c r="BI274" s="238">
        <f>IF(N274="nulová",J274,0)</f>
        <v>0</v>
      </c>
      <c r="BJ274" s="17" t="s">
        <v>126</v>
      </c>
      <c r="BK274" s="238">
        <f>ROUND(I274*H274,2)</f>
        <v>0</v>
      </c>
      <c r="BL274" s="17" t="s">
        <v>125</v>
      </c>
      <c r="BM274" s="237" t="s">
        <v>401</v>
      </c>
    </row>
    <row r="275" s="2" customFormat="1" ht="37.8" customHeight="1">
      <c r="A275" s="38"/>
      <c r="B275" s="39"/>
      <c r="C275" s="225" t="s">
        <v>402</v>
      </c>
      <c r="D275" s="225" t="s">
        <v>121</v>
      </c>
      <c r="E275" s="226" t="s">
        <v>403</v>
      </c>
      <c r="F275" s="227" t="s">
        <v>404</v>
      </c>
      <c r="G275" s="228" t="s">
        <v>193</v>
      </c>
      <c r="H275" s="229">
        <v>250</v>
      </c>
      <c r="I275" s="230"/>
      <c r="J275" s="231">
        <f>ROUND(I275*H275,2)</f>
        <v>0</v>
      </c>
      <c r="K275" s="232"/>
      <c r="L275" s="44"/>
      <c r="M275" s="233" t="s">
        <v>1</v>
      </c>
      <c r="N275" s="234" t="s">
        <v>41</v>
      </c>
      <c r="O275" s="97"/>
      <c r="P275" s="235">
        <f>O275*H275</f>
        <v>0</v>
      </c>
      <c r="Q275" s="235">
        <v>0.0020500000000000002</v>
      </c>
      <c r="R275" s="235">
        <f>Q275*H275</f>
        <v>0.51250000000000007</v>
      </c>
      <c r="S275" s="235">
        <v>0</v>
      </c>
      <c r="T275" s="236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7" t="s">
        <v>125</v>
      </c>
      <c r="AT275" s="237" t="s">
        <v>121</v>
      </c>
      <c r="AU275" s="237" t="s">
        <v>126</v>
      </c>
      <c r="AY275" s="17" t="s">
        <v>119</v>
      </c>
      <c r="BE275" s="238">
        <f>IF(N275="základná",J275,0)</f>
        <v>0</v>
      </c>
      <c r="BF275" s="238">
        <f>IF(N275="znížená",J275,0)</f>
        <v>0</v>
      </c>
      <c r="BG275" s="238">
        <f>IF(N275="zákl. prenesená",J275,0)</f>
        <v>0</v>
      </c>
      <c r="BH275" s="238">
        <f>IF(N275="zníž. prenesená",J275,0)</f>
        <v>0</v>
      </c>
      <c r="BI275" s="238">
        <f>IF(N275="nulová",J275,0)</f>
        <v>0</v>
      </c>
      <c r="BJ275" s="17" t="s">
        <v>126</v>
      </c>
      <c r="BK275" s="238">
        <f>ROUND(I275*H275,2)</f>
        <v>0</v>
      </c>
      <c r="BL275" s="17" t="s">
        <v>125</v>
      </c>
      <c r="BM275" s="237" t="s">
        <v>405</v>
      </c>
    </row>
    <row r="276" s="13" customFormat="1">
      <c r="A276" s="13"/>
      <c r="B276" s="239"/>
      <c r="C276" s="240"/>
      <c r="D276" s="241" t="s">
        <v>128</v>
      </c>
      <c r="E276" s="242" t="s">
        <v>1</v>
      </c>
      <c r="F276" s="243" t="s">
        <v>406</v>
      </c>
      <c r="G276" s="240"/>
      <c r="H276" s="244">
        <v>250</v>
      </c>
      <c r="I276" s="245"/>
      <c r="J276" s="240"/>
      <c r="K276" s="240"/>
      <c r="L276" s="246"/>
      <c r="M276" s="247"/>
      <c r="N276" s="248"/>
      <c r="O276" s="248"/>
      <c r="P276" s="248"/>
      <c r="Q276" s="248"/>
      <c r="R276" s="248"/>
      <c r="S276" s="248"/>
      <c r="T276" s="24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0" t="s">
        <v>128</v>
      </c>
      <c r="AU276" s="250" t="s">
        <v>126</v>
      </c>
      <c r="AV276" s="13" t="s">
        <v>126</v>
      </c>
      <c r="AW276" s="13" t="s">
        <v>31</v>
      </c>
      <c r="AX276" s="13" t="s">
        <v>83</v>
      </c>
      <c r="AY276" s="250" t="s">
        <v>119</v>
      </c>
    </row>
    <row r="277" s="2" customFormat="1" ht="24.15" customHeight="1">
      <c r="A277" s="38"/>
      <c r="B277" s="39"/>
      <c r="C277" s="225" t="s">
        <v>407</v>
      </c>
      <c r="D277" s="225" t="s">
        <v>121</v>
      </c>
      <c r="E277" s="226" t="s">
        <v>408</v>
      </c>
      <c r="F277" s="227" t="s">
        <v>323</v>
      </c>
      <c r="G277" s="228" t="s">
        <v>157</v>
      </c>
      <c r="H277" s="229">
        <v>227</v>
      </c>
      <c r="I277" s="230"/>
      <c r="J277" s="231">
        <f>ROUND(I277*H277,2)</f>
        <v>0</v>
      </c>
      <c r="K277" s="232"/>
      <c r="L277" s="44"/>
      <c r="M277" s="233" t="s">
        <v>1</v>
      </c>
      <c r="N277" s="234" t="s">
        <v>41</v>
      </c>
      <c r="O277" s="97"/>
      <c r="P277" s="235">
        <f>O277*H277</f>
        <v>0</v>
      </c>
      <c r="Q277" s="235">
        <v>0.46000000000000002</v>
      </c>
      <c r="R277" s="235">
        <f>Q277*H277</f>
        <v>104.42</v>
      </c>
      <c r="S277" s="235">
        <v>0</v>
      </c>
      <c r="T277" s="23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7" t="s">
        <v>125</v>
      </c>
      <c r="AT277" s="237" t="s">
        <v>121</v>
      </c>
      <c r="AU277" s="237" t="s">
        <v>126</v>
      </c>
      <c r="AY277" s="17" t="s">
        <v>119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7" t="s">
        <v>126</v>
      </c>
      <c r="BK277" s="238">
        <f>ROUND(I277*H277,2)</f>
        <v>0</v>
      </c>
      <c r="BL277" s="17" t="s">
        <v>125</v>
      </c>
      <c r="BM277" s="237" t="s">
        <v>409</v>
      </c>
    </row>
    <row r="278" s="13" customFormat="1">
      <c r="A278" s="13"/>
      <c r="B278" s="239"/>
      <c r="C278" s="240"/>
      <c r="D278" s="241" t="s">
        <v>128</v>
      </c>
      <c r="E278" s="242" t="s">
        <v>1</v>
      </c>
      <c r="F278" s="243" t="s">
        <v>410</v>
      </c>
      <c r="G278" s="240"/>
      <c r="H278" s="244">
        <v>227</v>
      </c>
      <c r="I278" s="245"/>
      <c r="J278" s="240"/>
      <c r="K278" s="240"/>
      <c r="L278" s="246"/>
      <c r="M278" s="247"/>
      <c r="N278" s="248"/>
      <c r="O278" s="248"/>
      <c r="P278" s="248"/>
      <c r="Q278" s="248"/>
      <c r="R278" s="248"/>
      <c r="S278" s="248"/>
      <c r="T278" s="24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0" t="s">
        <v>128</v>
      </c>
      <c r="AU278" s="250" t="s">
        <v>126</v>
      </c>
      <c r="AV278" s="13" t="s">
        <v>126</v>
      </c>
      <c r="AW278" s="13" t="s">
        <v>31</v>
      </c>
      <c r="AX278" s="13" t="s">
        <v>83</v>
      </c>
      <c r="AY278" s="250" t="s">
        <v>119</v>
      </c>
    </row>
    <row r="279" s="2" customFormat="1" ht="37.8" customHeight="1">
      <c r="A279" s="38"/>
      <c r="B279" s="39"/>
      <c r="C279" s="225" t="s">
        <v>411</v>
      </c>
      <c r="D279" s="225" t="s">
        <v>121</v>
      </c>
      <c r="E279" s="226" t="s">
        <v>412</v>
      </c>
      <c r="F279" s="227" t="s">
        <v>413</v>
      </c>
      <c r="G279" s="228" t="s">
        <v>157</v>
      </c>
      <c r="H279" s="229">
        <v>249.69999999999999</v>
      </c>
      <c r="I279" s="230"/>
      <c r="J279" s="231">
        <f>ROUND(I279*H279,2)</f>
        <v>0</v>
      </c>
      <c r="K279" s="232"/>
      <c r="L279" s="44"/>
      <c r="M279" s="233" t="s">
        <v>1</v>
      </c>
      <c r="N279" s="234" t="s">
        <v>41</v>
      </c>
      <c r="O279" s="97"/>
      <c r="P279" s="235">
        <f>O279*H279</f>
        <v>0</v>
      </c>
      <c r="Q279" s="235">
        <v>0.0025600000000000002</v>
      </c>
      <c r="R279" s="235">
        <f>Q279*H279</f>
        <v>0.63923200000000002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125</v>
      </c>
      <c r="AT279" s="237" t="s">
        <v>121</v>
      </c>
      <c r="AU279" s="237" t="s">
        <v>126</v>
      </c>
      <c r="AY279" s="17" t="s">
        <v>119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7" t="s">
        <v>126</v>
      </c>
      <c r="BK279" s="238">
        <f>ROUND(I279*H279,2)</f>
        <v>0</v>
      </c>
      <c r="BL279" s="17" t="s">
        <v>125</v>
      </c>
      <c r="BM279" s="237" t="s">
        <v>414</v>
      </c>
    </row>
    <row r="280" s="13" customFormat="1">
      <c r="A280" s="13"/>
      <c r="B280" s="239"/>
      <c r="C280" s="240"/>
      <c r="D280" s="241" t="s">
        <v>128</v>
      </c>
      <c r="E280" s="242" t="s">
        <v>1</v>
      </c>
      <c r="F280" s="243" t="s">
        <v>415</v>
      </c>
      <c r="G280" s="240"/>
      <c r="H280" s="244">
        <v>249.69999999999999</v>
      </c>
      <c r="I280" s="245"/>
      <c r="J280" s="240"/>
      <c r="K280" s="240"/>
      <c r="L280" s="246"/>
      <c r="M280" s="247"/>
      <c r="N280" s="248"/>
      <c r="O280" s="248"/>
      <c r="P280" s="248"/>
      <c r="Q280" s="248"/>
      <c r="R280" s="248"/>
      <c r="S280" s="248"/>
      <c r="T280" s="24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0" t="s">
        <v>128</v>
      </c>
      <c r="AU280" s="250" t="s">
        <v>126</v>
      </c>
      <c r="AV280" s="13" t="s">
        <v>126</v>
      </c>
      <c r="AW280" s="13" t="s">
        <v>31</v>
      </c>
      <c r="AX280" s="13" t="s">
        <v>83</v>
      </c>
      <c r="AY280" s="250" t="s">
        <v>119</v>
      </c>
    </row>
    <row r="281" s="2" customFormat="1" ht="24.15" customHeight="1">
      <c r="A281" s="38"/>
      <c r="B281" s="39"/>
      <c r="C281" s="225" t="s">
        <v>416</v>
      </c>
      <c r="D281" s="225" t="s">
        <v>121</v>
      </c>
      <c r="E281" s="226" t="s">
        <v>327</v>
      </c>
      <c r="F281" s="227" t="s">
        <v>328</v>
      </c>
      <c r="G281" s="228" t="s">
        <v>157</v>
      </c>
      <c r="H281" s="229">
        <v>227</v>
      </c>
      <c r="I281" s="230"/>
      <c r="J281" s="231">
        <f>ROUND(I281*H281,2)</f>
        <v>0</v>
      </c>
      <c r="K281" s="232"/>
      <c r="L281" s="44"/>
      <c r="M281" s="233" t="s">
        <v>1</v>
      </c>
      <c r="N281" s="234" t="s">
        <v>41</v>
      </c>
      <c r="O281" s="97"/>
      <c r="P281" s="235">
        <f>O281*H281</f>
        <v>0</v>
      </c>
      <c r="Q281" s="235">
        <v>0.57499999999999996</v>
      </c>
      <c r="R281" s="235">
        <f>Q281*H281</f>
        <v>130.52499999999998</v>
      </c>
      <c r="S281" s="235">
        <v>0</v>
      </c>
      <c r="T281" s="23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7" t="s">
        <v>125</v>
      </c>
      <c r="AT281" s="237" t="s">
        <v>121</v>
      </c>
      <c r="AU281" s="237" t="s">
        <v>126</v>
      </c>
      <c r="AY281" s="17" t="s">
        <v>119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7" t="s">
        <v>126</v>
      </c>
      <c r="BK281" s="238">
        <f>ROUND(I281*H281,2)</f>
        <v>0</v>
      </c>
      <c r="BL281" s="17" t="s">
        <v>125</v>
      </c>
      <c r="BM281" s="237" t="s">
        <v>417</v>
      </c>
    </row>
    <row r="282" s="15" customFormat="1">
      <c r="A282" s="15"/>
      <c r="B282" s="273"/>
      <c r="C282" s="274"/>
      <c r="D282" s="241" t="s">
        <v>128</v>
      </c>
      <c r="E282" s="275" t="s">
        <v>1</v>
      </c>
      <c r="F282" s="276" t="s">
        <v>418</v>
      </c>
      <c r="G282" s="274"/>
      <c r="H282" s="275" t="s">
        <v>1</v>
      </c>
      <c r="I282" s="277"/>
      <c r="J282" s="274"/>
      <c r="K282" s="274"/>
      <c r="L282" s="278"/>
      <c r="M282" s="279"/>
      <c r="N282" s="280"/>
      <c r="O282" s="280"/>
      <c r="P282" s="280"/>
      <c r="Q282" s="280"/>
      <c r="R282" s="280"/>
      <c r="S282" s="280"/>
      <c r="T282" s="281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82" t="s">
        <v>128</v>
      </c>
      <c r="AU282" s="282" t="s">
        <v>126</v>
      </c>
      <c r="AV282" s="15" t="s">
        <v>83</v>
      </c>
      <c r="AW282" s="15" t="s">
        <v>31</v>
      </c>
      <c r="AX282" s="15" t="s">
        <v>75</v>
      </c>
      <c r="AY282" s="282" t="s">
        <v>119</v>
      </c>
    </row>
    <row r="283" s="13" customFormat="1">
      <c r="A283" s="13"/>
      <c r="B283" s="239"/>
      <c r="C283" s="240"/>
      <c r="D283" s="241" t="s">
        <v>128</v>
      </c>
      <c r="E283" s="242" t="s">
        <v>1</v>
      </c>
      <c r="F283" s="243" t="s">
        <v>188</v>
      </c>
      <c r="G283" s="240"/>
      <c r="H283" s="244">
        <v>227</v>
      </c>
      <c r="I283" s="245"/>
      <c r="J283" s="240"/>
      <c r="K283" s="240"/>
      <c r="L283" s="246"/>
      <c r="M283" s="247"/>
      <c r="N283" s="248"/>
      <c r="O283" s="248"/>
      <c r="P283" s="248"/>
      <c r="Q283" s="248"/>
      <c r="R283" s="248"/>
      <c r="S283" s="248"/>
      <c r="T283" s="24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0" t="s">
        <v>128</v>
      </c>
      <c r="AU283" s="250" t="s">
        <v>126</v>
      </c>
      <c r="AV283" s="13" t="s">
        <v>126</v>
      </c>
      <c r="AW283" s="13" t="s">
        <v>31</v>
      </c>
      <c r="AX283" s="13" t="s">
        <v>83</v>
      </c>
      <c r="AY283" s="250" t="s">
        <v>119</v>
      </c>
    </row>
    <row r="284" s="2" customFormat="1" ht="16.5" customHeight="1">
      <c r="A284" s="38"/>
      <c r="B284" s="39"/>
      <c r="C284" s="225" t="s">
        <v>419</v>
      </c>
      <c r="D284" s="225" t="s">
        <v>121</v>
      </c>
      <c r="E284" s="226" t="s">
        <v>420</v>
      </c>
      <c r="F284" s="227" t="s">
        <v>421</v>
      </c>
      <c r="G284" s="228" t="s">
        <v>151</v>
      </c>
      <c r="H284" s="229">
        <v>6.4429999999999996</v>
      </c>
      <c r="I284" s="230"/>
      <c r="J284" s="231">
        <f>ROUND(I284*H284,2)</f>
        <v>0</v>
      </c>
      <c r="K284" s="232"/>
      <c r="L284" s="44"/>
      <c r="M284" s="233" t="s">
        <v>1</v>
      </c>
      <c r="N284" s="234" t="s">
        <v>41</v>
      </c>
      <c r="O284" s="97"/>
      <c r="P284" s="235">
        <f>O284*H284</f>
        <v>0</v>
      </c>
      <c r="Q284" s="235">
        <v>1.20296</v>
      </c>
      <c r="R284" s="235">
        <f>Q284*H284</f>
        <v>7.7506712799999997</v>
      </c>
      <c r="S284" s="235">
        <v>0</v>
      </c>
      <c r="T284" s="23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7" t="s">
        <v>125</v>
      </c>
      <c r="AT284" s="237" t="s">
        <v>121</v>
      </c>
      <c r="AU284" s="237" t="s">
        <v>126</v>
      </c>
      <c r="AY284" s="17" t="s">
        <v>119</v>
      </c>
      <c r="BE284" s="238">
        <f>IF(N284="základná",J284,0)</f>
        <v>0</v>
      </c>
      <c r="BF284" s="238">
        <f>IF(N284="znížená",J284,0)</f>
        <v>0</v>
      </c>
      <c r="BG284" s="238">
        <f>IF(N284="zákl. prenesená",J284,0)</f>
        <v>0</v>
      </c>
      <c r="BH284" s="238">
        <f>IF(N284="zníž. prenesená",J284,0)</f>
        <v>0</v>
      </c>
      <c r="BI284" s="238">
        <f>IF(N284="nulová",J284,0)</f>
        <v>0</v>
      </c>
      <c r="BJ284" s="17" t="s">
        <v>126</v>
      </c>
      <c r="BK284" s="238">
        <f>ROUND(I284*H284,2)</f>
        <v>0</v>
      </c>
      <c r="BL284" s="17" t="s">
        <v>125</v>
      </c>
      <c r="BM284" s="237" t="s">
        <v>422</v>
      </c>
    </row>
    <row r="285" s="13" customFormat="1">
      <c r="A285" s="13"/>
      <c r="B285" s="239"/>
      <c r="C285" s="240"/>
      <c r="D285" s="241" t="s">
        <v>128</v>
      </c>
      <c r="E285" s="242" t="s">
        <v>1</v>
      </c>
      <c r="F285" s="243" t="s">
        <v>423</v>
      </c>
      <c r="G285" s="240"/>
      <c r="H285" s="244">
        <v>6.4429999999999996</v>
      </c>
      <c r="I285" s="245"/>
      <c r="J285" s="240"/>
      <c r="K285" s="240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128</v>
      </c>
      <c r="AU285" s="250" t="s">
        <v>126</v>
      </c>
      <c r="AV285" s="13" t="s">
        <v>126</v>
      </c>
      <c r="AW285" s="13" t="s">
        <v>31</v>
      </c>
      <c r="AX285" s="13" t="s">
        <v>83</v>
      </c>
      <c r="AY285" s="250" t="s">
        <v>119</v>
      </c>
    </row>
    <row r="286" s="2" customFormat="1" ht="24.15" customHeight="1">
      <c r="A286" s="38"/>
      <c r="B286" s="39"/>
      <c r="C286" s="225" t="s">
        <v>424</v>
      </c>
      <c r="D286" s="225" t="s">
        <v>121</v>
      </c>
      <c r="E286" s="226" t="s">
        <v>332</v>
      </c>
      <c r="F286" s="227" t="s">
        <v>333</v>
      </c>
      <c r="G286" s="228" t="s">
        <v>157</v>
      </c>
      <c r="H286" s="229">
        <v>227</v>
      </c>
      <c r="I286" s="230"/>
      <c r="J286" s="231">
        <f>ROUND(I286*H286,2)</f>
        <v>0</v>
      </c>
      <c r="K286" s="232"/>
      <c r="L286" s="44"/>
      <c r="M286" s="233" t="s">
        <v>1</v>
      </c>
      <c r="N286" s="234" t="s">
        <v>41</v>
      </c>
      <c r="O286" s="97"/>
      <c r="P286" s="235">
        <f>O286*H286</f>
        <v>0</v>
      </c>
      <c r="Q286" s="235">
        <v>0</v>
      </c>
      <c r="R286" s="235">
        <f>Q286*H286</f>
        <v>0</v>
      </c>
      <c r="S286" s="235">
        <v>0</v>
      </c>
      <c r="T286" s="23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7" t="s">
        <v>125</v>
      </c>
      <c r="AT286" s="237" t="s">
        <v>121</v>
      </c>
      <c r="AU286" s="237" t="s">
        <v>126</v>
      </c>
      <c r="AY286" s="17" t="s">
        <v>119</v>
      </c>
      <c r="BE286" s="238">
        <f>IF(N286="základná",J286,0)</f>
        <v>0</v>
      </c>
      <c r="BF286" s="238">
        <f>IF(N286="znížená",J286,0)</f>
        <v>0</v>
      </c>
      <c r="BG286" s="238">
        <f>IF(N286="zákl. prenesená",J286,0)</f>
        <v>0</v>
      </c>
      <c r="BH286" s="238">
        <f>IF(N286="zníž. prenesená",J286,0)</f>
        <v>0</v>
      </c>
      <c r="BI286" s="238">
        <f>IF(N286="nulová",J286,0)</f>
        <v>0</v>
      </c>
      <c r="BJ286" s="17" t="s">
        <v>126</v>
      </c>
      <c r="BK286" s="238">
        <f>ROUND(I286*H286,2)</f>
        <v>0</v>
      </c>
      <c r="BL286" s="17" t="s">
        <v>125</v>
      </c>
      <c r="BM286" s="237" t="s">
        <v>425</v>
      </c>
    </row>
    <row r="287" s="15" customFormat="1">
      <c r="A287" s="15"/>
      <c r="B287" s="273"/>
      <c r="C287" s="274"/>
      <c r="D287" s="241" t="s">
        <v>128</v>
      </c>
      <c r="E287" s="275" t="s">
        <v>1</v>
      </c>
      <c r="F287" s="276" t="s">
        <v>426</v>
      </c>
      <c r="G287" s="274"/>
      <c r="H287" s="275" t="s">
        <v>1</v>
      </c>
      <c r="I287" s="277"/>
      <c r="J287" s="274"/>
      <c r="K287" s="274"/>
      <c r="L287" s="278"/>
      <c r="M287" s="279"/>
      <c r="N287" s="280"/>
      <c r="O287" s="280"/>
      <c r="P287" s="280"/>
      <c r="Q287" s="280"/>
      <c r="R287" s="280"/>
      <c r="S287" s="280"/>
      <c r="T287" s="281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82" t="s">
        <v>128</v>
      </c>
      <c r="AU287" s="282" t="s">
        <v>126</v>
      </c>
      <c r="AV287" s="15" t="s">
        <v>83</v>
      </c>
      <c r="AW287" s="15" t="s">
        <v>31</v>
      </c>
      <c r="AX287" s="15" t="s">
        <v>75</v>
      </c>
      <c r="AY287" s="282" t="s">
        <v>119</v>
      </c>
    </row>
    <row r="288" s="13" customFormat="1">
      <c r="A288" s="13"/>
      <c r="B288" s="239"/>
      <c r="C288" s="240"/>
      <c r="D288" s="241" t="s">
        <v>128</v>
      </c>
      <c r="E288" s="242" t="s">
        <v>1</v>
      </c>
      <c r="F288" s="243" t="s">
        <v>188</v>
      </c>
      <c r="G288" s="240"/>
      <c r="H288" s="244">
        <v>227</v>
      </c>
      <c r="I288" s="245"/>
      <c r="J288" s="240"/>
      <c r="K288" s="240"/>
      <c r="L288" s="246"/>
      <c r="M288" s="247"/>
      <c r="N288" s="248"/>
      <c r="O288" s="248"/>
      <c r="P288" s="248"/>
      <c r="Q288" s="248"/>
      <c r="R288" s="248"/>
      <c r="S288" s="248"/>
      <c r="T288" s="249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50" t="s">
        <v>128</v>
      </c>
      <c r="AU288" s="250" t="s">
        <v>126</v>
      </c>
      <c r="AV288" s="13" t="s">
        <v>126</v>
      </c>
      <c r="AW288" s="13" t="s">
        <v>31</v>
      </c>
      <c r="AX288" s="13" t="s">
        <v>83</v>
      </c>
      <c r="AY288" s="250" t="s">
        <v>119</v>
      </c>
    </row>
    <row r="289" s="2" customFormat="1" ht="16.5" customHeight="1">
      <c r="A289" s="38"/>
      <c r="B289" s="39"/>
      <c r="C289" s="262" t="s">
        <v>427</v>
      </c>
      <c r="D289" s="262" t="s">
        <v>166</v>
      </c>
      <c r="E289" s="263" t="s">
        <v>337</v>
      </c>
      <c r="F289" s="264" t="s">
        <v>338</v>
      </c>
      <c r="G289" s="265" t="s">
        <v>157</v>
      </c>
      <c r="H289" s="266">
        <v>272.39999999999998</v>
      </c>
      <c r="I289" s="267"/>
      <c r="J289" s="268">
        <f>ROUND(I289*H289,2)</f>
        <v>0</v>
      </c>
      <c r="K289" s="269"/>
      <c r="L289" s="270"/>
      <c r="M289" s="271" t="s">
        <v>1</v>
      </c>
      <c r="N289" s="272" t="s">
        <v>41</v>
      </c>
      <c r="O289" s="97"/>
      <c r="P289" s="235">
        <f>O289*H289</f>
        <v>0</v>
      </c>
      <c r="Q289" s="235">
        <v>0</v>
      </c>
      <c r="R289" s="235">
        <f>Q289*H289</f>
        <v>0</v>
      </c>
      <c r="S289" s="235">
        <v>0</v>
      </c>
      <c r="T289" s="23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7" t="s">
        <v>165</v>
      </c>
      <c r="AT289" s="237" t="s">
        <v>166</v>
      </c>
      <c r="AU289" s="237" t="s">
        <v>126</v>
      </c>
      <c r="AY289" s="17" t="s">
        <v>119</v>
      </c>
      <c r="BE289" s="238">
        <f>IF(N289="základná",J289,0)</f>
        <v>0</v>
      </c>
      <c r="BF289" s="238">
        <f>IF(N289="znížená",J289,0)</f>
        <v>0</v>
      </c>
      <c r="BG289" s="238">
        <f>IF(N289="zákl. prenesená",J289,0)</f>
        <v>0</v>
      </c>
      <c r="BH289" s="238">
        <f>IF(N289="zníž. prenesená",J289,0)</f>
        <v>0</v>
      </c>
      <c r="BI289" s="238">
        <f>IF(N289="nulová",J289,0)</f>
        <v>0</v>
      </c>
      <c r="BJ289" s="17" t="s">
        <v>126</v>
      </c>
      <c r="BK289" s="238">
        <f>ROUND(I289*H289,2)</f>
        <v>0</v>
      </c>
      <c r="BL289" s="17" t="s">
        <v>125</v>
      </c>
      <c r="BM289" s="237" t="s">
        <v>428</v>
      </c>
    </row>
    <row r="290" s="13" customFormat="1">
      <c r="A290" s="13"/>
      <c r="B290" s="239"/>
      <c r="C290" s="240"/>
      <c r="D290" s="241" t="s">
        <v>128</v>
      </c>
      <c r="E290" s="240"/>
      <c r="F290" s="243" t="s">
        <v>429</v>
      </c>
      <c r="G290" s="240"/>
      <c r="H290" s="244">
        <v>272.39999999999998</v>
      </c>
      <c r="I290" s="245"/>
      <c r="J290" s="240"/>
      <c r="K290" s="240"/>
      <c r="L290" s="246"/>
      <c r="M290" s="247"/>
      <c r="N290" s="248"/>
      <c r="O290" s="248"/>
      <c r="P290" s="248"/>
      <c r="Q290" s="248"/>
      <c r="R290" s="248"/>
      <c r="S290" s="248"/>
      <c r="T290" s="24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0" t="s">
        <v>128</v>
      </c>
      <c r="AU290" s="250" t="s">
        <v>126</v>
      </c>
      <c r="AV290" s="13" t="s">
        <v>126</v>
      </c>
      <c r="AW290" s="13" t="s">
        <v>4</v>
      </c>
      <c r="AX290" s="13" t="s">
        <v>83</v>
      </c>
      <c r="AY290" s="250" t="s">
        <v>119</v>
      </c>
    </row>
    <row r="291" s="12" customFormat="1" ht="22.8" customHeight="1">
      <c r="A291" s="12"/>
      <c r="B291" s="209"/>
      <c r="C291" s="210"/>
      <c r="D291" s="211" t="s">
        <v>74</v>
      </c>
      <c r="E291" s="223" t="s">
        <v>430</v>
      </c>
      <c r="F291" s="223" t="s">
        <v>431</v>
      </c>
      <c r="G291" s="210"/>
      <c r="H291" s="210"/>
      <c r="I291" s="213"/>
      <c r="J291" s="224">
        <f>BK291</f>
        <v>0</v>
      </c>
      <c r="K291" s="210"/>
      <c r="L291" s="215"/>
      <c r="M291" s="216"/>
      <c r="N291" s="217"/>
      <c r="O291" s="217"/>
      <c r="P291" s="218">
        <f>SUM(P292:P312)</f>
        <v>0</v>
      </c>
      <c r="Q291" s="217"/>
      <c r="R291" s="218">
        <f>SUM(R292:R312)</f>
        <v>5.7064130000000004</v>
      </c>
      <c r="S291" s="217"/>
      <c r="T291" s="219">
        <f>SUM(T292:T312)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20" t="s">
        <v>83</v>
      </c>
      <c r="AT291" s="221" t="s">
        <v>74</v>
      </c>
      <c r="AU291" s="221" t="s">
        <v>83</v>
      </c>
      <c r="AY291" s="220" t="s">
        <v>119</v>
      </c>
      <c r="BK291" s="222">
        <f>SUM(BK292:BK312)</f>
        <v>0</v>
      </c>
    </row>
    <row r="292" s="2" customFormat="1" ht="24.15" customHeight="1">
      <c r="A292" s="38"/>
      <c r="B292" s="39"/>
      <c r="C292" s="225" t="s">
        <v>432</v>
      </c>
      <c r="D292" s="225" t="s">
        <v>121</v>
      </c>
      <c r="E292" s="226" t="s">
        <v>433</v>
      </c>
      <c r="F292" s="227" t="s">
        <v>434</v>
      </c>
      <c r="G292" s="228" t="s">
        <v>193</v>
      </c>
      <c r="H292" s="229">
        <v>3742</v>
      </c>
      <c r="I292" s="230"/>
      <c r="J292" s="231">
        <f>ROUND(I292*H292,2)</f>
        <v>0</v>
      </c>
      <c r="K292" s="232"/>
      <c r="L292" s="44"/>
      <c r="M292" s="233" t="s">
        <v>1</v>
      </c>
      <c r="N292" s="234" t="s">
        <v>41</v>
      </c>
      <c r="O292" s="97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125</v>
      </c>
      <c r="AT292" s="237" t="s">
        <v>121</v>
      </c>
      <c r="AU292" s="237" t="s">
        <v>126</v>
      </c>
      <c r="AY292" s="17" t="s">
        <v>119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7" t="s">
        <v>126</v>
      </c>
      <c r="BK292" s="238">
        <f>ROUND(I292*H292,2)</f>
        <v>0</v>
      </c>
      <c r="BL292" s="17" t="s">
        <v>125</v>
      </c>
      <c r="BM292" s="237" t="s">
        <v>435</v>
      </c>
    </row>
    <row r="293" s="2" customFormat="1" ht="24.15" customHeight="1">
      <c r="A293" s="38"/>
      <c r="B293" s="39"/>
      <c r="C293" s="225" t="s">
        <v>436</v>
      </c>
      <c r="D293" s="225" t="s">
        <v>121</v>
      </c>
      <c r="E293" s="226" t="s">
        <v>437</v>
      </c>
      <c r="F293" s="227" t="s">
        <v>438</v>
      </c>
      <c r="G293" s="228" t="s">
        <v>157</v>
      </c>
      <c r="H293" s="229">
        <v>1757.2000000000001</v>
      </c>
      <c r="I293" s="230"/>
      <c r="J293" s="231">
        <f>ROUND(I293*H293,2)</f>
        <v>0</v>
      </c>
      <c r="K293" s="232"/>
      <c r="L293" s="44"/>
      <c r="M293" s="233" t="s">
        <v>1</v>
      </c>
      <c r="N293" s="234" t="s">
        <v>41</v>
      </c>
      <c r="O293" s="97"/>
      <c r="P293" s="235">
        <f>O293*H293</f>
        <v>0</v>
      </c>
      <c r="Q293" s="235">
        <v>1.0000000000000001E-05</v>
      </c>
      <c r="R293" s="235">
        <f>Q293*H293</f>
        <v>0.017572000000000001</v>
      </c>
      <c r="S293" s="235">
        <v>0</v>
      </c>
      <c r="T293" s="236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7" t="s">
        <v>125</v>
      </c>
      <c r="AT293" s="237" t="s">
        <v>121</v>
      </c>
      <c r="AU293" s="237" t="s">
        <v>126</v>
      </c>
      <c r="AY293" s="17" t="s">
        <v>119</v>
      </c>
      <c r="BE293" s="238">
        <f>IF(N293="základná",J293,0)</f>
        <v>0</v>
      </c>
      <c r="BF293" s="238">
        <f>IF(N293="znížená",J293,0)</f>
        <v>0</v>
      </c>
      <c r="BG293" s="238">
        <f>IF(N293="zákl. prenesená",J293,0)</f>
        <v>0</v>
      </c>
      <c r="BH293" s="238">
        <f>IF(N293="zníž. prenesená",J293,0)</f>
        <v>0</v>
      </c>
      <c r="BI293" s="238">
        <f>IF(N293="nulová",J293,0)</f>
        <v>0</v>
      </c>
      <c r="BJ293" s="17" t="s">
        <v>126</v>
      </c>
      <c r="BK293" s="238">
        <f>ROUND(I293*H293,2)</f>
        <v>0</v>
      </c>
      <c r="BL293" s="17" t="s">
        <v>125</v>
      </c>
      <c r="BM293" s="237" t="s">
        <v>439</v>
      </c>
    </row>
    <row r="294" s="2" customFormat="1" ht="66.75" customHeight="1">
      <c r="A294" s="38"/>
      <c r="B294" s="39"/>
      <c r="C294" s="225" t="s">
        <v>440</v>
      </c>
      <c r="D294" s="225" t="s">
        <v>121</v>
      </c>
      <c r="E294" s="226" t="s">
        <v>441</v>
      </c>
      <c r="F294" s="227" t="s">
        <v>442</v>
      </c>
      <c r="G294" s="228" t="s">
        <v>193</v>
      </c>
      <c r="H294" s="229">
        <v>282</v>
      </c>
      <c r="I294" s="230"/>
      <c r="J294" s="231">
        <f>ROUND(I294*H294,2)</f>
        <v>0</v>
      </c>
      <c r="K294" s="232"/>
      <c r="L294" s="44"/>
      <c r="M294" s="233" t="s">
        <v>1</v>
      </c>
      <c r="N294" s="234" t="s">
        <v>41</v>
      </c>
      <c r="O294" s="97"/>
      <c r="P294" s="235">
        <f>O294*H294</f>
        <v>0</v>
      </c>
      <c r="Q294" s="235">
        <v>0.0016000000000000001</v>
      </c>
      <c r="R294" s="235">
        <f>Q294*H294</f>
        <v>0.45120000000000005</v>
      </c>
      <c r="S294" s="235">
        <v>0</v>
      </c>
      <c r="T294" s="23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125</v>
      </c>
      <c r="AT294" s="237" t="s">
        <v>121</v>
      </c>
      <c r="AU294" s="237" t="s">
        <v>126</v>
      </c>
      <c r="AY294" s="17" t="s">
        <v>119</v>
      </c>
      <c r="BE294" s="238">
        <f>IF(N294="základná",J294,0)</f>
        <v>0</v>
      </c>
      <c r="BF294" s="238">
        <f>IF(N294="znížená",J294,0)</f>
        <v>0</v>
      </c>
      <c r="BG294" s="238">
        <f>IF(N294="zákl. prenesená",J294,0)</f>
        <v>0</v>
      </c>
      <c r="BH294" s="238">
        <f>IF(N294="zníž. prenesená",J294,0)</f>
        <v>0</v>
      </c>
      <c r="BI294" s="238">
        <f>IF(N294="nulová",J294,0)</f>
        <v>0</v>
      </c>
      <c r="BJ294" s="17" t="s">
        <v>126</v>
      </c>
      <c r="BK294" s="238">
        <f>ROUND(I294*H294,2)</f>
        <v>0</v>
      </c>
      <c r="BL294" s="17" t="s">
        <v>125</v>
      </c>
      <c r="BM294" s="237" t="s">
        <v>443</v>
      </c>
    </row>
    <row r="295" s="13" customFormat="1">
      <c r="A295" s="13"/>
      <c r="B295" s="239"/>
      <c r="C295" s="240"/>
      <c r="D295" s="241" t="s">
        <v>128</v>
      </c>
      <c r="E295" s="242" t="s">
        <v>1</v>
      </c>
      <c r="F295" s="243" t="s">
        <v>444</v>
      </c>
      <c r="G295" s="240"/>
      <c r="H295" s="244">
        <v>282</v>
      </c>
      <c r="I295" s="245"/>
      <c r="J295" s="240"/>
      <c r="K295" s="240"/>
      <c r="L295" s="246"/>
      <c r="M295" s="247"/>
      <c r="N295" s="248"/>
      <c r="O295" s="248"/>
      <c r="P295" s="248"/>
      <c r="Q295" s="248"/>
      <c r="R295" s="248"/>
      <c r="S295" s="248"/>
      <c r="T295" s="24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0" t="s">
        <v>128</v>
      </c>
      <c r="AU295" s="250" t="s">
        <v>126</v>
      </c>
      <c r="AV295" s="13" t="s">
        <v>126</v>
      </c>
      <c r="AW295" s="13" t="s">
        <v>31</v>
      </c>
      <c r="AX295" s="13" t="s">
        <v>83</v>
      </c>
      <c r="AY295" s="250" t="s">
        <v>119</v>
      </c>
    </row>
    <row r="296" s="2" customFormat="1" ht="37.8" customHeight="1">
      <c r="A296" s="38"/>
      <c r="B296" s="39"/>
      <c r="C296" s="225" t="s">
        <v>445</v>
      </c>
      <c r="D296" s="225" t="s">
        <v>121</v>
      </c>
      <c r="E296" s="226" t="s">
        <v>446</v>
      </c>
      <c r="F296" s="227" t="s">
        <v>447</v>
      </c>
      <c r="G296" s="228" t="s">
        <v>193</v>
      </c>
      <c r="H296" s="229">
        <v>224</v>
      </c>
      <c r="I296" s="230"/>
      <c r="J296" s="231">
        <f>ROUND(I296*H296,2)</f>
        <v>0</v>
      </c>
      <c r="K296" s="232"/>
      <c r="L296" s="44"/>
      <c r="M296" s="233" t="s">
        <v>1</v>
      </c>
      <c r="N296" s="234" t="s">
        <v>41</v>
      </c>
      <c r="O296" s="97"/>
      <c r="P296" s="235">
        <f>O296*H296</f>
        <v>0</v>
      </c>
      <c r="Q296" s="235">
        <v>0.00072999999999999996</v>
      </c>
      <c r="R296" s="235">
        <f>Q296*H296</f>
        <v>0.16352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125</v>
      </c>
      <c r="AT296" s="237" t="s">
        <v>121</v>
      </c>
      <c r="AU296" s="237" t="s">
        <v>126</v>
      </c>
      <c r="AY296" s="17" t="s">
        <v>119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7" t="s">
        <v>126</v>
      </c>
      <c r="BK296" s="238">
        <f>ROUND(I296*H296,2)</f>
        <v>0</v>
      </c>
      <c r="BL296" s="17" t="s">
        <v>125</v>
      </c>
      <c r="BM296" s="237" t="s">
        <v>448</v>
      </c>
    </row>
    <row r="297" s="13" customFormat="1">
      <c r="A297" s="13"/>
      <c r="B297" s="239"/>
      <c r="C297" s="240"/>
      <c r="D297" s="241" t="s">
        <v>128</v>
      </c>
      <c r="E297" s="242" t="s">
        <v>1</v>
      </c>
      <c r="F297" s="243" t="s">
        <v>449</v>
      </c>
      <c r="G297" s="240"/>
      <c r="H297" s="244">
        <v>224</v>
      </c>
      <c r="I297" s="245"/>
      <c r="J297" s="240"/>
      <c r="K297" s="240"/>
      <c r="L297" s="246"/>
      <c r="M297" s="247"/>
      <c r="N297" s="248"/>
      <c r="O297" s="248"/>
      <c r="P297" s="248"/>
      <c r="Q297" s="248"/>
      <c r="R297" s="248"/>
      <c r="S297" s="248"/>
      <c r="T297" s="24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0" t="s">
        <v>128</v>
      </c>
      <c r="AU297" s="250" t="s">
        <v>126</v>
      </c>
      <c r="AV297" s="13" t="s">
        <v>126</v>
      </c>
      <c r="AW297" s="13" t="s">
        <v>31</v>
      </c>
      <c r="AX297" s="13" t="s">
        <v>83</v>
      </c>
      <c r="AY297" s="250" t="s">
        <v>119</v>
      </c>
    </row>
    <row r="298" s="2" customFormat="1" ht="37.8" customHeight="1">
      <c r="A298" s="38"/>
      <c r="B298" s="39"/>
      <c r="C298" s="225" t="s">
        <v>450</v>
      </c>
      <c r="D298" s="225" t="s">
        <v>121</v>
      </c>
      <c r="E298" s="226" t="s">
        <v>451</v>
      </c>
      <c r="F298" s="227" t="s">
        <v>452</v>
      </c>
      <c r="G298" s="228" t="s">
        <v>193</v>
      </c>
      <c r="H298" s="229">
        <v>2613</v>
      </c>
      <c r="I298" s="230"/>
      <c r="J298" s="231">
        <f>ROUND(I298*H298,2)</f>
        <v>0</v>
      </c>
      <c r="K298" s="232"/>
      <c r="L298" s="44"/>
      <c r="M298" s="233" t="s">
        <v>1</v>
      </c>
      <c r="N298" s="234" t="s">
        <v>41</v>
      </c>
      <c r="O298" s="97"/>
      <c r="P298" s="235">
        <f>O298*H298</f>
        <v>0</v>
      </c>
      <c r="Q298" s="235">
        <v>0.00035</v>
      </c>
      <c r="R298" s="235">
        <f>Q298*H298</f>
        <v>0.91454999999999997</v>
      </c>
      <c r="S298" s="235">
        <v>0</v>
      </c>
      <c r="T298" s="236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7" t="s">
        <v>125</v>
      </c>
      <c r="AT298" s="237" t="s">
        <v>121</v>
      </c>
      <c r="AU298" s="237" t="s">
        <v>126</v>
      </c>
      <c r="AY298" s="17" t="s">
        <v>119</v>
      </c>
      <c r="BE298" s="238">
        <f>IF(N298="základná",J298,0)</f>
        <v>0</v>
      </c>
      <c r="BF298" s="238">
        <f>IF(N298="znížená",J298,0)</f>
        <v>0</v>
      </c>
      <c r="BG298" s="238">
        <f>IF(N298="zákl. prenesená",J298,0)</f>
        <v>0</v>
      </c>
      <c r="BH298" s="238">
        <f>IF(N298="zníž. prenesená",J298,0)</f>
        <v>0</v>
      </c>
      <c r="BI298" s="238">
        <f>IF(N298="nulová",J298,0)</f>
        <v>0</v>
      </c>
      <c r="BJ298" s="17" t="s">
        <v>126</v>
      </c>
      <c r="BK298" s="238">
        <f>ROUND(I298*H298,2)</f>
        <v>0</v>
      </c>
      <c r="BL298" s="17" t="s">
        <v>125</v>
      </c>
      <c r="BM298" s="237" t="s">
        <v>453</v>
      </c>
    </row>
    <row r="299" s="13" customFormat="1">
      <c r="A299" s="13"/>
      <c r="B299" s="239"/>
      <c r="C299" s="240"/>
      <c r="D299" s="241" t="s">
        <v>128</v>
      </c>
      <c r="E299" s="242" t="s">
        <v>1</v>
      </c>
      <c r="F299" s="243" t="s">
        <v>454</v>
      </c>
      <c r="G299" s="240"/>
      <c r="H299" s="244">
        <v>2613</v>
      </c>
      <c r="I299" s="245"/>
      <c r="J299" s="240"/>
      <c r="K299" s="240"/>
      <c r="L299" s="246"/>
      <c r="M299" s="247"/>
      <c r="N299" s="248"/>
      <c r="O299" s="248"/>
      <c r="P299" s="248"/>
      <c r="Q299" s="248"/>
      <c r="R299" s="248"/>
      <c r="S299" s="248"/>
      <c r="T299" s="24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0" t="s">
        <v>128</v>
      </c>
      <c r="AU299" s="250" t="s">
        <v>126</v>
      </c>
      <c r="AV299" s="13" t="s">
        <v>126</v>
      </c>
      <c r="AW299" s="13" t="s">
        <v>31</v>
      </c>
      <c r="AX299" s="13" t="s">
        <v>75</v>
      </c>
      <c r="AY299" s="250" t="s">
        <v>119</v>
      </c>
    </row>
    <row r="300" s="14" customFormat="1">
      <c r="A300" s="14"/>
      <c r="B300" s="251"/>
      <c r="C300" s="252"/>
      <c r="D300" s="241" t="s">
        <v>128</v>
      </c>
      <c r="E300" s="253" t="s">
        <v>1</v>
      </c>
      <c r="F300" s="254" t="s">
        <v>133</v>
      </c>
      <c r="G300" s="252"/>
      <c r="H300" s="255">
        <v>2613</v>
      </c>
      <c r="I300" s="256"/>
      <c r="J300" s="252"/>
      <c r="K300" s="252"/>
      <c r="L300" s="257"/>
      <c r="M300" s="258"/>
      <c r="N300" s="259"/>
      <c r="O300" s="259"/>
      <c r="P300" s="259"/>
      <c r="Q300" s="259"/>
      <c r="R300" s="259"/>
      <c r="S300" s="259"/>
      <c r="T300" s="260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1" t="s">
        <v>128</v>
      </c>
      <c r="AU300" s="261" t="s">
        <v>126</v>
      </c>
      <c r="AV300" s="14" t="s">
        <v>125</v>
      </c>
      <c r="AW300" s="14" t="s">
        <v>4</v>
      </c>
      <c r="AX300" s="14" t="s">
        <v>83</v>
      </c>
      <c r="AY300" s="261" t="s">
        <v>119</v>
      </c>
    </row>
    <row r="301" s="2" customFormat="1" ht="37.8" customHeight="1">
      <c r="A301" s="38"/>
      <c r="B301" s="39"/>
      <c r="C301" s="225" t="s">
        <v>174</v>
      </c>
      <c r="D301" s="225" t="s">
        <v>121</v>
      </c>
      <c r="E301" s="226" t="s">
        <v>455</v>
      </c>
      <c r="F301" s="227" t="s">
        <v>456</v>
      </c>
      <c r="G301" s="228" t="s">
        <v>193</v>
      </c>
      <c r="H301" s="229">
        <v>905</v>
      </c>
      <c r="I301" s="230"/>
      <c r="J301" s="231">
        <f>ROUND(I301*H301,2)</f>
        <v>0</v>
      </c>
      <c r="K301" s="232"/>
      <c r="L301" s="44"/>
      <c r="M301" s="233" t="s">
        <v>1</v>
      </c>
      <c r="N301" s="234" t="s">
        <v>41</v>
      </c>
      <c r="O301" s="97"/>
      <c r="P301" s="235">
        <f>O301*H301</f>
        <v>0</v>
      </c>
      <c r="Q301" s="235">
        <v>0.00012</v>
      </c>
      <c r="R301" s="235">
        <f>Q301*H301</f>
        <v>0.1086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125</v>
      </c>
      <c r="AT301" s="237" t="s">
        <v>121</v>
      </c>
      <c r="AU301" s="237" t="s">
        <v>126</v>
      </c>
      <c r="AY301" s="17" t="s">
        <v>119</v>
      </c>
      <c r="BE301" s="238">
        <f>IF(N301="základná",J301,0)</f>
        <v>0</v>
      </c>
      <c r="BF301" s="238">
        <f>IF(N301="znížená",J301,0)</f>
        <v>0</v>
      </c>
      <c r="BG301" s="238">
        <f>IF(N301="zákl. prenesená",J301,0)</f>
        <v>0</v>
      </c>
      <c r="BH301" s="238">
        <f>IF(N301="zníž. prenesená",J301,0)</f>
        <v>0</v>
      </c>
      <c r="BI301" s="238">
        <f>IF(N301="nulová",J301,0)</f>
        <v>0</v>
      </c>
      <c r="BJ301" s="17" t="s">
        <v>126</v>
      </c>
      <c r="BK301" s="238">
        <f>ROUND(I301*H301,2)</f>
        <v>0</v>
      </c>
      <c r="BL301" s="17" t="s">
        <v>125</v>
      </c>
      <c r="BM301" s="237" t="s">
        <v>457</v>
      </c>
    </row>
    <row r="302" s="13" customFormat="1">
      <c r="A302" s="13"/>
      <c r="B302" s="239"/>
      <c r="C302" s="240"/>
      <c r="D302" s="241" t="s">
        <v>128</v>
      </c>
      <c r="E302" s="242" t="s">
        <v>1</v>
      </c>
      <c r="F302" s="243" t="s">
        <v>458</v>
      </c>
      <c r="G302" s="240"/>
      <c r="H302" s="244">
        <v>905</v>
      </c>
      <c r="I302" s="245"/>
      <c r="J302" s="240"/>
      <c r="K302" s="240"/>
      <c r="L302" s="246"/>
      <c r="M302" s="247"/>
      <c r="N302" s="248"/>
      <c r="O302" s="248"/>
      <c r="P302" s="248"/>
      <c r="Q302" s="248"/>
      <c r="R302" s="248"/>
      <c r="S302" s="248"/>
      <c r="T302" s="24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0" t="s">
        <v>128</v>
      </c>
      <c r="AU302" s="250" t="s">
        <v>126</v>
      </c>
      <c r="AV302" s="13" t="s">
        <v>126</v>
      </c>
      <c r="AW302" s="13" t="s">
        <v>31</v>
      </c>
      <c r="AX302" s="13" t="s">
        <v>83</v>
      </c>
      <c r="AY302" s="250" t="s">
        <v>119</v>
      </c>
    </row>
    <row r="303" s="2" customFormat="1" ht="37.8" customHeight="1">
      <c r="A303" s="38"/>
      <c r="B303" s="39"/>
      <c r="C303" s="225" t="s">
        <v>459</v>
      </c>
      <c r="D303" s="225" t="s">
        <v>121</v>
      </c>
      <c r="E303" s="226" t="s">
        <v>460</v>
      </c>
      <c r="F303" s="227" t="s">
        <v>461</v>
      </c>
      <c r="G303" s="228" t="s">
        <v>157</v>
      </c>
      <c r="H303" s="229">
        <v>1227.7000000000001</v>
      </c>
      <c r="I303" s="230"/>
      <c r="J303" s="231">
        <f>ROUND(I303*H303,2)</f>
        <v>0</v>
      </c>
      <c r="K303" s="232"/>
      <c r="L303" s="44"/>
      <c r="M303" s="233" t="s">
        <v>1</v>
      </c>
      <c r="N303" s="234" t="s">
        <v>41</v>
      </c>
      <c r="O303" s="97"/>
      <c r="P303" s="235">
        <f>O303*H303</f>
        <v>0</v>
      </c>
      <c r="Q303" s="235">
        <v>0.0029299999999999999</v>
      </c>
      <c r="R303" s="235">
        <f>Q303*H303</f>
        <v>3.5971609999999998</v>
      </c>
      <c r="S303" s="235">
        <v>0</v>
      </c>
      <c r="T303" s="23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7" t="s">
        <v>125</v>
      </c>
      <c r="AT303" s="237" t="s">
        <v>121</v>
      </c>
      <c r="AU303" s="237" t="s">
        <v>126</v>
      </c>
      <c r="AY303" s="17" t="s">
        <v>119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7" t="s">
        <v>126</v>
      </c>
      <c r="BK303" s="238">
        <f>ROUND(I303*H303,2)</f>
        <v>0</v>
      </c>
      <c r="BL303" s="17" t="s">
        <v>125</v>
      </c>
      <c r="BM303" s="237" t="s">
        <v>462</v>
      </c>
    </row>
    <row r="304" s="13" customFormat="1">
      <c r="A304" s="13"/>
      <c r="B304" s="239"/>
      <c r="C304" s="240"/>
      <c r="D304" s="241" t="s">
        <v>128</v>
      </c>
      <c r="E304" s="242" t="s">
        <v>1</v>
      </c>
      <c r="F304" s="243" t="s">
        <v>463</v>
      </c>
      <c r="G304" s="240"/>
      <c r="H304" s="244">
        <v>19</v>
      </c>
      <c r="I304" s="245"/>
      <c r="J304" s="240"/>
      <c r="K304" s="240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128</v>
      </c>
      <c r="AU304" s="250" t="s">
        <v>126</v>
      </c>
      <c r="AV304" s="13" t="s">
        <v>126</v>
      </c>
      <c r="AW304" s="13" t="s">
        <v>31</v>
      </c>
      <c r="AX304" s="13" t="s">
        <v>75</v>
      </c>
      <c r="AY304" s="250" t="s">
        <v>119</v>
      </c>
    </row>
    <row r="305" s="13" customFormat="1">
      <c r="A305" s="13"/>
      <c r="B305" s="239"/>
      <c r="C305" s="240"/>
      <c r="D305" s="241" t="s">
        <v>128</v>
      </c>
      <c r="E305" s="242" t="s">
        <v>1</v>
      </c>
      <c r="F305" s="243" t="s">
        <v>464</v>
      </c>
      <c r="G305" s="240"/>
      <c r="H305" s="244">
        <v>87.400000000000006</v>
      </c>
      <c r="I305" s="245"/>
      <c r="J305" s="240"/>
      <c r="K305" s="240"/>
      <c r="L305" s="246"/>
      <c r="M305" s="247"/>
      <c r="N305" s="248"/>
      <c r="O305" s="248"/>
      <c r="P305" s="248"/>
      <c r="Q305" s="248"/>
      <c r="R305" s="248"/>
      <c r="S305" s="248"/>
      <c r="T305" s="24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0" t="s">
        <v>128</v>
      </c>
      <c r="AU305" s="250" t="s">
        <v>126</v>
      </c>
      <c r="AV305" s="13" t="s">
        <v>126</v>
      </c>
      <c r="AW305" s="13" t="s">
        <v>31</v>
      </c>
      <c r="AX305" s="13" t="s">
        <v>75</v>
      </c>
      <c r="AY305" s="250" t="s">
        <v>119</v>
      </c>
    </row>
    <row r="306" s="13" customFormat="1">
      <c r="A306" s="13"/>
      <c r="B306" s="239"/>
      <c r="C306" s="240"/>
      <c r="D306" s="241" t="s">
        <v>128</v>
      </c>
      <c r="E306" s="242" t="s">
        <v>1</v>
      </c>
      <c r="F306" s="243" t="s">
        <v>465</v>
      </c>
      <c r="G306" s="240"/>
      <c r="H306" s="244">
        <v>58.299999999999997</v>
      </c>
      <c r="I306" s="245"/>
      <c r="J306" s="240"/>
      <c r="K306" s="240"/>
      <c r="L306" s="246"/>
      <c r="M306" s="247"/>
      <c r="N306" s="248"/>
      <c r="O306" s="248"/>
      <c r="P306" s="248"/>
      <c r="Q306" s="248"/>
      <c r="R306" s="248"/>
      <c r="S306" s="248"/>
      <c r="T306" s="24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0" t="s">
        <v>128</v>
      </c>
      <c r="AU306" s="250" t="s">
        <v>126</v>
      </c>
      <c r="AV306" s="13" t="s">
        <v>126</v>
      </c>
      <c r="AW306" s="13" t="s">
        <v>31</v>
      </c>
      <c r="AX306" s="13" t="s">
        <v>75</v>
      </c>
      <c r="AY306" s="250" t="s">
        <v>119</v>
      </c>
    </row>
    <row r="307" s="13" customFormat="1">
      <c r="A307" s="13"/>
      <c r="B307" s="239"/>
      <c r="C307" s="240"/>
      <c r="D307" s="241" t="s">
        <v>128</v>
      </c>
      <c r="E307" s="242" t="s">
        <v>1</v>
      </c>
      <c r="F307" s="243" t="s">
        <v>466</v>
      </c>
      <c r="G307" s="240"/>
      <c r="H307" s="244">
        <v>1063</v>
      </c>
      <c r="I307" s="245"/>
      <c r="J307" s="240"/>
      <c r="K307" s="240"/>
      <c r="L307" s="246"/>
      <c r="M307" s="247"/>
      <c r="N307" s="248"/>
      <c r="O307" s="248"/>
      <c r="P307" s="248"/>
      <c r="Q307" s="248"/>
      <c r="R307" s="248"/>
      <c r="S307" s="248"/>
      <c r="T307" s="24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0" t="s">
        <v>128</v>
      </c>
      <c r="AU307" s="250" t="s">
        <v>126</v>
      </c>
      <c r="AV307" s="13" t="s">
        <v>126</v>
      </c>
      <c r="AW307" s="13" t="s">
        <v>31</v>
      </c>
      <c r="AX307" s="13" t="s">
        <v>75</v>
      </c>
      <c r="AY307" s="250" t="s">
        <v>119</v>
      </c>
    </row>
    <row r="308" s="14" customFormat="1">
      <c r="A308" s="14"/>
      <c r="B308" s="251"/>
      <c r="C308" s="252"/>
      <c r="D308" s="241" t="s">
        <v>128</v>
      </c>
      <c r="E308" s="253" t="s">
        <v>1</v>
      </c>
      <c r="F308" s="254" t="s">
        <v>133</v>
      </c>
      <c r="G308" s="252"/>
      <c r="H308" s="255">
        <v>1227.7000000000001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1" t="s">
        <v>128</v>
      </c>
      <c r="AU308" s="261" t="s">
        <v>126</v>
      </c>
      <c r="AV308" s="14" t="s">
        <v>125</v>
      </c>
      <c r="AW308" s="14" t="s">
        <v>31</v>
      </c>
      <c r="AX308" s="14" t="s">
        <v>83</v>
      </c>
      <c r="AY308" s="261" t="s">
        <v>119</v>
      </c>
    </row>
    <row r="309" s="2" customFormat="1" ht="24.15" customHeight="1">
      <c r="A309" s="38"/>
      <c r="B309" s="39"/>
      <c r="C309" s="225" t="s">
        <v>467</v>
      </c>
      <c r="D309" s="225" t="s">
        <v>121</v>
      </c>
      <c r="E309" s="226" t="s">
        <v>468</v>
      </c>
      <c r="F309" s="227" t="s">
        <v>469</v>
      </c>
      <c r="G309" s="228" t="s">
        <v>157</v>
      </c>
      <c r="H309" s="229">
        <v>1063</v>
      </c>
      <c r="I309" s="230"/>
      <c r="J309" s="231">
        <f>ROUND(I309*H309,2)</f>
        <v>0</v>
      </c>
      <c r="K309" s="232"/>
      <c r="L309" s="44"/>
      <c r="M309" s="233" t="s">
        <v>1</v>
      </c>
      <c r="N309" s="234" t="s">
        <v>41</v>
      </c>
      <c r="O309" s="97"/>
      <c r="P309" s="235">
        <f>O309*H309</f>
        <v>0</v>
      </c>
      <c r="Q309" s="235">
        <v>0.00032000000000000003</v>
      </c>
      <c r="R309" s="235">
        <f>Q309*H309</f>
        <v>0.34016000000000002</v>
      </c>
      <c r="S309" s="235">
        <v>0</v>
      </c>
      <c r="T309" s="236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37" t="s">
        <v>125</v>
      </c>
      <c r="AT309" s="237" t="s">
        <v>121</v>
      </c>
      <c r="AU309" s="237" t="s">
        <v>126</v>
      </c>
      <c r="AY309" s="17" t="s">
        <v>119</v>
      </c>
      <c r="BE309" s="238">
        <f>IF(N309="základná",J309,0)</f>
        <v>0</v>
      </c>
      <c r="BF309" s="238">
        <f>IF(N309="znížená",J309,0)</f>
        <v>0</v>
      </c>
      <c r="BG309" s="238">
        <f>IF(N309="zákl. prenesená",J309,0)</f>
        <v>0</v>
      </c>
      <c r="BH309" s="238">
        <f>IF(N309="zníž. prenesená",J309,0)</f>
        <v>0</v>
      </c>
      <c r="BI309" s="238">
        <f>IF(N309="nulová",J309,0)</f>
        <v>0</v>
      </c>
      <c r="BJ309" s="17" t="s">
        <v>126</v>
      </c>
      <c r="BK309" s="238">
        <f>ROUND(I309*H309,2)</f>
        <v>0</v>
      </c>
      <c r="BL309" s="17" t="s">
        <v>125</v>
      </c>
      <c r="BM309" s="237" t="s">
        <v>470</v>
      </c>
    </row>
    <row r="310" s="13" customFormat="1">
      <c r="A310" s="13"/>
      <c r="B310" s="239"/>
      <c r="C310" s="240"/>
      <c r="D310" s="241" t="s">
        <v>128</v>
      </c>
      <c r="E310" s="242" t="s">
        <v>1</v>
      </c>
      <c r="F310" s="243" t="s">
        <v>466</v>
      </c>
      <c r="G310" s="240"/>
      <c r="H310" s="244">
        <v>1063</v>
      </c>
      <c r="I310" s="245"/>
      <c r="J310" s="240"/>
      <c r="K310" s="240"/>
      <c r="L310" s="246"/>
      <c r="M310" s="247"/>
      <c r="N310" s="248"/>
      <c r="O310" s="248"/>
      <c r="P310" s="248"/>
      <c r="Q310" s="248"/>
      <c r="R310" s="248"/>
      <c r="S310" s="248"/>
      <c r="T310" s="24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50" t="s">
        <v>128</v>
      </c>
      <c r="AU310" s="250" t="s">
        <v>126</v>
      </c>
      <c r="AV310" s="13" t="s">
        <v>126</v>
      </c>
      <c r="AW310" s="13" t="s">
        <v>31</v>
      </c>
      <c r="AX310" s="13" t="s">
        <v>83</v>
      </c>
      <c r="AY310" s="250" t="s">
        <v>119</v>
      </c>
    </row>
    <row r="311" s="2" customFormat="1" ht="33" customHeight="1">
      <c r="A311" s="38"/>
      <c r="B311" s="39"/>
      <c r="C311" s="225" t="s">
        <v>471</v>
      </c>
      <c r="D311" s="225" t="s">
        <v>121</v>
      </c>
      <c r="E311" s="226" t="s">
        <v>472</v>
      </c>
      <c r="F311" s="227" t="s">
        <v>473</v>
      </c>
      <c r="G311" s="228" t="s">
        <v>157</v>
      </c>
      <c r="H311" s="229">
        <v>477.5</v>
      </c>
      <c r="I311" s="230"/>
      <c r="J311" s="231">
        <f>ROUND(I311*H311,2)</f>
        <v>0</v>
      </c>
      <c r="K311" s="232"/>
      <c r="L311" s="44"/>
      <c r="M311" s="233" t="s">
        <v>1</v>
      </c>
      <c r="N311" s="234" t="s">
        <v>41</v>
      </c>
      <c r="O311" s="97"/>
      <c r="P311" s="235">
        <f>O311*H311</f>
        <v>0</v>
      </c>
      <c r="Q311" s="235">
        <v>0.00013999999999999999</v>
      </c>
      <c r="R311" s="235">
        <f>Q311*H311</f>
        <v>0.066849999999999993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125</v>
      </c>
      <c r="AT311" s="237" t="s">
        <v>121</v>
      </c>
      <c r="AU311" s="237" t="s">
        <v>126</v>
      </c>
      <c r="AY311" s="17" t="s">
        <v>119</v>
      </c>
      <c r="BE311" s="238">
        <f>IF(N311="základná",J311,0)</f>
        <v>0</v>
      </c>
      <c r="BF311" s="238">
        <f>IF(N311="znížená",J311,0)</f>
        <v>0</v>
      </c>
      <c r="BG311" s="238">
        <f>IF(N311="zákl. prenesená",J311,0)</f>
        <v>0</v>
      </c>
      <c r="BH311" s="238">
        <f>IF(N311="zníž. prenesená",J311,0)</f>
        <v>0</v>
      </c>
      <c r="BI311" s="238">
        <f>IF(N311="nulová",J311,0)</f>
        <v>0</v>
      </c>
      <c r="BJ311" s="17" t="s">
        <v>126</v>
      </c>
      <c r="BK311" s="238">
        <f>ROUND(I311*H311,2)</f>
        <v>0</v>
      </c>
      <c r="BL311" s="17" t="s">
        <v>125</v>
      </c>
      <c r="BM311" s="237" t="s">
        <v>474</v>
      </c>
    </row>
    <row r="312" s="2" customFormat="1" ht="37.8" customHeight="1">
      <c r="A312" s="38"/>
      <c r="B312" s="39"/>
      <c r="C312" s="225" t="s">
        <v>475</v>
      </c>
      <c r="D312" s="225" t="s">
        <v>121</v>
      </c>
      <c r="E312" s="226" t="s">
        <v>476</v>
      </c>
      <c r="F312" s="227" t="s">
        <v>477</v>
      </c>
      <c r="G312" s="228" t="s">
        <v>157</v>
      </c>
      <c r="H312" s="229">
        <v>52</v>
      </c>
      <c r="I312" s="230"/>
      <c r="J312" s="231">
        <f>ROUND(I312*H312,2)</f>
        <v>0</v>
      </c>
      <c r="K312" s="232"/>
      <c r="L312" s="44"/>
      <c r="M312" s="233" t="s">
        <v>1</v>
      </c>
      <c r="N312" s="234" t="s">
        <v>41</v>
      </c>
      <c r="O312" s="97"/>
      <c r="P312" s="235">
        <f>O312*H312</f>
        <v>0</v>
      </c>
      <c r="Q312" s="235">
        <v>0.00089999999999999998</v>
      </c>
      <c r="R312" s="235">
        <f>Q312*H312</f>
        <v>0.046800000000000001</v>
      </c>
      <c r="S312" s="235">
        <v>0</v>
      </c>
      <c r="T312" s="236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37" t="s">
        <v>125</v>
      </c>
      <c r="AT312" s="237" t="s">
        <v>121</v>
      </c>
      <c r="AU312" s="237" t="s">
        <v>126</v>
      </c>
      <c r="AY312" s="17" t="s">
        <v>119</v>
      </c>
      <c r="BE312" s="238">
        <f>IF(N312="základná",J312,0)</f>
        <v>0</v>
      </c>
      <c r="BF312" s="238">
        <f>IF(N312="znížená",J312,0)</f>
        <v>0</v>
      </c>
      <c r="BG312" s="238">
        <f>IF(N312="zákl. prenesená",J312,0)</f>
        <v>0</v>
      </c>
      <c r="BH312" s="238">
        <f>IF(N312="zníž. prenesená",J312,0)</f>
        <v>0</v>
      </c>
      <c r="BI312" s="238">
        <f>IF(N312="nulová",J312,0)</f>
        <v>0</v>
      </c>
      <c r="BJ312" s="17" t="s">
        <v>126</v>
      </c>
      <c r="BK312" s="238">
        <f>ROUND(I312*H312,2)</f>
        <v>0</v>
      </c>
      <c r="BL312" s="17" t="s">
        <v>125</v>
      </c>
      <c r="BM312" s="237" t="s">
        <v>478</v>
      </c>
    </row>
    <row r="313" s="12" customFormat="1" ht="22.8" customHeight="1">
      <c r="A313" s="12"/>
      <c r="B313" s="209"/>
      <c r="C313" s="210"/>
      <c r="D313" s="211" t="s">
        <v>74</v>
      </c>
      <c r="E313" s="223" t="s">
        <v>165</v>
      </c>
      <c r="F313" s="223" t="s">
        <v>479</v>
      </c>
      <c r="G313" s="210"/>
      <c r="H313" s="210"/>
      <c r="I313" s="213"/>
      <c r="J313" s="224">
        <f>BK313</f>
        <v>0</v>
      </c>
      <c r="K313" s="210"/>
      <c r="L313" s="215"/>
      <c r="M313" s="216"/>
      <c r="N313" s="217"/>
      <c r="O313" s="217"/>
      <c r="P313" s="218">
        <f>SUM(P314:P361)</f>
        <v>0</v>
      </c>
      <c r="Q313" s="217"/>
      <c r="R313" s="218">
        <f>SUM(R314:R361)</f>
        <v>350.60270599999996</v>
      </c>
      <c r="S313" s="217"/>
      <c r="T313" s="219">
        <f>SUM(T314:T361)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20" t="s">
        <v>83</v>
      </c>
      <c r="AT313" s="221" t="s">
        <v>74</v>
      </c>
      <c r="AU313" s="221" t="s">
        <v>83</v>
      </c>
      <c r="AY313" s="220" t="s">
        <v>119</v>
      </c>
      <c r="BK313" s="222">
        <f>SUM(BK314:BK361)</f>
        <v>0</v>
      </c>
    </row>
    <row r="314" s="2" customFormat="1" ht="24.15" customHeight="1">
      <c r="A314" s="38"/>
      <c r="B314" s="39"/>
      <c r="C314" s="225" t="s">
        <v>480</v>
      </c>
      <c r="D314" s="225" t="s">
        <v>121</v>
      </c>
      <c r="E314" s="226" t="s">
        <v>481</v>
      </c>
      <c r="F314" s="227" t="s">
        <v>482</v>
      </c>
      <c r="G314" s="228" t="s">
        <v>193</v>
      </c>
      <c r="H314" s="229">
        <v>51</v>
      </c>
      <c r="I314" s="230"/>
      <c r="J314" s="231">
        <f>ROUND(I314*H314,2)</f>
        <v>0</v>
      </c>
      <c r="K314" s="232"/>
      <c r="L314" s="44"/>
      <c r="M314" s="233" t="s">
        <v>1</v>
      </c>
      <c r="N314" s="234" t="s">
        <v>41</v>
      </c>
      <c r="O314" s="97"/>
      <c r="P314" s="235">
        <f>O314*H314</f>
        <v>0</v>
      </c>
      <c r="Q314" s="235">
        <v>0.0020500000000000002</v>
      </c>
      <c r="R314" s="235">
        <f>Q314*H314</f>
        <v>0.10455</v>
      </c>
      <c r="S314" s="235">
        <v>0</v>
      </c>
      <c r="T314" s="236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37" t="s">
        <v>125</v>
      </c>
      <c r="AT314" s="237" t="s">
        <v>121</v>
      </c>
      <c r="AU314" s="237" t="s">
        <v>126</v>
      </c>
      <c r="AY314" s="17" t="s">
        <v>119</v>
      </c>
      <c r="BE314" s="238">
        <f>IF(N314="základná",J314,0)</f>
        <v>0</v>
      </c>
      <c r="BF314" s="238">
        <f>IF(N314="znížená",J314,0)</f>
        <v>0</v>
      </c>
      <c r="BG314" s="238">
        <f>IF(N314="zákl. prenesená",J314,0)</f>
        <v>0</v>
      </c>
      <c r="BH314" s="238">
        <f>IF(N314="zníž. prenesená",J314,0)</f>
        <v>0</v>
      </c>
      <c r="BI314" s="238">
        <f>IF(N314="nulová",J314,0)</f>
        <v>0</v>
      </c>
      <c r="BJ314" s="17" t="s">
        <v>126</v>
      </c>
      <c r="BK314" s="238">
        <f>ROUND(I314*H314,2)</f>
        <v>0</v>
      </c>
      <c r="BL314" s="17" t="s">
        <v>125</v>
      </c>
      <c r="BM314" s="237" t="s">
        <v>483</v>
      </c>
    </row>
    <row r="315" s="13" customFormat="1">
      <c r="A315" s="13"/>
      <c r="B315" s="239"/>
      <c r="C315" s="240"/>
      <c r="D315" s="241" t="s">
        <v>128</v>
      </c>
      <c r="E315" s="242" t="s">
        <v>1</v>
      </c>
      <c r="F315" s="243" t="s">
        <v>484</v>
      </c>
      <c r="G315" s="240"/>
      <c r="H315" s="244">
        <v>51</v>
      </c>
      <c r="I315" s="245"/>
      <c r="J315" s="240"/>
      <c r="K315" s="240"/>
      <c r="L315" s="246"/>
      <c r="M315" s="247"/>
      <c r="N315" s="248"/>
      <c r="O315" s="248"/>
      <c r="P315" s="248"/>
      <c r="Q315" s="248"/>
      <c r="R315" s="248"/>
      <c r="S315" s="248"/>
      <c r="T315" s="24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0" t="s">
        <v>128</v>
      </c>
      <c r="AU315" s="250" t="s">
        <v>126</v>
      </c>
      <c r="AV315" s="13" t="s">
        <v>126</v>
      </c>
      <c r="AW315" s="13" t="s">
        <v>31</v>
      </c>
      <c r="AX315" s="13" t="s">
        <v>83</v>
      </c>
      <c r="AY315" s="250" t="s">
        <v>119</v>
      </c>
    </row>
    <row r="316" s="2" customFormat="1" ht="37.8" customHeight="1">
      <c r="A316" s="38"/>
      <c r="B316" s="39"/>
      <c r="C316" s="225" t="s">
        <v>485</v>
      </c>
      <c r="D316" s="225" t="s">
        <v>121</v>
      </c>
      <c r="E316" s="226" t="s">
        <v>486</v>
      </c>
      <c r="F316" s="227" t="s">
        <v>487</v>
      </c>
      <c r="G316" s="228" t="s">
        <v>488</v>
      </c>
      <c r="H316" s="229">
        <v>1</v>
      </c>
      <c r="I316" s="230"/>
      <c r="J316" s="231">
        <f>ROUND(I316*H316,2)</f>
        <v>0</v>
      </c>
      <c r="K316" s="232"/>
      <c r="L316" s="44"/>
      <c r="M316" s="233" t="s">
        <v>1</v>
      </c>
      <c r="N316" s="234" t="s">
        <v>41</v>
      </c>
      <c r="O316" s="97"/>
      <c r="P316" s="235">
        <f>O316*H316</f>
        <v>0</v>
      </c>
      <c r="Q316" s="235">
        <v>1.0000000000000001E-05</v>
      </c>
      <c r="R316" s="235">
        <f>Q316*H316</f>
        <v>1.0000000000000001E-05</v>
      </c>
      <c r="S316" s="235">
        <v>0</v>
      </c>
      <c r="T316" s="23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7" t="s">
        <v>125</v>
      </c>
      <c r="AT316" s="237" t="s">
        <v>121</v>
      </c>
      <c r="AU316" s="237" t="s">
        <v>126</v>
      </c>
      <c r="AY316" s="17" t="s">
        <v>119</v>
      </c>
      <c r="BE316" s="238">
        <f>IF(N316="základná",J316,0)</f>
        <v>0</v>
      </c>
      <c r="BF316" s="238">
        <f>IF(N316="znížená",J316,0)</f>
        <v>0</v>
      </c>
      <c r="BG316" s="238">
        <f>IF(N316="zákl. prenesená",J316,0)</f>
        <v>0</v>
      </c>
      <c r="BH316" s="238">
        <f>IF(N316="zníž. prenesená",J316,0)</f>
        <v>0</v>
      </c>
      <c r="BI316" s="238">
        <f>IF(N316="nulová",J316,0)</f>
        <v>0</v>
      </c>
      <c r="BJ316" s="17" t="s">
        <v>126</v>
      </c>
      <c r="BK316" s="238">
        <f>ROUND(I316*H316,2)</f>
        <v>0</v>
      </c>
      <c r="BL316" s="17" t="s">
        <v>125</v>
      </c>
      <c r="BM316" s="237" t="s">
        <v>489</v>
      </c>
    </row>
    <row r="317" s="13" customFormat="1">
      <c r="A317" s="13"/>
      <c r="B317" s="239"/>
      <c r="C317" s="240"/>
      <c r="D317" s="241" t="s">
        <v>128</v>
      </c>
      <c r="E317" s="242" t="s">
        <v>1</v>
      </c>
      <c r="F317" s="243" t="s">
        <v>490</v>
      </c>
      <c r="G317" s="240"/>
      <c r="H317" s="244">
        <v>1</v>
      </c>
      <c r="I317" s="245"/>
      <c r="J317" s="240"/>
      <c r="K317" s="240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128</v>
      </c>
      <c r="AU317" s="250" t="s">
        <v>126</v>
      </c>
      <c r="AV317" s="13" t="s">
        <v>126</v>
      </c>
      <c r="AW317" s="13" t="s">
        <v>31</v>
      </c>
      <c r="AX317" s="13" t="s">
        <v>83</v>
      </c>
      <c r="AY317" s="250" t="s">
        <v>119</v>
      </c>
    </row>
    <row r="318" s="2" customFormat="1" ht="24.15" customHeight="1">
      <c r="A318" s="38"/>
      <c r="B318" s="39"/>
      <c r="C318" s="262" t="s">
        <v>491</v>
      </c>
      <c r="D318" s="262" t="s">
        <v>166</v>
      </c>
      <c r="E318" s="263" t="s">
        <v>492</v>
      </c>
      <c r="F318" s="264" t="s">
        <v>493</v>
      </c>
      <c r="G318" s="265" t="s">
        <v>488</v>
      </c>
      <c r="H318" s="266">
        <v>1</v>
      </c>
      <c r="I318" s="267"/>
      <c r="J318" s="268">
        <f>ROUND(I318*H318,2)</f>
        <v>0</v>
      </c>
      <c r="K318" s="269"/>
      <c r="L318" s="270"/>
      <c r="M318" s="271" t="s">
        <v>1</v>
      </c>
      <c r="N318" s="272" t="s">
        <v>41</v>
      </c>
      <c r="O318" s="97"/>
      <c r="P318" s="235">
        <f>O318*H318</f>
        <v>0</v>
      </c>
      <c r="Q318" s="235">
        <v>0.026009999999999998</v>
      </c>
      <c r="R318" s="235">
        <f>Q318*H318</f>
        <v>0.026009999999999998</v>
      </c>
      <c r="S318" s="235">
        <v>0</v>
      </c>
      <c r="T318" s="23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7" t="s">
        <v>165</v>
      </c>
      <c r="AT318" s="237" t="s">
        <v>166</v>
      </c>
      <c r="AU318" s="237" t="s">
        <v>126</v>
      </c>
      <c r="AY318" s="17" t="s">
        <v>119</v>
      </c>
      <c r="BE318" s="238">
        <f>IF(N318="základná",J318,0)</f>
        <v>0</v>
      </c>
      <c r="BF318" s="238">
        <f>IF(N318="znížená",J318,0)</f>
        <v>0</v>
      </c>
      <c r="BG318" s="238">
        <f>IF(N318="zákl. prenesená",J318,0)</f>
        <v>0</v>
      </c>
      <c r="BH318" s="238">
        <f>IF(N318="zníž. prenesená",J318,0)</f>
        <v>0</v>
      </c>
      <c r="BI318" s="238">
        <f>IF(N318="nulová",J318,0)</f>
        <v>0</v>
      </c>
      <c r="BJ318" s="17" t="s">
        <v>126</v>
      </c>
      <c r="BK318" s="238">
        <f>ROUND(I318*H318,2)</f>
        <v>0</v>
      </c>
      <c r="BL318" s="17" t="s">
        <v>125</v>
      </c>
      <c r="BM318" s="237" t="s">
        <v>494</v>
      </c>
    </row>
    <row r="319" s="15" customFormat="1">
      <c r="A319" s="15"/>
      <c r="B319" s="273"/>
      <c r="C319" s="274"/>
      <c r="D319" s="241" t="s">
        <v>128</v>
      </c>
      <c r="E319" s="275" t="s">
        <v>1</v>
      </c>
      <c r="F319" s="276" t="s">
        <v>495</v>
      </c>
      <c r="G319" s="274"/>
      <c r="H319" s="275" t="s">
        <v>1</v>
      </c>
      <c r="I319" s="277"/>
      <c r="J319" s="274"/>
      <c r="K319" s="274"/>
      <c r="L319" s="278"/>
      <c r="M319" s="279"/>
      <c r="N319" s="280"/>
      <c r="O319" s="280"/>
      <c r="P319" s="280"/>
      <c r="Q319" s="280"/>
      <c r="R319" s="280"/>
      <c r="S319" s="280"/>
      <c r="T319" s="281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82" t="s">
        <v>128</v>
      </c>
      <c r="AU319" s="282" t="s">
        <v>126</v>
      </c>
      <c r="AV319" s="15" t="s">
        <v>83</v>
      </c>
      <c r="AW319" s="15" t="s">
        <v>31</v>
      </c>
      <c r="AX319" s="15" t="s">
        <v>75</v>
      </c>
      <c r="AY319" s="282" t="s">
        <v>119</v>
      </c>
    </row>
    <row r="320" s="15" customFormat="1">
      <c r="A320" s="15"/>
      <c r="B320" s="273"/>
      <c r="C320" s="274"/>
      <c r="D320" s="241" t="s">
        <v>128</v>
      </c>
      <c r="E320" s="275" t="s">
        <v>1</v>
      </c>
      <c r="F320" s="276" t="s">
        <v>496</v>
      </c>
      <c r="G320" s="274"/>
      <c r="H320" s="275" t="s">
        <v>1</v>
      </c>
      <c r="I320" s="277"/>
      <c r="J320" s="274"/>
      <c r="K320" s="274"/>
      <c r="L320" s="278"/>
      <c r="M320" s="279"/>
      <c r="N320" s="280"/>
      <c r="O320" s="280"/>
      <c r="P320" s="280"/>
      <c r="Q320" s="280"/>
      <c r="R320" s="280"/>
      <c r="S320" s="280"/>
      <c r="T320" s="281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82" t="s">
        <v>128</v>
      </c>
      <c r="AU320" s="282" t="s">
        <v>126</v>
      </c>
      <c r="AV320" s="15" t="s">
        <v>83</v>
      </c>
      <c r="AW320" s="15" t="s">
        <v>31</v>
      </c>
      <c r="AX320" s="15" t="s">
        <v>75</v>
      </c>
      <c r="AY320" s="282" t="s">
        <v>119</v>
      </c>
    </row>
    <row r="321" s="15" customFormat="1">
      <c r="A321" s="15"/>
      <c r="B321" s="273"/>
      <c r="C321" s="274"/>
      <c r="D321" s="241" t="s">
        <v>128</v>
      </c>
      <c r="E321" s="275" t="s">
        <v>1</v>
      </c>
      <c r="F321" s="276" t="s">
        <v>497</v>
      </c>
      <c r="G321" s="274"/>
      <c r="H321" s="275" t="s">
        <v>1</v>
      </c>
      <c r="I321" s="277"/>
      <c r="J321" s="274"/>
      <c r="K321" s="274"/>
      <c r="L321" s="278"/>
      <c r="M321" s="279"/>
      <c r="N321" s="280"/>
      <c r="O321" s="280"/>
      <c r="P321" s="280"/>
      <c r="Q321" s="280"/>
      <c r="R321" s="280"/>
      <c r="S321" s="280"/>
      <c r="T321" s="281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82" t="s">
        <v>128</v>
      </c>
      <c r="AU321" s="282" t="s">
        <v>126</v>
      </c>
      <c r="AV321" s="15" t="s">
        <v>83</v>
      </c>
      <c r="AW321" s="15" t="s">
        <v>31</v>
      </c>
      <c r="AX321" s="15" t="s">
        <v>75</v>
      </c>
      <c r="AY321" s="282" t="s">
        <v>119</v>
      </c>
    </row>
    <row r="322" s="13" customFormat="1">
      <c r="A322" s="13"/>
      <c r="B322" s="239"/>
      <c r="C322" s="240"/>
      <c r="D322" s="241" t="s">
        <v>128</v>
      </c>
      <c r="E322" s="242" t="s">
        <v>1</v>
      </c>
      <c r="F322" s="243" t="s">
        <v>498</v>
      </c>
      <c r="G322" s="240"/>
      <c r="H322" s="244">
        <v>1</v>
      </c>
      <c r="I322" s="245"/>
      <c r="J322" s="240"/>
      <c r="K322" s="240"/>
      <c r="L322" s="246"/>
      <c r="M322" s="247"/>
      <c r="N322" s="248"/>
      <c r="O322" s="248"/>
      <c r="P322" s="248"/>
      <c r="Q322" s="248"/>
      <c r="R322" s="248"/>
      <c r="S322" s="248"/>
      <c r="T322" s="24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50" t="s">
        <v>128</v>
      </c>
      <c r="AU322" s="250" t="s">
        <v>126</v>
      </c>
      <c r="AV322" s="13" t="s">
        <v>126</v>
      </c>
      <c r="AW322" s="13" t="s">
        <v>31</v>
      </c>
      <c r="AX322" s="13" t="s">
        <v>83</v>
      </c>
      <c r="AY322" s="250" t="s">
        <v>119</v>
      </c>
    </row>
    <row r="323" s="2" customFormat="1" ht="24.15" customHeight="1">
      <c r="A323" s="38"/>
      <c r="B323" s="39"/>
      <c r="C323" s="225" t="s">
        <v>499</v>
      </c>
      <c r="D323" s="225" t="s">
        <v>121</v>
      </c>
      <c r="E323" s="226" t="s">
        <v>500</v>
      </c>
      <c r="F323" s="227" t="s">
        <v>501</v>
      </c>
      <c r="G323" s="228" t="s">
        <v>241</v>
      </c>
      <c r="H323" s="229">
        <v>62</v>
      </c>
      <c r="I323" s="230"/>
      <c r="J323" s="231">
        <f>ROUND(I323*H323,2)</f>
        <v>0</v>
      </c>
      <c r="K323" s="232"/>
      <c r="L323" s="44"/>
      <c r="M323" s="233" t="s">
        <v>1</v>
      </c>
      <c r="N323" s="234" t="s">
        <v>41</v>
      </c>
      <c r="O323" s="97"/>
      <c r="P323" s="235">
        <f>O323*H323</f>
        <v>0</v>
      </c>
      <c r="Q323" s="235">
        <v>0.34099000000000002</v>
      </c>
      <c r="R323" s="235">
        <f>Q323*H323</f>
        <v>21.141380000000002</v>
      </c>
      <c r="S323" s="235">
        <v>0</v>
      </c>
      <c r="T323" s="23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7" t="s">
        <v>125</v>
      </c>
      <c r="AT323" s="237" t="s">
        <v>121</v>
      </c>
      <c r="AU323" s="237" t="s">
        <v>126</v>
      </c>
      <c r="AY323" s="17" t="s">
        <v>119</v>
      </c>
      <c r="BE323" s="238">
        <f>IF(N323="základná",J323,0)</f>
        <v>0</v>
      </c>
      <c r="BF323" s="238">
        <f>IF(N323="znížená",J323,0)</f>
        <v>0</v>
      </c>
      <c r="BG323" s="238">
        <f>IF(N323="zákl. prenesená",J323,0)</f>
        <v>0</v>
      </c>
      <c r="BH323" s="238">
        <f>IF(N323="zníž. prenesená",J323,0)</f>
        <v>0</v>
      </c>
      <c r="BI323" s="238">
        <f>IF(N323="nulová",J323,0)</f>
        <v>0</v>
      </c>
      <c r="BJ323" s="17" t="s">
        <v>126</v>
      </c>
      <c r="BK323" s="238">
        <f>ROUND(I323*H323,2)</f>
        <v>0</v>
      </c>
      <c r="BL323" s="17" t="s">
        <v>125</v>
      </c>
      <c r="BM323" s="237" t="s">
        <v>502</v>
      </c>
    </row>
    <row r="324" s="13" customFormat="1">
      <c r="A324" s="13"/>
      <c r="B324" s="239"/>
      <c r="C324" s="240"/>
      <c r="D324" s="241" t="s">
        <v>128</v>
      </c>
      <c r="E324" s="242" t="s">
        <v>1</v>
      </c>
      <c r="F324" s="243" t="s">
        <v>503</v>
      </c>
      <c r="G324" s="240"/>
      <c r="H324" s="244">
        <v>62</v>
      </c>
      <c r="I324" s="245"/>
      <c r="J324" s="240"/>
      <c r="K324" s="240"/>
      <c r="L324" s="246"/>
      <c r="M324" s="247"/>
      <c r="N324" s="248"/>
      <c r="O324" s="248"/>
      <c r="P324" s="248"/>
      <c r="Q324" s="248"/>
      <c r="R324" s="248"/>
      <c r="S324" s="248"/>
      <c r="T324" s="24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50" t="s">
        <v>128</v>
      </c>
      <c r="AU324" s="250" t="s">
        <v>126</v>
      </c>
      <c r="AV324" s="13" t="s">
        <v>126</v>
      </c>
      <c r="AW324" s="13" t="s">
        <v>31</v>
      </c>
      <c r="AX324" s="13" t="s">
        <v>83</v>
      </c>
      <c r="AY324" s="250" t="s">
        <v>119</v>
      </c>
    </row>
    <row r="325" s="15" customFormat="1">
      <c r="A325" s="15"/>
      <c r="B325" s="273"/>
      <c r="C325" s="274"/>
      <c r="D325" s="241" t="s">
        <v>128</v>
      </c>
      <c r="E325" s="275" t="s">
        <v>1</v>
      </c>
      <c r="F325" s="276" t="s">
        <v>504</v>
      </c>
      <c r="G325" s="274"/>
      <c r="H325" s="275" t="s">
        <v>1</v>
      </c>
      <c r="I325" s="277"/>
      <c r="J325" s="274"/>
      <c r="K325" s="274"/>
      <c r="L325" s="278"/>
      <c r="M325" s="279"/>
      <c r="N325" s="280"/>
      <c r="O325" s="280"/>
      <c r="P325" s="280"/>
      <c r="Q325" s="280"/>
      <c r="R325" s="280"/>
      <c r="S325" s="280"/>
      <c r="T325" s="281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82" t="s">
        <v>128</v>
      </c>
      <c r="AU325" s="282" t="s">
        <v>126</v>
      </c>
      <c r="AV325" s="15" t="s">
        <v>83</v>
      </c>
      <c r="AW325" s="15" t="s">
        <v>31</v>
      </c>
      <c r="AX325" s="15" t="s">
        <v>75</v>
      </c>
      <c r="AY325" s="282" t="s">
        <v>119</v>
      </c>
    </row>
    <row r="326" s="15" customFormat="1">
      <c r="A326" s="15"/>
      <c r="B326" s="273"/>
      <c r="C326" s="274"/>
      <c r="D326" s="241" t="s">
        <v>128</v>
      </c>
      <c r="E326" s="275" t="s">
        <v>1</v>
      </c>
      <c r="F326" s="276" t="s">
        <v>505</v>
      </c>
      <c r="G326" s="274"/>
      <c r="H326" s="275" t="s">
        <v>1</v>
      </c>
      <c r="I326" s="277"/>
      <c r="J326" s="274"/>
      <c r="K326" s="274"/>
      <c r="L326" s="278"/>
      <c r="M326" s="279"/>
      <c r="N326" s="280"/>
      <c r="O326" s="280"/>
      <c r="P326" s="280"/>
      <c r="Q326" s="280"/>
      <c r="R326" s="280"/>
      <c r="S326" s="280"/>
      <c r="T326" s="281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82" t="s">
        <v>128</v>
      </c>
      <c r="AU326" s="282" t="s">
        <v>126</v>
      </c>
      <c r="AV326" s="15" t="s">
        <v>83</v>
      </c>
      <c r="AW326" s="15" t="s">
        <v>31</v>
      </c>
      <c r="AX326" s="15" t="s">
        <v>75</v>
      </c>
      <c r="AY326" s="282" t="s">
        <v>119</v>
      </c>
    </row>
    <row r="327" s="15" customFormat="1">
      <c r="A327" s="15"/>
      <c r="B327" s="273"/>
      <c r="C327" s="274"/>
      <c r="D327" s="241" t="s">
        <v>128</v>
      </c>
      <c r="E327" s="275" t="s">
        <v>1</v>
      </c>
      <c r="F327" s="276" t="s">
        <v>506</v>
      </c>
      <c r="G327" s="274"/>
      <c r="H327" s="275" t="s">
        <v>1</v>
      </c>
      <c r="I327" s="277"/>
      <c r="J327" s="274"/>
      <c r="K327" s="274"/>
      <c r="L327" s="278"/>
      <c r="M327" s="279"/>
      <c r="N327" s="280"/>
      <c r="O327" s="280"/>
      <c r="P327" s="280"/>
      <c r="Q327" s="280"/>
      <c r="R327" s="280"/>
      <c r="S327" s="280"/>
      <c r="T327" s="281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82" t="s">
        <v>128</v>
      </c>
      <c r="AU327" s="282" t="s">
        <v>126</v>
      </c>
      <c r="AV327" s="15" t="s">
        <v>83</v>
      </c>
      <c r="AW327" s="15" t="s">
        <v>31</v>
      </c>
      <c r="AX327" s="15" t="s">
        <v>75</v>
      </c>
      <c r="AY327" s="282" t="s">
        <v>119</v>
      </c>
    </row>
    <row r="328" s="2" customFormat="1" ht="37.8" customHeight="1">
      <c r="A328" s="38"/>
      <c r="B328" s="39"/>
      <c r="C328" s="225" t="s">
        <v>507</v>
      </c>
      <c r="D328" s="225" t="s">
        <v>121</v>
      </c>
      <c r="E328" s="226" t="s">
        <v>508</v>
      </c>
      <c r="F328" s="227" t="s">
        <v>509</v>
      </c>
      <c r="G328" s="228" t="s">
        <v>241</v>
      </c>
      <c r="H328" s="229">
        <v>20</v>
      </c>
      <c r="I328" s="230"/>
      <c r="J328" s="231">
        <f>ROUND(I328*H328,2)</f>
        <v>0</v>
      </c>
      <c r="K328" s="232"/>
      <c r="L328" s="44"/>
      <c r="M328" s="233" t="s">
        <v>1</v>
      </c>
      <c r="N328" s="234" t="s">
        <v>41</v>
      </c>
      <c r="O328" s="97"/>
      <c r="P328" s="235">
        <f>O328*H328</f>
        <v>0</v>
      </c>
      <c r="Q328" s="235">
        <v>0.34099000000000002</v>
      </c>
      <c r="R328" s="235">
        <f>Q328*H328</f>
        <v>6.8198000000000008</v>
      </c>
      <c r="S328" s="235">
        <v>0</v>
      </c>
      <c r="T328" s="236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37" t="s">
        <v>125</v>
      </c>
      <c r="AT328" s="237" t="s">
        <v>121</v>
      </c>
      <c r="AU328" s="237" t="s">
        <v>126</v>
      </c>
      <c r="AY328" s="17" t="s">
        <v>119</v>
      </c>
      <c r="BE328" s="238">
        <f>IF(N328="základná",J328,0)</f>
        <v>0</v>
      </c>
      <c r="BF328" s="238">
        <f>IF(N328="znížená",J328,0)</f>
        <v>0</v>
      </c>
      <c r="BG328" s="238">
        <f>IF(N328="zákl. prenesená",J328,0)</f>
        <v>0</v>
      </c>
      <c r="BH328" s="238">
        <f>IF(N328="zníž. prenesená",J328,0)</f>
        <v>0</v>
      </c>
      <c r="BI328" s="238">
        <f>IF(N328="nulová",J328,0)</f>
        <v>0</v>
      </c>
      <c r="BJ328" s="17" t="s">
        <v>126</v>
      </c>
      <c r="BK328" s="238">
        <f>ROUND(I328*H328,2)</f>
        <v>0</v>
      </c>
      <c r="BL328" s="17" t="s">
        <v>125</v>
      </c>
      <c r="BM328" s="237" t="s">
        <v>510</v>
      </c>
    </row>
    <row r="329" s="13" customFormat="1">
      <c r="A329" s="13"/>
      <c r="B329" s="239"/>
      <c r="C329" s="240"/>
      <c r="D329" s="241" t="s">
        <v>128</v>
      </c>
      <c r="E329" s="242" t="s">
        <v>1</v>
      </c>
      <c r="F329" s="243" t="s">
        <v>511</v>
      </c>
      <c r="G329" s="240"/>
      <c r="H329" s="244">
        <v>20</v>
      </c>
      <c r="I329" s="245"/>
      <c r="J329" s="240"/>
      <c r="K329" s="240"/>
      <c r="L329" s="246"/>
      <c r="M329" s="247"/>
      <c r="N329" s="248"/>
      <c r="O329" s="248"/>
      <c r="P329" s="248"/>
      <c r="Q329" s="248"/>
      <c r="R329" s="248"/>
      <c r="S329" s="248"/>
      <c r="T329" s="24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0" t="s">
        <v>128</v>
      </c>
      <c r="AU329" s="250" t="s">
        <v>126</v>
      </c>
      <c r="AV329" s="13" t="s">
        <v>126</v>
      </c>
      <c r="AW329" s="13" t="s">
        <v>31</v>
      </c>
      <c r="AX329" s="13" t="s">
        <v>83</v>
      </c>
      <c r="AY329" s="250" t="s">
        <v>119</v>
      </c>
    </row>
    <row r="330" s="15" customFormat="1">
      <c r="A330" s="15"/>
      <c r="B330" s="273"/>
      <c r="C330" s="274"/>
      <c r="D330" s="241" t="s">
        <v>128</v>
      </c>
      <c r="E330" s="275" t="s">
        <v>1</v>
      </c>
      <c r="F330" s="276" t="s">
        <v>512</v>
      </c>
      <c r="G330" s="274"/>
      <c r="H330" s="275" t="s">
        <v>1</v>
      </c>
      <c r="I330" s="277"/>
      <c r="J330" s="274"/>
      <c r="K330" s="274"/>
      <c r="L330" s="278"/>
      <c r="M330" s="279"/>
      <c r="N330" s="280"/>
      <c r="O330" s="280"/>
      <c r="P330" s="280"/>
      <c r="Q330" s="280"/>
      <c r="R330" s="280"/>
      <c r="S330" s="280"/>
      <c r="T330" s="281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82" t="s">
        <v>128</v>
      </c>
      <c r="AU330" s="282" t="s">
        <v>126</v>
      </c>
      <c r="AV330" s="15" t="s">
        <v>83</v>
      </c>
      <c r="AW330" s="15" t="s">
        <v>31</v>
      </c>
      <c r="AX330" s="15" t="s">
        <v>75</v>
      </c>
      <c r="AY330" s="282" t="s">
        <v>119</v>
      </c>
    </row>
    <row r="331" s="15" customFormat="1">
      <c r="A331" s="15"/>
      <c r="B331" s="273"/>
      <c r="C331" s="274"/>
      <c r="D331" s="241" t="s">
        <v>128</v>
      </c>
      <c r="E331" s="275" t="s">
        <v>1</v>
      </c>
      <c r="F331" s="276" t="s">
        <v>505</v>
      </c>
      <c r="G331" s="274"/>
      <c r="H331" s="275" t="s">
        <v>1</v>
      </c>
      <c r="I331" s="277"/>
      <c r="J331" s="274"/>
      <c r="K331" s="274"/>
      <c r="L331" s="278"/>
      <c r="M331" s="279"/>
      <c r="N331" s="280"/>
      <c r="O331" s="280"/>
      <c r="P331" s="280"/>
      <c r="Q331" s="280"/>
      <c r="R331" s="280"/>
      <c r="S331" s="280"/>
      <c r="T331" s="281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82" t="s">
        <v>128</v>
      </c>
      <c r="AU331" s="282" t="s">
        <v>126</v>
      </c>
      <c r="AV331" s="15" t="s">
        <v>83</v>
      </c>
      <c r="AW331" s="15" t="s">
        <v>31</v>
      </c>
      <c r="AX331" s="15" t="s">
        <v>75</v>
      </c>
      <c r="AY331" s="282" t="s">
        <v>119</v>
      </c>
    </row>
    <row r="332" s="15" customFormat="1">
      <c r="A332" s="15"/>
      <c r="B332" s="273"/>
      <c r="C332" s="274"/>
      <c r="D332" s="241" t="s">
        <v>128</v>
      </c>
      <c r="E332" s="275" t="s">
        <v>1</v>
      </c>
      <c r="F332" s="276" t="s">
        <v>506</v>
      </c>
      <c r="G332" s="274"/>
      <c r="H332" s="275" t="s">
        <v>1</v>
      </c>
      <c r="I332" s="277"/>
      <c r="J332" s="274"/>
      <c r="K332" s="274"/>
      <c r="L332" s="278"/>
      <c r="M332" s="279"/>
      <c r="N332" s="280"/>
      <c r="O332" s="280"/>
      <c r="P332" s="280"/>
      <c r="Q332" s="280"/>
      <c r="R332" s="280"/>
      <c r="S332" s="280"/>
      <c r="T332" s="281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82" t="s">
        <v>128</v>
      </c>
      <c r="AU332" s="282" t="s">
        <v>126</v>
      </c>
      <c r="AV332" s="15" t="s">
        <v>83</v>
      </c>
      <c r="AW332" s="15" t="s">
        <v>31</v>
      </c>
      <c r="AX332" s="15" t="s">
        <v>75</v>
      </c>
      <c r="AY332" s="282" t="s">
        <v>119</v>
      </c>
    </row>
    <row r="333" s="15" customFormat="1">
      <c r="A333" s="15"/>
      <c r="B333" s="273"/>
      <c r="C333" s="274"/>
      <c r="D333" s="241" t="s">
        <v>128</v>
      </c>
      <c r="E333" s="275" t="s">
        <v>1</v>
      </c>
      <c r="F333" s="276" t="s">
        <v>513</v>
      </c>
      <c r="G333" s="274"/>
      <c r="H333" s="275" t="s">
        <v>1</v>
      </c>
      <c r="I333" s="277"/>
      <c r="J333" s="274"/>
      <c r="K333" s="274"/>
      <c r="L333" s="278"/>
      <c r="M333" s="279"/>
      <c r="N333" s="280"/>
      <c r="O333" s="280"/>
      <c r="P333" s="280"/>
      <c r="Q333" s="280"/>
      <c r="R333" s="280"/>
      <c r="S333" s="280"/>
      <c r="T333" s="281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82" t="s">
        <v>128</v>
      </c>
      <c r="AU333" s="282" t="s">
        <v>126</v>
      </c>
      <c r="AV333" s="15" t="s">
        <v>83</v>
      </c>
      <c r="AW333" s="15" t="s">
        <v>31</v>
      </c>
      <c r="AX333" s="15" t="s">
        <v>75</v>
      </c>
      <c r="AY333" s="282" t="s">
        <v>119</v>
      </c>
    </row>
    <row r="334" s="2" customFormat="1" ht="24.15" customHeight="1">
      <c r="A334" s="38"/>
      <c r="B334" s="39"/>
      <c r="C334" s="262" t="s">
        <v>514</v>
      </c>
      <c r="D334" s="262" t="s">
        <v>166</v>
      </c>
      <c r="E334" s="263" t="s">
        <v>515</v>
      </c>
      <c r="F334" s="264" t="s">
        <v>516</v>
      </c>
      <c r="G334" s="265" t="s">
        <v>241</v>
      </c>
      <c r="H334" s="266">
        <v>82</v>
      </c>
      <c r="I334" s="267"/>
      <c r="J334" s="268">
        <f>ROUND(I334*H334,2)</f>
        <v>0</v>
      </c>
      <c r="K334" s="269"/>
      <c r="L334" s="270"/>
      <c r="M334" s="271" t="s">
        <v>1</v>
      </c>
      <c r="N334" s="272" t="s">
        <v>41</v>
      </c>
      <c r="O334" s="97"/>
      <c r="P334" s="235">
        <f>O334*H334</f>
        <v>0</v>
      </c>
      <c r="Q334" s="235">
        <v>0.17499999999999999</v>
      </c>
      <c r="R334" s="235">
        <f>Q334*H334</f>
        <v>14.35</v>
      </c>
      <c r="S334" s="235">
        <v>0</v>
      </c>
      <c r="T334" s="23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7" t="s">
        <v>165</v>
      </c>
      <c r="AT334" s="237" t="s">
        <v>166</v>
      </c>
      <c r="AU334" s="237" t="s">
        <v>126</v>
      </c>
      <c r="AY334" s="17" t="s">
        <v>119</v>
      </c>
      <c r="BE334" s="238">
        <f>IF(N334="základná",J334,0)</f>
        <v>0</v>
      </c>
      <c r="BF334" s="238">
        <f>IF(N334="znížená",J334,0)</f>
        <v>0</v>
      </c>
      <c r="BG334" s="238">
        <f>IF(N334="zákl. prenesená",J334,0)</f>
        <v>0</v>
      </c>
      <c r="BH334" s="238">
        <f>IF(N334="zníž. prenesená",J334,0)</f>
        <v>0</v>
      </c>
      <c r="BI334" s="238">
        <f>IF(N334="nulová",J334,0)</f>
        <v>0</v>
      </c>
      <c r="BJ334" s="17" t="s">
        <v>126</v>
      </c>
      <c r="BK334" s="238">
        <f>ROUND(I334*H334,2)</f>
        <v>0</v>
      </c>
      <c r="BL334" s="17" t="s">
        <v>125</v>
      </c>
      <c r="BM334" s="237" t="s">
        <v>517</v>
      </c>
    </row>
    <row r="335" s="13" customFormat="1">
      <c r="A335" s="13"/>
      <c r="B335" s="239"/>
      <c r="C335" s="240"/>
      <c r="D335" s="241" t="s">
        <v>128</v>
      </c>
      <c r="E335" s="242" t="s">
        <v>1</v>
      </c>
      <c r="F335" s="243" t="s">
        <v>518</v>
      </c>
      <c r="G335" s="240"/>
      <c r="H335" s="244">
        <v>82</v>
      </c>
      <c r="I335" s="245"/>
      <c r="J335" s="240"/>
      <c r="K335" s="240"/>
      <c r="L335" s="246"/>
      <c r="M335" s="247"/>
      <c r="N335" s="248"/>
      <c r="O335" s="248"/>
      <c r="P335" s="248"/>
      <c r="Q335" s="248"/>
      <c r="R335" s="248"/>
      <c r="S335" s="248"/>
      <c r="T335" s="24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50" t="s">
        <v>128</v>
      </c>
      <c r="AU335" s="250" t="s">
        <v>126</v>
      </c>
      <c r="AV335" s="13" t="s">
        <v>126</v>
      </c>
      <c r="AW335" s="13" t="s">
        <v>31</v>
      </c>
      <c r="AX335" s="13" t="s">
        <v>83</v>
      </c>
      <c r="AY335" s="250" t="s">
        <v>119</v>
      </c>
    </row>
    <row r="336" s="2" customFormat="1" ht="24.15" customHeight="1">
      <c r="A336" s="38"/>
      <c r="B336" s="39"/>
      <c r="C336" s="262" t="s">
        <v>519</v>
      </c>
      <c r="D336" s="262" t="s">
        <v>166</v>
      </c>
      <c r="E336" s="263" t="s">
        <v>520</v>
      </c>
      <c r="F336" s="264" t="s">
        <v>521</v>
      </c>
      <c r="G336" s="265" t="s">
        <v>241</v>
      </c>
      <c r="H336" s="266">
        <v>20</v>
      </c>
      <c r="I336" s="267"/>
      <c r="J336" s="268">
        <f>ROUND(I336*H336,2)</f>
        <v>0</v>
      </c>
      <c r="K336" s="269"/>
      <c r="L336" s="270"/>
      <c r="M336" s="271" t="s">
        <v>1</v>
      </c>
      <c r="N336" s="272" t="s">
        <v>41</v>
      </c>
      <c r="O336" s="97"/>
      <c r="P336" s="235">
        <f>O336*H336</f>
        <v>0</v>
      </c>
      <c r="Q336" s="235">
        <v>0.00036999999999999999</v>
      </c>
      <c r="R336" s="235">
        <f>Q336*H336</f>
        <v>0.0074000000000000003</v>
      </c>
      <c r="S336" s="235">
        <v>0</v>
      </c>
      <c r="T336" s="236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37" t="s">
        <v>165</v>
      </c>
      <c r="AT336" s="237" t="s">
        <v>166</v>
      </c>
      <c r="AU336" s="237" t="s">
        <v>126</v>
      </c>
      <c r="AY336" s="17" t="s">
        <v>119</v>
      </c>
      <c r="BE336" s="238">
        <f>IF(N336="základná",J336,0)</f>
        <v>0</v>
      </c>
      <c r="BF336" s="238">
        <f>IF(N336="znížená",J336,0)</f>
        <v>0</v>
      </c>
      <c r="BG336" s="238">
        <f>IF(N336="zákl. prenesená",J336,0)</f>
        <v>0</v>
      </c>
      <c r="BH336" s="238">
        <f>IF(N336="zníž. prenesená",J336,0)</f>
        <v>0</v>
      </c>
      <c r="BI336" s="238">
        <f>IF(N336="nulová",J336,0)</f>
        <v>0</v>
      </c>
      <c r="BJ336" s="17" t="s">
        <v>126</v>
      </c>
      <c r="BK336" s="238">
        <f>ROUND(I336*H336,2)</f>
        <v>0</v>
      </c>
      <c r="BL336" s="17" t="s">
        <v>125</v>
      </c>
      <c r="BM336" s="237" t="s">
        <v>522</v>
      </c>
    </row>
    <row r="337" s="2" customFormat="1" ht="24.15" customHeight="1">
      <c r="A337" s="38"/>
      <c r="B337" s="39"/>
      <c r="C337" s="262" t="s">
        <v>523</v>
      </c>
      <c r="D337" s="262" t="s">
        <v>166</v>
      </c>
      <c r="E337" s="263" t="s">
        <v>524</v>
      </c>
      <c r="F337" s="264" t="s">
        <v>525</v>
      </c>
      <c r="G337" s="265" t="s">
        <v>241</v>
      </c>
      <c r="H337" s="266">
        <v>20</v>
      </c>
      <c r="I337" s="267"/>
      <c r="J337" s="268">
        <f>ROUND(I337*H337,2)</f>
        <v>0</v>
      </c>
      <c r="K337" s="269"/>
      <c r="L337" s="270"/>
      <c r="M337" s="271" t="s">
        <v>1</v>
      </c>
      <c r="N337" s="272" t="s">
        <v>41</v>
      </c>
      <c r="O337" s="97"/>
      <c r="P337" s="235">
        <f>O337*H337</f>
        <v>0</v>
      </c>
      <c r="Q337" s="235">
        <v>0.075999999999999998</v>
      </c>
      <c r="R337" s="235">
        <f>Q337*H337</f>
        <v>1.52</v>
      </c>
      <c r="S337" s="235">
        <v>0</v>
      </c>
      <c r="T337" s="23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7" t="s">
        <v>526</v>
      </c>
      <c r="AT337" s="237" t="s">
        <v>166</v>
      </c>
      <c r="AU337" s="237" t="s">
        <v>126</v>
      </c>
      <c r="AY337" s="17" t="s">
        <v>119</v>
      </c>
      <c r="BE337" s="238">
        <f>IF(N337="základná",J337,0)</f>
        <v>0</v>
      </c>
      <c r="BF337" s="238">
        <f>IF(N337="znížená",J337,0)</f>
        <v>0</v>
      </c>
      <c r="BG337" s="238">
        <f>IF(N337="zákl. prenesená",J337,0)</f>
        <v>0</v>
      </c>
      <c r="BH337" s="238">
        <f>IF(N337="zníž. prenesená",J337,0)</f>
        <v>0</v>
      </c>
      <c r="BI337" s="238">
        <f>IF(N337="nulová",J337,0)</f>
        <v>0</v>
      </c>
      <c r="BJ337" s="17" t="s">
        <v>126</v>
      </c>
      <c r="BK337" s="238">
        <f>ROUND(I337*H337,2)</f>
        <v>0</v>
      </c>
      <c r="BL337" s="17" t="s">
        <v>526</v>
      </c>
      <c r="BM337" s="237" t="s">
        <v>527</v>
      </c>
    </row>
    <row r="338" s="2" customFormat="1" ht="16.5" customHeight="1">
      <c r="A338" s="38"/>
      <c r="B338" s="39"/>
      <c r="C338" s="225" t="s">
        <v>528</v>
      </c>
      <c r="D338" s="225" t="s">
        <v>121</v>
      </c>
      <c r="E338" s="226" t="s">
        <v>529</v>
      </c>
      <c r="F338" s="227" t="s">
        <v>530</v>
      </c>
      <c r="G338" s="228" t="s">
        <v>241</v>
      </c>
      <c r="H338" s="229">
        <v>116</v>
      </c>
      <c r="I338" s="230"/>
      <c r="J338" s="231">
        <f>ROUND(I338*H338,2)</f>
        <v>0</v>
      </c>
      <c r="K338" s="232"/>
      <c r="L338" s="44"/>
      <c r="M338" s="233" t="s">
        <v>1</v>
      </c>
      <c r="N338" s="234" t="s">
        <v>41</v>
      </c>
      <c r="O338" s="97"/>
      <c r="P338" s="235">
        <f>O338*H338</f>
        <v>0</v>
      </c>
      <c r="Q338" s="235">
        <v>0.41055000000000003</v>
      </c>
      <c r="R338" s="235">
        <f>Q338*H338</f>
        <v>47.623800000000003</v>
      </c>
      <c r="S338" s="235">
        <v>0</v>
      </c>
      <c r="T338" s="236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7" t="s">
        <v>125</v>
      </c>
      <c r="AT338" s="237" t="s">
        <v>121</v>
      </c>
      <c r="AU338" s="237" t="s">
        <v>126</v>
      </c>
      <c r="AY338" s="17" t="s">
        <v>119</v>
      </c>
      <c r="BE338" s="238">
        <f>IF(N338="základná",J338,0)</f>
        <v>0</v>
      </c>
      <c r="BF338" s="238">
        <f>IF(N338="znížená",J338,0)</f>
        <v>0</v>
      </c>
      <c r="BG338" s="238">
        <f>IF(N338="zákl. prenesená",J338,0)</f>
        <v>0</v>
      </c>
      <c r="BH338" s="238">
        <f>IF(N338="zníž. prenesená",J338,0)</f>
        <v>0</v>
      </c>
      <c r="BI338" s="238">
        <f>IF(N338="nulová",J338,0)</f>
        <v>0</v>
      </c>
      <c r="BJ338" s="17" t="s">
        <v>126</v>
      </c>
      <c r="BK338" s="238">
        <f>ROUND(I338*H338,2)</f>
        <v>0</v>
      </c>
      <c r="BL338" s="17" t="s">
        <v>125</v>
      </c>
      <c r="BM338" s="237" t="s">
        <v>531</v>
      </c>
    </row>
    <row r="339" s="2" customFormat="1" ht="16.5" customHeight="1">
      <c r="A339" s="38"/>
      <c r="B339" s="39"/>
      <c r="C339" s="225" t="s">
        <v>532</v>
      </c>
      <c r="D339" s="225" t="s">
        <v>121</v>
      </c>
      <c r="E339" s="226" t="s">
        <v>533</v>
      </c>
      <c r="F339" s="227" t="s">
        <v>534</v>
      </c>
      <c r="G339" s="228" t="s">
        <v>241</v>
      </c>
      <c r="H339" s="229">
        <v>58</v>
      </c>
      <c r="I339" s="230"/>
      <c r="J339" s="231">
        <f>ROUND(I339*H339,2)</f>
        <v>0</v>
      </c>
      <c r="K339" s="232"/>
      <c r="L339" s="44"/>
      <c r="M339" s="233" t="s">
        <v>1</v>
      </c>
      <c r="N339" s="234" t="s">
        <v>41</v>
      </c>
      <c r="O339" s="97"/>
      <c r="P339" s="235">
        <f>O339*H339</f>
        <v>0</v>
      </c>
      <c r="Q339" s="235">
        <v>0.41055000000000003</v>
      </c>
      <c r="R339" s="235">
        <f>Q339*H339</f>
        <v>23.811900000000001</v>
      </c>
      <c r="S339" s="235">
        <v>0</v>
      </c>
      <c r="T339" s="23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7" t="s">
        <v>125</v>
      </c>
      <c r="AT339" s="237" t="s">
        <v>121</v>
      </c>
      <c r="AU339" s="237" t="s">
        <v>126</v>
      </c>
      <c r="AY339" s="17" t="s">
        <v>119</v>
      </c>
      <c r="BE339" s="238">
        <f>IF(N339="základná",J339,0)</f>
        <v>0</v>
      </c>
      <c r="BF339" s="238">
        <f>IF(N339="znížená",J339,0)</f>
        <v>0</v>
      </c>
      <c r="BG339" s="238">
        <f>IF(N339="zákl. prenesená",J339,0)</f>
        <v>0</v>
      </c>
      <c r="BH339" s="238">
        <f>IF(N339="zníž. prenesená",J339,0)</f>
        <v>0</v>
      </c>
      <c r="BI339" s="238">
        <f>IF(N339="nulová",J339,0)</f>
        <v>0</v>
      </c>
      <c r="BJ339" s="17" t="s">
        <v>126</v>
      </c>
      <c r="BK339" s="238">
        <f>ROUND(I339*H339,2)</f>
        <v>0</v>
      </c>
      <c r="BL339" s="17" t="s">
        <v>125</v>
      </c>
      <c r="BM339" s="237" t="s">
        <v>535</v>
      </c>
    </row>
    <row r="340" s="2" customFormat="1" ht="37.8" customHeight="1">
      <c r="A340" s="38"/>
      <c r="B340" s="39"/>
      <c r="C340" s="225" t="s">
        <v>536</v>
      </c>
      <c r="D340" s="225" t="s">
        <v>121</v>
      </c>
      <c r="E340" s="226" t="s">
        <v>537</v>
      </c>
      <c r="F340" s="227" t="s">
        <v>538</v>
      </c>
      <c r="G340" s="228" t="s">
        <v>193</v>
      </c>
      <c r="H340" s="229">
        <v>228.75999999999999</v>
      </c>
      <c r="I340" s="230"/>
      <c r="J340" s="231">
        <f>ROUND(I340*H340,2)</f>
        <v>0</v>
      </c>
      <c r="K340" s="232"/>
      <c r="L340" s="44"/>
      <c r="M340" s="233" t="s">
        <v>1</v>
      </c>
      <c r="N340" s="234" t="s">
        <v>41</v>
      </c>
      <c r="O340" s="97"/>
      <c r="P340" s="235">
        <f>O340*H340</f>
        <v>0</v>
      </c>
      <c r="Q340" s="235">
        <v>0.60519999999999996</v>
      </c>
      <c r="R340" s="235">
        <f>Q340*H340</f>
        <v>138.44555199999999</v>
      </c>
      <c r="S340" s="235">
        <v>0</v>
      </c>
      <c r="T340" s="236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7" t="s">
        <v>125</v>
      </c>
      <c r="AT340" s="237" t="s">
        <v>121</v>
      </c>
      <c r="AU340" s="237" t="s">
        <v>126</v>
      </c>
      <c r="AY340" s="17" t="s">
        <v>119</v>
      </c>
      <c r="BE340" s="238">
        <f>IF(N340="základná",J340,0)</f>
        <v>0</v>
      </c>
      <c r="BF340" s="238">
        <f>IF(N340="znížená",J340,0)</f>
        <v>0</v>
      </c>
      <c r="BG340" s="238">
        <f>IF(N340="zákl. prenesená",J340,0)</f>
        <v>0</v>
      </c>
      <c r="BH340" s="238">
        <f>IF(N340="zníž. prenesená",J340,0)</f>
        <v>0</v>
      </c>
      <c r="BI340" s="238">
        <f>IF(N340="nulová",J340,0)</f>
        <v>0</v>
      </c>
      <c r="BJ340" s="17" t="s">
        <v>126</v>
      </c>
      <c r="BK340" s="238">
        <f>ROUND(I340*H340,2)</f>
        <v>0</v>
      </c>
      <c r="BL340" s="17" t="s">
        <v>125</v>
      </c>
      <c r="BM340" s="237" t="s">
        <v>539</v>
      </c>
    </row>
    <row r="341" s="13" customFormat="1">
      <c r="A341" s="13"/>
      <c r="B341" s="239"/>
      <c r="C341" s="240"/>
      <c r="D341" s="241" t="s">
        <v>128</v>
      </c>
      <c r="E341" s="242" t="s">
        <v>1</v>
      </c>
      <c r="F341" s="243" t="s">
        <v>540</v>
      </c>
      <c r="G341" s="240"/>
      <c r="H341" s="244">
        <v>188</v>
      </c>
      <c r="I341" s="245"/>
      <c r="J341" s="240"/>
      <c r="K341" s="240"/>
      <c r="L341" s="246"/>
      <c r="M341" s="247"/>
      <c r="N341" s="248"/>
      <c r="O341" s="248"/>
      <c r="P341" s="248"/>
      <c r="Q341" s="248"/>
      <c r="R341" s="248"/>
      <c r="S341" s="248"/>
      <c r="T341" s="24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0" t="s">
        <v>128</v>
      </c>
      <c r="AU341" s="250" t="s">
        <v>126</v>
      </c>
      <c r="AV341" s="13" t="s">
        <v>126</v>
      </c>
      <c r="AW341" s="13" t="s">
        <v>31</v>
      </c>
      <c r="AX341" s="13" t="s">
        <v>75</v>
      </c>
      <c r="AY341" s="250" t="s">
        <v>119</v>
      </c>
    </row>
    <row r="342" s="15" customFormat="1">
      <c r="A342" s="15"/>
      <c r="B342" s="273"/>
      <c r="C342" s="274"/>
      <c r="D342" s="241" t="s">
        <v>128</v>
      </c>
      <c r="E342" s="275" t="s">
        <v>1</v>
      </c>
      <c r="F342" s="276" t="s">
        <v>541</v>
      </c>
      <c r="G342" s="274"/>
      <c r="H342" s="275" t="s">
        <v>1</v>
      </c>
      <c r="I342" s="277"/>
      <c r="J342" s="274"/>
      <c r="K342" s="274"/>
      <c r="L342" s="278"/>
      <c r="M342" s="279"/>
      <c r="N342" s="280"/>
      <c r="O342" s="280"/>
      <c r="P342" s="280"/>
      <c r="Q342" s="280"/>
      <c r="R342" s="280"/>
      <c r="S342" s="280"/>
      <c r="T342" s="281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82" t="s">
        <v>128</v>
      </c>
      <c r="AU342" s="282" t="s">
        <v>126</v>
      </c>
      <c r="AV342" s="15" t="s">
        <v>83</v>
      </c>
      <c r="AW342" s="15" t="s">
        <v>31</v>
      </c>
      <c r="AX342" s="15" t="s">
        <v>75</v>
      </c>
      <c r="AY342" s="282" t="s">
        <v>119</v>
      </c>
    </row>
    <row r="343" s="13" customFormat="1">
      <c r="A343" s="13"/>
      <c r="B343" s="239"/>
      <c r="C343" s="240"/>
      <c r="D343" s="241" t="s">
        <v>128</v>
      </c>
      <c r="E343" s="242" t="s">
        <v>1</v>
      </c>
      <c r="F343" s="243" t="s">
        <v>542</v>
      </c>
      <c r="G343" s="240"/>
      <c r="H343" s="244">
        <v>32</v>
      </c>
      <c r="I343" s="245"/>
      <c r="J343" s="240"/>
      <c r="K343" s="240"/>
      <c r="L343" s="246"/>
      <c r="M343" s="247"/>
      <c r="N343" s="248"/>
      <c r="O343" s="248"/>
      <c r="P343" s="248"/>
      <c r="Q343" s="248"/>
      <c r="R343" s="248"/>
      <c r="S343" s="248"/>
      <c r="T343" s="24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50" t="s">
        <v>128</v>
      </c>
      <c r="AU343" s="250" t="s">
        <v>126</v>
      </c>
      <c r="AV343" s="13" t="s">
        <v>126</v>
      </c>
      <c r="AW343" s="13" t="s">
        <v>31</v>
      </c>
      <c r="AX343" s="13" t="s">
        <v>75</v>
      </c>
      <c r="AY343" s="250" t="s">
        <v>119</v>
      </c>
    </row>
    <row r="344" s="13" customFormat="1">
      <c r="A344" s="13"/>
      <c r="B344" s="239"/>
      <c r="C344" s="240"/>
      <c r="D344" s="241" t="s">
        <v>128</v>
      </c>
      <c r="E344" s="242" t="s">
        <v>1</v>
      </c>
      <c r="F344" s="243" t="s">
        <v>543</v>
      </c>
      <c r="G344" s="240"/>
      <c r="H344" s="244">
        <v>2.8799999999999999</v>
      </c>
      <c r="I344" s="245"/>
      <c r="J344" s="240"/>
      <c r="K344" s="240"/>
      <c r="L344" s="246"/>
      <c r="M344" s="247"/>
      <c r="N344" s="248"/>
      <c r="O344" s="248"/>
      <c r="P344" s="248"/>
      <c r="Q344" s="248"/>
      <c r="R344" s="248"/>
      <c r="S344" s="248"/>
      <c r="T344" s="24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50" t="s">
        <v>128</v>
      </c>
      <c r="AU344" s="250" t="s">
        <v>126</v>
      </c>
      <c r="AV344" s="13" t="s">
        <v>126</v>
      </c>
      <c r="AW344" s="13" t="s">
        <v>31</v>
      </c>
      <c r="AX344" s="13" t="s">
        <v>75</v>
      </c>
      <c r="AY344" s="250" t="s">
        <v>119</v>
      </c>
    </row>
    <row r="345" s="13" customFormat="1">
      <c r="A345" s="13"/>
      <c r="B345" s="239"/>
      <c r="C345" s="240"/>
      <c r="D345" s="241" t="s">
        <v>128</v>
      </c>
      <c r="E345" s="242" t="s">
        <v>1</v>
      </c>
      <c r="F345" s="243" t="s">
        <v>544</v>
      </c>
      <c r="G345" s="240"/>
      <c r="H345" s="244">
        <v>2.8799999999999999</v>
      </c>
      <c r="I345" s="245"/>
      <c r="J345" s="240"/>
      <c r="K345" s="240"/>
      <c r="L345" s="246"/>
      <c r="M345" s="247"/>
      <c r="N345" s="248"/>
      <c r="O345" s="248"/>
      <c r="P345" s="248"/>
      <c r="Q345" s="248"/>
      <c r="R345" s="248"/>
      <c r="S345" s="248"/>
      <c r="T345" s="24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0" t="s">
        <v>128</v>
      </c>
      <c r="AU345" s="250" t="s">
        <v>126</v>
      </c>
      <c r="AV345" s="13" t="s">
        <v>126</v>
      </c>
      <c r="AW345" s="13" t="s">
        <v>31</v>
      </c>
      <c r="AX345" s="13" t="s">
        <v>75</v>
      </c>
      <c r="AY345" s="250" t="s">
        <v>119</v>
      </c>
    </row>
    <row r="346" s="13" customFormat="1">
      <c r="A346" s="13"/>
      <c r="B346" s="239"/>
      <c r="C346" s="240"/>
      <c r="D346" s="241" t="s">
        <v>128</v>
      </c>
      <c r="E346" s="242" t="s">
        <v>1</v>
      </c>
      <c r="F346" s="243" t="s">
        <v>545</v>
      </c>
      <c r="G346" s="240"/>
      <c r="H346" s="244">
        <v>3</v>
      </c>
      <c r="I346" s="245"/>
      <c r="J346" s="240"/>
      <c r="K346" s="240"/>
      <c r="L346" s="246"/>
      <c r="M346" s="247"/>
      <c r="N346" s="248"/>
      <c r="O346" s="248"/>
      <c r="P346" s="248"/>
      <c r="Q346" s="248"/>
      <c r="R346" s="248"/>
      <c r="S346" s="248"/>
      <c r="T346" s="24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0" t="s">
        <v>128</v>
      </c>
      <c r="AU346" s="250" t="s">
        <v>126</v>
      </c>
      <c r="AV346" s="13" t="s">
        <v>126</v>
      </c>
      <c r="AW346" s="13" t="s">
        <v>31</v>
      </c>
      <c r="AX346" s="13" t="s">
        <v>75</v>
      </c>
      <c r="AY346" s="250" t="s">
        <v>119</v>
      </c>
    </row>
    <row r="347" s="15" customFormat="1">
      <c r="A347" s="15"/>
      <c r="B347" s="273"/>
      <c r="C347" s="274"/>
      <c r="D347" s="241" t="s">
        <v>128</v>
      </c>
      <c r="E347" s="275" t="s">
        <v>1</v>
      </c>
      <c r="F347" s="276" t="s">
        <v>546</v>
      </c>
      <c r="G347" s="274"/>
      <c r="H347" s="275" t="s">
        <v>1</v>
      </c>
      <c r="I347" s="277"/>
      <c r="J347" s="274"/>
      <c r="K347" s="274"/>
      <c r="L347" s="278"/>
      <c r="M347" s="279"/>
      <c r="N347" s="280"/>
      <c r="O347" s="280"/>
      <c r="P347" s="280"/>
      <c r="Q347" s="280"/>
      <c r="R347" s="280"/>
      <c r="S347" s="280"/>
      <c r="T347" s="281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82" t="s">
        <v>128</v>
      </c>
      <c r="AU347" s="282" t="s">
        <v>126</v>
      </c>
      <c r="AV347" s="15" t="s">
        <v>83</v>
      </c>
      <c r="AW347" s="15" t="s">
        <v>31</v>
      </c>
      <c r="AX347" s="15" t="s">
        <v>75</v>
      </c>
      <c r="AY347" s="282" t="s">
        <v>119</v>
      </c>
    </row>
    <row r="348" s="15" customFormat="1">
      <c r="A348" s="15"/>
      <c r="B348" s="273"/>
      <c r="C348" s="274"/>
      <c r="D348" s="241" t="s">
        <v>128</v>
      </c>
      <c r="E348" s="275" t="s">
        <v>1</v>
      </c>
      <c r="F348" s="276" t="s">
        <v>547</v>
      </c>
      <c r="G348" s="274"/>
      <c r="H348" s="275" t="s">
        <v>1</v>
      </c>
      <c r="I348" s="277"/>
      <c r="J348" s="274"/>
      <c r="K348" s="274"/>
      <c r="L348" s="278"/>
      <c r="M348" s="279"/>
      <c r="N348" s="280"/>
      <c r="O348" s="280"/>
      <c r="P348" s="280"/>
      <c r="Q348" s="280"/>
      <c r="R348" s="280"/>
      <c r="S348" s="280"/>
      <c r="T348" s="281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82" t="s">
        <v>128</v>
      </c>
      <c r="AU348" s="282" t="s">
        <v>126</v>
      </c>
      <c r="AV348" s="15" t="s">
        <v>83</v>
      </c>
      <c r="AW348" s="15" t="s">
        <v>31</v>
      </c>
      <c r="AX348" s="15" t="s">
        <v>75</v>
      </c>
      <c r="AY348" s="282" t="s">
        <v>119</v>
      </c>
    </row>
    <row r="349" s="14" customFormat="1">
      <c r="A349" s="14"/>
      <c r="B349" s="251"/>
      <c r="C349" s="252"/>
      <c r="D349" s="241" t="s">
        <v>128</v>
      </c>
      <c r="E349" s="253" t="s">
        <v>1</v>
      </c>
      <c r="F349" s="254" t="s">
        <v>133</v>
      </c>
      <c r="G349" s="252"/>
      <c r="H349" s="255">
        <v>228.75999999999999</v>
      </c>
      <c r="I349" s="256"/>
      <c r="J349" s="252"/>
      <c r="K349" s="252"/>
      <c r="L349" s="257"/>
      <c r="M349" s="258"/>
      <c r="N349" s="259"/>
      <c r="O349" s="259"/>
      <c r="P349" s="259"/>
      <c r="Q349" s="259"/>
      <c r="R349" s="259"/>
      <c r="S349" s="259"/>
      <c r="T349" s="260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1" t="s">
        <v>128</v>
      </c>
      <c r="AU349" s="261" t="s">
        <v>126</v>
      </c>
      <c r="AV349" s="14" t="s">
        <v>125</v>
      </c>
      <c r="AW349" s="14" t="s">
        <v>31</v>
      </c>
      <c r="AX349" s="14" t="s">
        <v>83</v>
      </c>
      <c r="AY349" s="261" t="s">
        <v>119</v>
      </c>
    </row>
    <row r="350" s="2" customFormat="1" ht="37.8" customHeight="1">
      <c r="A350" s="38"/>
      <c r="B350" s="39"/>
      <c r="C350" s="225" t="s">
        <v>548</v>
      </c>
      <c r="D350" s="225" t="s">
        <v>121</v>
      </c>
      <c r="E350" s="226" t="s">
        <v>549</v>
      </c>
      <c r="F350" s="227" t="s">
        <v>550</v>
      </c>
      <c r="G350" s="228" t="s">
        <v>193</v>
      </c>
      <c r="H350" s="229">
        <v>157.19999999999999</v>
      </c>
      <c r="I350" s="230"/>
      <c r="J350" s="231">
        <f>ROUND(I350*H350,2)</f>
        <v>0</v>
      </c>
      <c r="K350" s="232"/>
      <c r="L350" s="44"/>
      <c r="M350" s="233" t="s">
        <v>1</v>
      </c>
      <c r="N350" s="234" t="s">
        <v>41</v>
      </c>
      <c r="O350" s="97"/>
      <c r="P350" s="235">
        <f>O350*H350</f>
        <v>0</v>
      </c>
      <c r="Q350" s="235">
        <v>0.60846999999999996</v>
      </c>
      <c r="R350" s="235">
        <f>Q350*H350</f>
        <v>95.651483999999982</v>
      </c>
      <c r="S350" s="235">
        <v>0</v>
      </c>
      <c r="T350" s="236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37" t="s">
        <v>125</v>
      </c>
      <c r="AT350" s="237" t="s">
        <v>121</v>
      </c>
      <c r="AU350" s="237" t="s">
        <v>126</v>
      </c>
      <c r="AY350" s="17" t="s">
        <v>119</v>
      </c>
      <c r="BE350" s="238">
        <f>IF(N350="základná",J350,0)</f>
        <v>0</v>
      </c>
      <c r="BF350" s="238">
        <f>IF(N350="znížená",J350,0)</f>
        <v>0</v>
      </c>
      <c r="BG350" s="238">
        <f>IF(N350="zákl. prenesená",J350,0)</f>
        <v>0</v>
      </c>
      <c r="BH350" s="238">
        <f>IF(N350="zníž. prenesená",J350,0)</f>
        <v>0</v>
      </c>
      <c r="BI350" s="238">
        <f>IF(N350="nulová",J350,0)</f>
        <v>0</v>
      </c>
      <c r="BJ350" s="17" t="s">
        <v>126</v>
      </c>
      <c r="BK350" s="238">
        <f>ROUND(I350*H350,2)</f>
        <v>0</v>
      </c>
      <c r="BL350" s="17" t="s">
        <v>125</v>
      </c>
      <c r="BM350" s="237" t="s">
        <v>551</v>
      </c>
    </row>
    <row r="351" s="13" customFormat="1">
      <c r="A351" s="13"/>
      <c r="B351" s="239"/>
      <c r="C351" s="240"/>
      <c r="D351" s="241" t="s">
        <v>128</v>
      </c>
      <c r="E351" s="242" t="s">
        <v>1</v>
      </c>
      <c r="F351" s="243" t="s">
        <v>552</v>
      </c>
      <c r="G351" s="240"/>
      <c r="H351" s="244">
        <v>120</v>
      </c>
      <c r="I351" s="245"/>
      <c r="J351" s="240"/>
      <c r="K351" s="240"/>
      <c r="L351" s="246"/>
      <c r="M351" s="247"/>
      <c r="N351" s="248"/>
      <c r="O351" s="248"/>
      <c r="P351" s="248"/>
      <c r="Q351" s="248"/>
      <c r="R351" s="248"/>
      <c r="S351" s="248"/>
      <c r="T351" s="24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0" t="s">
        <v>128</v>
      </c>
      <c r="AU351" s="250" t="s">
        <v>126</v>
      </c>
      <c r="AV351" s="13" t="s">
        <v>126</v>
      </c>
      <c r="AW351" s="13" t="s">
        <v>31</v>
      </c>
      <c r="AX351" s="13" t="s">
        <v>75</v>
      </c>
      <c r="AY351" s="250" t="s">
        <v>119</v>
      </c>
    </row>
    <row r="352" s="15" customFormat="1">
      <c r="A352" s="15"/>
      <c r="B352" s="273"/>
      <c r="C352" s="274"/>
      <c r="D352" s="241" t="s">
        <v>128</v>
      </c>
      <c r="E352" s="275" t="s">
        <v>1</v>
      </c>
      <c r="F352" s="276" t="s">
        <v>541</v>
      </c>
      <c r="G352" s="274"/>
      <c r="H352" s="275" t="s">
        <v>1</v>
      </c>
      <c r="I352" s="277"/>
      <c r="J352" s="274"/>
      <c r="K352" s="274"/>
      <c r="L352" s="278"/>
      <c r="M352" s="279"/>
      <c r="N352" s="280"/>
      <c r="O352" s="280"/>
      <c r="P352" s="280"/>
      <c r="Q352" s="280"/>
      <c r="R352" s="280"/>
      <c r="S352" s="280"/>
      <c r="T352" s="281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82" t="s">
        <v>128</v>
      </c>
      <c r="AU352" s="282" t="s">
        <v>126</v>
      </c>
      <c r="AV352" s="15" t="s">
        <v>83</v>
      </c>
      <c r="AW352" s="15" t="s">
        <v>31</v>
      </c>
      <c r="AX352" s="15" t="s">
        <v>75</v>
      </c>
      <c r="AY352" s="282" t="s">
        <v>119</v>
      </c>
    </row>
    <row r="353" s="13" customFormat="1">
      <c r="A353" s="13"/>
      <c r="B353" s="239"/>
      <c r="C353" s="240"/>
      <c r="D353" s="241" t="s">
        <v>128</v>
      </c>
      <c r="E353" s="242" t="s">
        <v>1</v>
      </c>
      <c r="F353" s="243" t="s">
        <v>553</v>
      </c>
      <c r="G353" s="240"/>
      <c r="H353" s="244">
        <v>30</v>
      </c>
      <c r="I353" s="245"/>
      <c r="J353" s="240"/>
      <c r="K353" s="240"/>
      <c r="L353" s="246"/>
      <c r="M353" s="247"/>
      <c r="N353" s="248"/>
      <c r="O353" s="248"/>
      <c r="P353" s="248"/>
      <c r="Q353" s="248"/>
      <c r="R353" s="248"/>
      <c r="S353" s="248"/>
      <c r="T353" s="24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0" t="s">
        <v>128</v>
      </c>
      <c r="AU353" s="250" t="s">
        <v>126</v>
      </c>
      <c r="AV353" s="13" t="s">
        <v>126</v>
      </c>
      <c r="AW353" s="13" t="s">
        <v>31</v>
      </c>
      <c r="AX353" s="13" t="s">
        <v>75</v>
      </c>
      <c r="AY353" s="250" t="s">
        <v>119</v>
      </c>
    </row>
    <row r="354" s="13" customFormat="1">
      <c r="A354" s="13"/>
      <c r="B354" s="239"/>
      <c r="C354" s="240"/>
      <c r="D354" s="241" t="s">
        <v>128</v>
      </c>
      <c r="E354" s="242" t="s">
        <v>1</v>
      </c>
      <c r="F354" s="243" t="s">
        <v>554</v>
      </c>
      <c r="G354" s="240"/>
      <c r="H354" s="244">
        <v>3.6000000000000001</v>
      </c>
      <c r="I354" s="245"/>
      <c r="J354" s="240"/>
      <c r="K354" s="240"/>
      <c r="L354" s="246"/>
      <c r="M354" s="247"/>
      <c r="N354" s="248"/>
      <c r="O354" s="248"/>
      <c r="P354" s="248"/>
      <c r="Q354" s="248"/>
      <c r="R354" s="248"/>
      <c r="S354" s="248"/>
      <c r="T354" s="24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50" t="s">
        <v>128</v>
      </c>
      <c r="AU354" s="250" t="s">
        <v>126</v>
      </c>
      <c r="AV354" s="13" t="s">
        <v>126</v>
      </c>
      <c r="AW354" s="13" t="s">
        <v>31</v>
      </c>
      <c r="AX354" s="13" t="s">
        <v>75</v>
      </c>
      <c r="AY354" s="250" t="s">
        <v>119</v>
      </c>
    </row>
    <row r="355" s="13" customFormat="1">
      <c r="A355" s="13"/>
      <c r="B355" s="239"/>
      <c r="C355" s="240"/>
      <c r="D355" s="241" t="s">
        <v>128</v>
      </c>
      <c r="E355" s="242" t="s">
        <v>1</v>
      </c>
      <c r="F355" s="243" t="s">
        <v>555</v>
      </c>
      <c r="G355" s="240"/>
      <c r="H355" s="244">
        <v>3.6000000000000001</v>
      </c>
      <c r="I355" s="245"/>
      <c r="J355" s="240"/>
      <c r="K355" s="240"/>
      <c r="L355" s="246"/>
      <c r="M355" s="247"/>
      <c r="N355" s="248"/>
      <c r="O355" s="248"/>
      <c r="P355" s="248"/>
      <c r="Q355" s="248"/>
      <c r="R355" s="248"/>
      <c r="S355" s="248"/>
      <c r="T355" s="249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50" t="s">
        <v>128</v>
      </c>
      <c r="AU355" s="250" t="s">
        <v>126</v>
      </c>
      <c r="AV355" s="13" t="s">
        <v>126</v>
      </c>
      <c r="AW355" s="13" t="s">
        <v>31</v>
      </c>
      <c r="AX355" s="13" t="s">
        <v>75</v>
      </c>
      <c r="AY355" s="250" t="s">
        <v>119</v>
      </c>
    </row>
    <row r="356" s="15" customFormat="1">
      <c r="A356" s="15"/>
      <c r="B356" s="273"/>
      <c r="C356" s="274"/>
      <c r="D356" s="241" t="s">
        <v>128</v>
      </c>
      <c r="E356" s="275" t="s">
        <v>1</v>
      </c>
      <c r="F356" s="276" t="s">
        <v>546</v>
      </c>
      <c r="G356" s="274"/>
      <c r="H356" s="275" t="s">
        <v>1</v>
      </c>
      <c r="I356" s="277"/>
      <c r="J356" s="274"/>
      <c r="K356" s="274"/>
      <c r="L356" s="278"/>
      <c r="M356" s="279"/>
      <c r="N356" s="280"/>
      <c r="O356" s="280"/>
      <c r="P356" s="280"/>
      <c r="Q356" s="280"/>
      <c r="R356" s="280"/>
      <c r="S356" s="280"/>
      <c r="T356" s="281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82" t="s">
        <v>128</v>
      </c>
      <c r="AU356" s="282" t="s">
        <v>126</v>
      </c>
      <c r="AV356" s="15" t="s">
        <v>83</v>
      </c>
      <c r="AW356" s="15" t="s">
        <v>31</v>
      </c>
      <c r="AX356" s="15" t="s">
        <v>75</v>
      </c>
      <c r="AY356" s="282" t="s">
        <v>119</v>
      </c>
    </row>
    <row r="357" s="15" customFormat="1">
      <c r="A357" s="15"/>
      <c r="B357" s="273"/>
      <c r="C357" s="274"/>
      <c r="D357" s="241" t="s">
        <v>128</v>
      </c>
      <c r="E357" s="275" t="s">
        <v>1</v>
      </c>
      <c r="F357" s="276" t="s">
        <v>547</v>
      </c>
      <c r="G357" s="274"/>
      <c r="H357" s="275" t="s">
        <v>1</v>
      </c>
      <c r="I357" s="277"/>
      <c r="J357" s="274"/>
      <c r="K357" s="274"/>
      <c r="L357" s="278"/>
      <c r="M357" s="279"/>
      <c r="N357" s="280"/>
      <c r="O357" s="280"/>
      <c r="P357" s="280"/>
      <c r="Q357" s="280"/>
      <c r="R357" s="280"/>
      <c r="S357" s="280"/>
      <c r="T357" s="281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82" t="s">
        <v>128</v>
      </c>
      <c r="AU357" s="282" t="s">
        <v>126</v>
      </c>
      <c r="AV357" s="15" t="s">
        <v>83</v>
      </c>
      <c r="AW357" s="15" t="s">
        <v>31</v>
      </c>
      <c r="AX357" s="15" t="s">
        <v>75</v>
      </c>
      <c r="AY357" s="282" t="s">
        <v>119</v>
      </c>
    </row>
    <row r="358" s="14" customFormat="1">
      <c r="A358" s="14"/>
      <c r="B358" s="251"/>
      <c r="C358" s="252"/>
      <c r="D358" s="241" t="s">
        <v>128</v>
      </c>
      <c r="E358" s="253" t="s">
        <v>1</v>
      </c>
      <c r="F358" s="254" t="s">
        <v>133</v>
      </c>
      <c r="G358" s="252"/>
      <c r="H358" s="255">
        <v>157.19999999999999</v>
      </c>
      <c r="I358" s="256"/>
      <c r="J358" s="252"/>
      <c r="K358" s="252"/>
      <c r="L358" s="257"/>
      <c r="M358" s="258"/>
      <c r="N358" s="259"/>
      <c r="O358" s="259"/>
      <c r="P358" s="259"/>
      <c r="Q358" s="259"/>
      <c r="R358" s="259"/>
      <c r="S358" s="259"/>
      <c r="T358" s="260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1" t="s">
        <v>128</v>
      </c>
      <c r="AU358" s="261" t="s">
        <v>126</v>
      </c>
      <c r="AV358" s="14" t="s">
        <v>125</v>
      </c>
      <c r="AW358" s="14" t="s">
        <v>31</v>
      </c>
      <c r="AX358" s="14" t="s">
        <v>83</v>
      </c>
      <c r="AY358" s="261" t="s">
        <v>119</v>
      </c>
    </row>
    <row r="359" s="2" customFormat="1" ht="21.75" customHeight="1">
      <c r="A359" s="38"/>
      <c r="B359" s="39"/>
      <c r="C359" s="225" t="s">
        <v>556</v>
      </c>
      <c r="D359" s="225" t="s">
        <v>121</v>
      </c>
      <c r="E359" s="226" t="s">
        <v>557</v>
      </c>
      <c r="F359" s="227" t="s">
        <v>558</v>
      </c>
      <c r="G359" s="228" t="s">
        <v>157</v>
      </c>
      <c r="H359" s="229">
        <v>498</v>
      </c>
      <c r="I359" s="230"/>
      <c r="J359" s="231">
        <f>ROUND(I359*H359,2)</f>
        <v>0</v>
      </c>
      <c r="K359" s="232"/>
      <c r="L359" s="44"/>
      <c r="M359" s="233" t="s">
        <v>1</v>
      </c>
      <c r="N359" s="234" t="s">
        <v>41</v>
      </c>
      <c r="O359" s="97"/>
      <c r="P359" s="235">
        <f>O359*H359</f>
        <v>0</v>
      </c>
      <c r="Q359" s="235">
        <v>0.0018</v>
      </c>
      <c r="R359" s="235">
        <f>Q359*H359</f>
        <v>0.89639999999999997</v>
      </c>
      <c r="S359" s="235">
        <v>0</v>
      </c>
      <c r="T359" s="23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37" t="s">
        <v>125</v>
      </c>
      <c r="AT359" s="237" t="s">
        <v>121</v>
      </c>
      <c r="AU359" s="237" t="s">
        <v>126</v>
      </c>
      <c r="AY359" s="17" t="s">
        <v>119</v>
      </c>
      <c r="BE359" s="238">
        <f>IF(N359="základná",J359,0)</f>
        <v>0</v>
      </c>
      <c r="BF359" s="238">
        <f>IF(N359="znížená",J359,0)</f>
        <v>0</v>
      </c>
      <c r="BG359" s="238">
        <f>IF(N359="zákl. prenesená",J359,0)</f>
        <v>0</v>
      </c>
      <c r="BH359" s="238">
        <f>IF(N359="zníž. prenesená",J359,0)</f>
        <v>0</v>
      </c>
      <c r="BI359" s="238">
        <f>IF(N359="nulová",J359,0)</f>
        <v>0</v>
      </c>
      <c r="BJ359" s="17" t="s">
        <v>126</v>
      </c>
      <c r="BK359" s="238">
        <f>ROUND(I359*H359,2)</f>
        <v>0</v>
      </c>
      <c r="BL359" s="17" t="s">
        <v>125</v>
      </c>
      <c r="BM359" s="237" t="s">
        <v>559</v>
      </c>
    </row>
    <row r="360" s="2" customFormat="1" ht="16.5" customHeight="1">
      <c r="A360" s="38"/>
      <c r="B360" s="39"/>
      <c r="C360" s="225" t="s">
        <v>560</v>
      </c>
      <c r="D360" s="225" t="s">
        <v>121</v>
      </c>
      <c r="E360" s="226" t="s">
        <v>561</v>
      </c>
      <c r="F360" s="227" t="s">
        <v>562</v>
      </c>
      <c r="G360" s="228" t="s">
        <v>157</v>
      </c>
      <c r="H360" s="229">
        <v>498</v>
      </c>
      <c r="I360" s="230"/>
      <c r="J360" s="231">
        <f>ROUND(I360*H360,2)</f>
        <v>0</v>
      </c>
      <c r="K360" s="232"/>
      <c r="L360" s="44"/>
      <c r="M360" s="233" t="s">
        <v>1</v>
      </c>
      <c r="N360" s="234" t="s">
        <v>41</v>
      </c>
      <c r="O360" s="97"/>
      <c r="P360" s="235">
        <f>O360*H360</f>
        <v>0</v>
      </c>
      <c r="Q360" s="235">
        <v>6.9999999999999994E-05</v>
      </c>
      <c r="R360" s="235">
        <f>Q360*H360</f>
        <v>0.034859999999999995</v>
      </c>
      <c r="S360" s="235">
        <v>0</v>
      </c>
      <c r="T360" s="23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7" t="s">
        <v>125</v>
      </c>
      <c r="AT360" s="237" t="s">
        <v>121</v>
      </c>
      <c r="AU360" s="237" t="s">
        <v>126</v>
      </c>
      <c r="AY360" s="17" t="s">
        <v>119</v>
      </c>
      <c r="BE360" s="238">
        <f>IF(N360="základná",J360,0)</f>
        <v>0</v>
      </c>
      <c r="BF360" s="238">
        <f>IF(N360="znížená",J360,0)</f>
        <v>0</v>
      </c>
      <c r="BG360" s="238">
        <f>IF(N360="zákl. prenesená",J360,0)</f>
        <v>0</v>
      </c>
      <c r="BH360" s="238">
        <f>IF(N360="zníž. prenesená",J360,0)</f>
        <v>0</v>
      </c>
      <c r="BI360" s="238">
        <f>IF(N360="nulová",J360,0)</f>
        <v>0</v>
      </c>
      <c r="BJ360" s="17" t="s">
        <v>126</v>
      </c>
      <c r="BK360" s="238">
        <f>ROUND(I360*H360,2)</f>
        <v>0</v>
      </c>
      <c r="BL360" s="17" t="s">
        <v>125</v>
      </c>
      <c r="BM360" s="237" t="s">
        <v>563</v>
      </c>
    </row>
    <row r="361" s="2" customFormat="1" ht="33" customHeight="1">
      <c r="A361" s="38"/>
      <c r="B361" s="39"/>
      <c r="C361" s="225" t="s">
        <v>564</v>
      </c>
      <c r="D361" s="225" t="s">
        <v>121</v>
      </c>
      <c r="E361" s="226" t="s">
        <v>565</v>
      </c>
      <c r="F361" s="227" t="s">
        <v>566</v>
      </c>
      <c r="G361" s="228" t="s">
        <v>193</v>
      </c>
      <c r="H361" s="229">
        <v>942</v>
      </c>
      <c r="I361" s="230"/>
      <c r="J361" s="231">
        <f>ROUND(I361*H361,2)</f>
        <v>0</v>
      </c>
      <c r="K361" s="232"/>
      <c r="L361" s="44"/>
      <c r="M361" s="233" t="s">
        <v>1</v>
      </c>
      <c r="N361" s="234" t="s">
        <v>41</v>
      </c>
      <c r="O361" s="97"/>
      <c r="P361" s="235">
        <f>O361*H361</f>
        <v>0</v>
      </c>
      <c r="Q361" s="235">
        <v>0.00018000000000000001</v>
      </c>
      <c r="R361" s="235">
        <f>Q361*H361</f>
        <v>0.16956000000000002</v>
      </c>
      <c r="S361" s="235">
        <v>0</v>
      </c>
      <c r="T361" s="236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37" t="s">
        <v>125</v>
      </c>
      <c r="AT361" s="237" t="s">
        <v>121</v>
      </c>
      <c r="AU361" s="237" t="s">
        <v>126</v>
      </c>
      <c r="AY361" s="17" t="s">
        <v>119</v>
      </c>
      <c r="BE361" s="238">
        <f>IF(N361="základná",J361,0)</f>
        <v>0</v>
      </c>
      <c r="BF361" s="238">
        <f>IF(N361="znížená",J361,0)</f>
        <v>0</v>
      </c>
      <c r="BG361" s="238">
        <f>IF(N361="zákl. prenesená",J361,0)</f>
        <v>0</v>
      </c>
      <c r="BH361" s="238">
        <f>IF(N361="zníž. prenesená",J361,0)</f>
        <v>0</v>
      </c>
      <c r="BI361" s="238">
        <f>IF(N361="nulová",J361,0)</f>
        <v>0</v>
      </c>
      <c r="BJ361" s="17" t="s">
        <v>126</v>
      </c>
      <c r="BK361" s="238">
        <f>ROUND(I361*H361,2)</f>
        <v>0</v>
      </c>
      <c r="BL361" s="17" t="s">
        <v>125</v>
      </c>
      <c r="BM361" s="237" t="s">
        <v>567</v>
      </c>
    </row>
    <row r="362" s="12" customFormat="1" ht="22.8" customHeight="1">
      <c r="A362" s="12"/>
      <c r="B362" s="209"/>
      <c r="C362" s="210"/>
      <c r="D362" s="211" t="s">
        <v>74</v>
      </c>
      <c r="E362" s="223" t="s">
        <v>171</v>
      </c>
      <c r="F362" s="223" t="s">
        <v>568</v>
      </c>
      <c r="G362" s="210"/>
      <c r="H362" s="210"/>
      <c r="I362" s="213"/>
      <c r="J362" s="224">
        <f>BK362</f>
        <v>0</v>
      </c>
      <c r="K362" s="210"/>
      <c r="L362" s="215"/>
      <c r="M362" s="216"/>
      <c r="N362" s="217"/>
      <c r="O362" s="217"/>
      <c r="P362" s="218">
        <f>SUM(P363:P385)</f>
        <v>0</v>
      </c>
      <c r="Q362" s="217"/>
      <c r="R362" s="218">
        <f>SUM(R363:R385)</f>
        <v>730.07783000000006</v>
      </c>
      <c r="S362" s="217"/>
      <c r="T362" s="219">
        <f>SUM(T363:T385)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20" t="s">
        <v>83</v>
      </c>
      <c r="AT362" s="221" t="s">
        <v>74</v>
      </c>
      <c r="AU362" s="221" t="s">
        <v>83</v>
      </c>
      <c r="AY362" s="220" t="s">
        <v>119</v>
      </c>
      <c r="BK362" s="222">
        <f>SUM(BK363:BK385)</f>
        <v>0</v>
      </c>
    </row>
    <row r="363" s="2" customFormat="1" ht="33" customHeight="1">
      <c r="A363" s="38"/>
      <c r="B363" s="39"/>
      <c r="C363" s="225" t="s">
        <v>569</v>
      </c>
      <c r="D363" s="225" t="s">
        <v>121</v>
      </c>
      <c r="E363" s="226" t="s">
        <v>570</v>
      </c>
      <c r="F363" s="227" t="s">
        <v>571</v>
      </c>
      <c r="G363" s="228" t="s">
        <v>193</v>
      </c>
      <c r="H363" s="229">
        <v>3686</v>
      </c>
      <c r="I363" s="230"/>
      <c r="J363" s="231">
        <f>ROUND(I363*H363,2)</f>
        <v>0</v>
      </c>
      <c r="K363" s="232"/>
      <c r="L363" s="44"/>
      <c r="M363" s="233" t="s">
        <v>1</v>
      </c>
      <c r="N363" s="234" t="s">
        <v>41</v>
      </c>
      <c r="O363" s="97"/>
      <c r="P363" s="235">
        <f>O363*H363</f>
        <v>0</v>
      </c>
      <c r="Q363" s="235">
        <v>0.00018000000000000001</v>
      </c>
      <c r="R363" s="235">
        <f>Q363*H363</f>
        <v>0.66348000000000007</v>
      </c>
      <c r="S363" s="235">
        <v>0</v>
      </c>
      <c r="T363" s="236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37" t="s">
        <v>125</v>
      </c>
      <c r="AT363" s="237" t="s">
        <v>121</v>
      </c>
      <c r="AU363" s="237" t="s">
        <v>126</v>
      </c>
      <c r="AY363" s="17" t="s">
        <v>119</v>
      </c>
      <c r="BE363" s="238">
        <f>IF(N363="základná",J363,0)</f>
        <v>0</v>
      </c>
      <c r="BF363" s="238">
        <f>IF(N363="znížená",J363,0)</f>
        <v>0</v>
      </c>
      <c r="BG363" s="238">
        <f>IF(N363="zákl. prenesená",J363,0)</f>
        <v>0</v>
      </c>
      <c r="BH363" s="238">
        <f>IF(N363="zníž. prenesená",J363,0)</f>
        <v>0</v>
      </c>
      <c r="BI363" s="238">
        <f>IF(N363="nulová",J363,0)</f>
        <v>0</v>
      </c>
      <c r="BJ363" s="17" t="s">
        <v>126</v>
      </c>
      <c r="BK363" s="238">
        <f>ROUND(I363*H363,2)</f>
        <v>0</v>
      </c>
      <c r="BL363" s="17" t="s">
        <v>125</v>
      </c>
      <c r="BM363" s="237" t="s">
        <v>572</v>
      </c>
    </row>
    <row r="364" s="13" customFormat="1">
      <c r="A364" s="13"/>
      <c r="B364" s="239"/>
      <c r="C364" s="240"/>
      <c r="D364" s="241" t="s">
        <v>128</v>
      </c>
      <c r="E364" s="242" t="s">
        <v>1</v>
      </c>
      <c r="F364" s="243" t="s">
        <v>573</v>
      </c>
      <c r="G364" s="240"/>
      <c r="H364" s="244">
        <v>3548</v>
      </c>
      <c r="I364" s="245"/>
      <c r="J364" s="240"/>
      <c r="K364" s="240"/>
      <c r="L364" s="246"/>
      <c r="M364" s="247"/>
      <c r="N364" s="248"/>
      <c r="O364" s="248"/>
      <c r="P364" s="248"/>
      <c r="Q364" s="248"/>
      <c r="R364" s="248"/>
      <c r="S364" s="248"/>
      <c r="T364" s="249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0" t="s">
        <v>128</v>
      </c>
      <c r="AU364" s="250" t="s">
        <v>126</v>
      </c>
      <c r="AV364" s="13" t="s">
        <v>126</v>
      </c>
      <c r="AW364" s="13" t="s">
        <v>31</v>
      </c>
      <c r="AX364" s="13" t="s">
        <v>75</v>
      </c>
      <c r="AY364" s="250" t="s">
        <v>119</v>
      </c>
    </row>
    <row r="365" s="13" customFormat="1">
      <c r="A365" s="13"/>
      <c r="B365" s="239"/>
      <c r="C365" s="240"/>
      <c r="D365" s="241" t="s">
        <v>128</v>
      </c>
      <c r="E365" s="242" t="s">
        <v>1</v>
      </c>
      <c r="F365" s="243" t="s">
        <v>574</v>
      </c>
      <c r="G365" s="240"/>
      <c r="H365" s="244">
        <v>138</v>
      </c>
      <c r="I365" s="245"/>
      <c r="J365" s="240"/>
      <c r="K365" s="240"/>
      <c r="L365" s="246"/>
      <c r="M365" s="247"/>
      <c r="N365" s="248"/>
      <c r="O365" s="248"/>
      <c r="P365" s="248"/>
      <c r="Q365" s="248"/>
      <c r="R365" s="248"/>
      <c r="S365" s="248"/>
      <c r="T365" s="249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50" t="s">
        <v>128</v>
      </c>
      <c r="AU365" s="250" t="s">
        <v>126</v>
      </c>
      <c r="AV365" s="13" t="s">
        <v>126</v>
      </c>
      <c r="AW365" s="13" t="s">
        <v>31</v>
      </c>
      <c r="AX365" s="13" t="s">
        <v>75</v>
      </c>
      <c r="AY365" s="250" t="s">
        <v>119</v>
      </c>
    </row>
    <row r="366" s="14" customFormat="1">
      <c r="A366" s="14"/>
      <c r="B366" s="251"/>
      <c r="C366" s="252"/>
      <c r="D366" s="241" t="s">
        <v>128</v>
      </c>
      <c r="E366" s="253" t="s">
        <v>1</v>
      </c>
      <c r="F366" s="254" t="s">
        <v>133</v>
      </c>
      <c r="G366" s="252"/>
      <c r="H366" s="255">
        <v>3686</v>
      </c>
      <c r="I366" s="256"/>
      <c r="J366" s="252"/>
      <c r="K366" s="252"/>
      <c r="L366" s="257"/>
      <c r="M366" s="258"/>
      <c r="N366" s="259"/>
      <c r="O366" s="259"/>
      <c r="P366" s="259"/>
      <c r="Q366" s="259"/>
      <c r="R366" s="259"/>
      <c r="S366" s="259"/>
      <c r="T366" s="260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61" t="s">
        <v>128</v>
      </c>
      <c r="AU366" s="261" t="s">
        <v>126</v>
      </c>
      <c r="AV366" s="14" t="s">
        <v>125</v>
      </c>
      <c r="AW366" s="14" t="s">
        <v>31</v>
      </c>
      <c r="AX366" s="14" t="s">
        <v>83</v>
      </c>
      <c r="AY366" s="261" t="s">
        <v>119</v>
      </c>
    </row>
    <row r="367" s="2" customFormat="1" ht="24.15" customHeight="1">
      <c r="A367" s="38"/>
      <c r="B367" s="39"/>
      <c r="C367" s="225" t="s">
        <v>575</v>
      </c>
      <c r="D367" s="225" t="s">
        <v>121</v>
      </c>
      <c r="E367" s="226" t="s">
        <v>576</v>
      </c>
      <c r="F367" s="227" t="s">
        <v>577</v>
      </c>
      <c r="G367" s="228" t="s">
        <v>241</v>
      </c>
      <c r="H367" s="229">
        <v>3</v>
      </c>
      <c r="I367" s="230"/>
      <c r="J367" s="231">
        <f>ROUND(I367*H367,2)</f>
        <v>0</v>
      </c>
      <c r="K367" s="232"/>
      <c r="L367" s="44"/>
      <c r="M367" s="233" t="s">
        <v>1</v>
      </c>
      <c r="N367" s="234" t="s">
        <v>41</v>
      </c>
      <c r="O367" s="97"/>
      <c r="P367" s="235">
        <f>O367*H367</f>
        <v>0</v>
      </c>
      <c r="Q367" s="235">
        <v>0.0076600000000000001</v>
      </c>
      <c r="R367" s="235">
        <f>Q367*H367</f>
        <v>0.02298</v>
      </c>
      <c r="S367" s="235">
        <v>0</v>
      </c>
      <c r="T367" s="236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37" t="s">
        <v>125</v>
      </c>
      <c r="AT367" s="237" t="s">
        <v>121</v>
      </c>
      <c r="AU367" s="237" t="s">
        <v>126</v>
      </c>
      <c r="AY367" s="17" t="s">
        <v>119</v>
      </c>
      <c r="BE367" s="238">
        <f>IF(N367="základná",J367,0)</f>
        <v>0</v>
      </c>
      <c r="BF367" s="238">
        <f>IF(N367="znížená",J367,0)</f>
        <v>0</v>
      </c>
      <c r="BG367" s="238">
        <f>IF(N367="zákl. prenesená",J367,0)</f>
        <v>0</v>
      </c>
      <c r="BH367" s="238">
        <f>IF(N367="zníž. prenesená",J367,0)</f>
        <v>0</v>
      </c>
      <c r="BI367" s="238">
        <f>IF(N367="nulová",J367,0)</f>
        <v>0</v>
      </c>
      <c r="BJ367" s="17" t="s">
        <v>126</v>
      </c>
      <c r="BK367" s="238">
        <f>ROUND(I367*H367,2)</f>
        <v>0</v>
      </c>
      <c r="BL367" s="17" t="s">
        <v>125</v>
      </c>
      <c r="BM367" s="237" t="s">
        <v>578</v>
      </c>
    </row>
    <row r="368" s="2" customFormat="1" ht="24.15" customHeight="1">
      <c r="A368" s="38"/>
      <c r="B368" s="39"/>
      <c r="C368" s="225" t="s">
        <v>579</v>
      </c>
      <c r="D368" s="225" t="s">
        <v>121</v>
      </c>
      <c r="E368" s="226" t="s">
        <v>580</v>
      </c>
      <c r="F368" s="227" t="s">
        <v>581</v>
      </c>
      <c r="G368" s="228" t="s">
        <v>241</v>
      </c>
      <c r="H368" s="229">
        <v>3</v>
      </c>
      <c r="I368" s="230"/>
      <c r="J368" s="231">
        <f>ROUND(I368*H368,2)</f>
        <v>0</v>
      </c>
      <c r="K368" s="232"/>
      <c r="L368" s="44"/>
      <c r="M368" s="233" t="s">
        <v>1</v>
      </c>
      <c r="N368" s="234" t="s">
        <v>41</v>
      </c>
      <c r="O368" s="97"/>
      <c r="P368" s="235">
        <f>O368*H368</f>
        <v>0</v>
      </c>
      <c r="Q368" s="235">
        <v>0.0076600000000000001</v>
      </c>
      <c r="R368" s="235">
        <f>Q368*H368</f>
        <v>0.02298</v>
      </c>
      <c r="S368" s="235">
        <v>0</v>
      </c>
      <c r="T368" s="23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7" t="s">
        <v>125</v>
      </c>
      <c r="AT368" s="237" t="s">
        <v>121</v>
      </c>
      <c r="AU368" s="237" t="s">
        <v>126</v>
      </c>
      <c r="AY368" s="17" t="s">
        <v>119</v>
      </c>
      <c r="BE368" s="238">
        <f>IF(N368="základná",J368,0)</f>
        <v>0</v>
      </c>
      <c r="BF368" s="238">
        <f>IF(N368="znížená",J368,0)</f>
        <v>0</v>
      </c>
      <c r="BG368" s="238">
        <f>IF(N368="zákl. prenesená",J368,0)</f>
        <v>0</v>
      </c>
      <c r="BH368" s="238">
        <f>IF(N368="zníž. prenesená",J368,0)</f>
        <v>0</v>
      </c>
      <c r="BI368" s="238">
        <f>IF(N368="nulová",J368,0)</f>
        <v>0</v>
      </c>
      <c r="BJ368" s="17" t="s">
        <v>126</v>
      </c>
      <c r="BK368" s="238">
        <f>ROUND(I368*H368,2)</f>
        <v>0</v>
      </c>
      <c r="BL368" s="17" t="s">
        <v>125</v>
      </c>
      <c r="BM368" s="237" t="s">
        <v>582</v>
      </c>
    </row>
    <row r="369" s="2" customFormat="1" ht="24.15" customHeight="1">
      <c r="A369" s="38"/>
      <c r="B369" s="39"/>
      <c r="C369" s="225" t="s">
        <v>583</v>
      </c>
      <c r="D369" s="225" t="s">
        <v>121</v>
      </c>
      <c r="E369" s="226" t="s">
        <v>584</v>
      </c>
      <c r="F369" s="227" t="s">
        <v>585</v>
      </c>
      <c r="G369" s="228" t="s">
        <v>193</v>
      </c>
      <c r="H369" s="229">
        <v>114</v>
      </c>
      <c r="I369" s="230"/>
      <c r="J369" s="231">
        <f>ROUND(I369*H369,2)</f>
        <v>0</v>
      </c>
      <c r="K369" s="232"/>
      <c r="L369" s="44"/>
      <c r="M369" s="233" t="s">
        <v>1</v>
      </c>
      <c r="N369" s="234" t="s">
        <v>41</v>
      </c>
      <c r="O369" s="97"/>
      <c r="P369" s="235">
        <f>O369*H369</f>
        <v>0</v>
      </c>
      <c r="Q369" s="235">
        <v>0.11254</v>
      </c>
      <c r="R369" s="235">
        <f>Q369*H369</f>
        <v>12.829560000000001</v>
      </c>
      <c r="S369" s="235">
        <v>0</v>
      </c>
      <c r="T369" s="236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37" t="s">
        <v>125</v>
      </c>
      <c r="AT369" s="237" t="s">
        <v>121</v>
      </c>
      <c r="AU369" s="237" t="s">
        <v>126</v>
      </c>
      <c r="AY369" s="17" t="s">
        <v>119</v>
      </c>
      <c r="BE369" s="238">
        <f>IF(N369="základná",J369,0)</f>
        <v>0</v>
      </c>
      <c r="BF369" s="238">
        <f>IF(N369="znížená",J369,0)</f>
        <v>0</v>
      </c>
      <c r="BG369" s="238">
        <f>IF(N369="zákl. prenesená",J369,0)</f>
        <v>0</v>
      </c>
      <c r="BH369" s="238">
        <f>IF(N369="zníž. prenesená",J369,0)</f>
        <v>0</v>
      </c>
      <c r="BI369" s="238">
        <f>IF(N369="nulová",J369,0)</f>
        <v>0</v>
      </c>
      <c r="BJ369" s="17" t="s">
        <v>126</v>
      </c>
      <c r="BK369" s="238">
        <f>ROUND(I369*H369,2)</f>
        <v>0</v>
      </c>
      <c r="BL369" s="17" t="s">
        <v>125</v>
      </c>
      <c r="BM369" s="237" t="s">
        <v>586</v>
      </c>
    </row>
    <row r="370" s="13" customFormat="1">
      <c r="A370" s="13"/>
      <c r="B370" s="239"/>
      <c r="C370" s="240"/>
      <c r="D370" s="241" t="s">
        <v>128</v>
      </c>
      <c r="E370" s="242" t="s">
        <v>1</v>
      </c>
      <c r="F370" s="243" t="s">
        <v>587</v>
      </c>
      <c r="G370" s="240"/>
      <c r="H370" s="244">
        <v>87</v>
      </c>
      <c r="I370" s="245"/>
      <c r="J370" s="240"/>
      <c r="K370" s="240"/>
      <c r="L370" s="246"/>
      <c r="M370" s="247"/>
      <c r="N370" s="248"/>
      <c r="O370" s="248"/>
      <c r="P370" s="248"/>
      <c r="Q370" s="248"/>
      <c r="R370" s="248"/>
      <c r="S370" s="248"/>
      <c r="T370" s="24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50" t="s">
        <v>128</v>
      </c>
      <c r="AU370" s="250" t="s">
        <v>126</v>
      </c>
      <c r="AV370" s="13" t="s">
        <v>126</v>
      </c>
      <c r="AW370" s="13" t="s">
        <v>31</v>
      </c>
      <c r="AX370" s="13" t="s">
        <v>75</v>
      </c>
      <c r="AY370" s="250" t="s">
        <v>119</v>
      </c>
    </row>
    <row r="371" s="13" customFormat="1">
      <c r="A371" s="13"/>
      <c r="B371" s="239"/>
      <c r="C371" s="240"/>
      <c r="D371" s="241" t="s">
        <v>128</v>
      </c>
      <c r="E371" s="242" t="s">
        <v>1</v>
      </c>
      <c r="F371" s="243" t="s">
        <v>588</v>
      </c>
      <c r="G371" s="240"/>
      <c r="H371" s="244">
        <v>27</v>
      </c>
      <c r="I371" s="245"/>
      <c r="J371" s="240"/>
      <c r="K371" s="240"/>
      <c r="L371" s="246"/>
      <c r="M371" s="247"/>
      <c r="N371" s="248"/>
      <c r="O371" s="248"/>
      <c r="P371" s="248"/>
      <c r="Q371" s="248"/>
      <c r="R371" s="248"/>
      <c r="S371" s="248"/>
      <c r="T371" s="249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50" t="s">
        <v>128</v>
      </c>
      <c r="AU371" s="250" t="s">
        <v>126</v>
      </c>
      <c r="AV371" s="13" t="s">
        <v>126</v>
      </c>
      <c r="AW371" s="13" t="s">
        <v>31</v>
      </c>
      <c r="AX371" s="13" t="s">
        <v>75</v>
      </c>
      <c r="AY371" s="250" t="s">
        <v>119</v>
      </c>
    </row>
    <row r="372" s="14" customFormat="1">
      <c r="A372" s="14"/>
      <c r="B372" s="251"/>
      <c r="C372" s="252"/>
      <c r="D372" s="241" t="s">
        <v>128</v>
      </c>
      <c r="E372" s="253" t="s">
        <v>1</v>
      </c>
      <c r="F372" s="254" t="s">
        <v>133</v>
      </c>
      <c r="G372" s="252"/>
      <c r="H372" s="255">
        <v>114</v>
      </c>
      <c r="I372" s="256"/>
      <c r="J372" s="252"/>
      <c r="K372" s="252"/>
      <c r="L372" s="257"/>
      <c r="M372" s="258"/>
      <c r="N372" s="259"/>
      <c r="O372" s="259"/>
      <c r="P372" s="259"/>
      <c r="Q372" s="259"/>
      <c r="R372" s="259"/>
      <c r="S372" s="259"/>
      <c r="T372" s="260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61" t="s">
        <v>128</v>
      </c>
      <c r="AU372" s="261" t="s">
        <v>126</v>
      </c>
      <c r="AV372" s="14" t="s">
        <v>125</v>
      </c>
      <c r="AW372" s="14" t="s">
        <v>31</v>
      </c>
      <c r="AX372" s="14" t="s">
        <v>83</v>
      </c>
      <c r="AY372" s="261" t="s">
        <v>119</v>
      </c>
    </row>
    <row r="373" s="2" customFormat="1" ht="24.15" customHeight="1">
      <c r="A373" s="38"/>
      <c r="B373" s="39"/>
      <c r="C373" s="262" t="s">
        <v>589</v>
      </c>
      <c r="D373" s="262" t="s">
        <v>166</v>
      </c>
      <c r="E373" s="263" t="s">
        <v>590</v>
      </c>
      <c r="F373" s="264" t="s">
        <v>591</v>
      </c>
      <c r="G373" s="265" t="s">
        <v>193</v>
      </c>
      <c r="H373" s="266">
        <v>87.870000000000005</v>
      </c>
      <c r="I373" s="267"/>
      <c r="J373" s="268">
        <f>ROUND(I373*H373,2)</f>
        <v>0</v>
      </c>
      <c r="K373" s="269"/>
      <c r="L373" s="270"/>
      <c r="M373" s="271" t="s">
        <v>1</v>
      </c>
      <c r="N373" s="272" t="s">
        <v>41</v>
      </c>
      <c r="O373" s="97"/>
      <c r="P373" s="235">
        <f>O373*H373</f>
        <v>0</v>
      </c>
      <c r="Q373" s="235">
        <v>0.0094999999999999998</v>
      </c>
      <c r="R373" s="235">
        <f>Q373*H373</f>
        <v>0.83476499999999998</v>
      </c>
      <c r="S373" s="235">
        <v>0</v>
      </c>
      <c r="T373" s="236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37" t="s">
        <v>165</v>
      </c>
      <c r="AT373" s="237" t="s">
        <v>166</v>
      </c>
      <c r="AU373" s="237" t="s">
        <v>126</v>
      </c>
      <c r="AY373" s="17" t="s">
        <v>119</v>
      </c>
      <c r="BE373" s="238">
        <f>IF(N373="základná",J373,0)</f>
        <v>0</v>
      </c>
      <c r="BF373" s="238">
        <f>IF(N373="znížená",J373,0)</f>
        <v>0</v>
      </c>
      <c r="BG373" s="238">
        <f>IF(N373="zákl. prenesená",J373,0)</f>
        <v>0</v>
      </c>
      <c r="BH373" s="238">
        <f>IF(N373="zníž. prenesená",J373,0)</f>
        <v>0</v>
      </c>
      <c r="BI373" s="238">
        <f>IF(N373="nulová",J373,0)</f>
        <v>0</v>
      </c>
      <c r="BJ373" s="17" t="s">
        <v>126</v>
      </c>
      <c r="BK373" s="238">
        <f>ROUND(I373*H373,2)</f>
        <v>0</v>
      </c>
      <c r="BL373" s="17" t="s">
        <v>125</v>
      </c>
      <c r="BM373" s="237" t="s">
        <v>592</v>
      </c>
    </row>
    <row r="374" s="13" customFormat="1">
      <c r="A374" s="13"/>
      <c r="B374" s="239"/>
      <c r="C374" s="240"/>
      <c r="D374" s="241" t="s">
        <v>128</v>
      </c>
      <c r="E374" s="240"/>
      <c r="F374" s="243" t="s">
        <v>593</v>
      </c>
      <c r="G374" s="240"/>
      <c r="H374" s="244">
        <v>87.870000000000005</v>
      </c>
      <c r="I374" s="245"/>
      <c r="J374" s="240"/>
      <c r="K374" s="240"/>
      <c r="L374" s="246"/>
      <c r="M374" s="247"/>
      <c r="N374" s="248"/>
      <c r="O374" s="248"/>
      <c r="P374" s="248"/>
      <c r="Q374" s="248"/>
      <c r="R374" s="248"/>
      <c r="S374" s="248"/>
      <c r="T374" s="24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50" t="s">
        <v>128</v>
      </c>
      <c r="AU374" s="250" t="s">
        <v>126</v>
      </c>
      <c r="AV374" s="13" t="s">
        <v>126</v>
      </c>
      <c r="AW374" s="13" t="s">
        <v>4</v>
      </c>
      <c r="AX374" s="13" t="s">
        <v>83</v>
      </c>
      <c r="AY374" s="250" t="s">
        <v>119</v>
      </c>
    </row>
    <row r="375" s="2" customFormat="1" ht="24.15" customHeight="1">
      <c r="A375" s="38"/>
      <c r="B375" s="39"/>
      <c r="C375" s="262" t="s">
        <v>594</v>
      </c>
      <c r="D375" s="262" t="s">
        <v>166</v>
      </c>
      <c r="E375" s="263" t="s">
        <v>595</v>
      </c>
      <c r="F375" s="264" t="s">
        <v>596</v>
      </c>
      <c r="G375" s="265" t="s">
        <v>193</v>
      </c>
      <c r="H375" s="266">
        <v>27.27</v>
      </c>
      <c r="I375" s="267"/>
      <c r="J375" s="268">
        <f>ROUND(I375*H375,2)</f>
        <v>0</v>
      </c>
      <c r="K375" s="269"/>
      <c r="L375" s="270"/>
      <c r="M375" s="271" t="s">
        <v>1</v>
      </c>
      <c r="N375" s="272" t="s">
        <v>41</v>
      </c>
      <c r="O375" s="97"/>
      <c r="P375" s="235">
        <f>O375*H375</f>
        <v>0</v>
      </c>
      <c r="Q375" s="235">
        <v>0.0094999999999999998</v>
      </c>
      <c r="R375" s="235">
        <f>Q375*H375</f>
        <v>0.25906499999999999</v>
      </c>
      <c r="S375" s="235">
        <v>0</v>
      </c>
      <c r="T375" s="236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7" t="s">
        <v>165</v>
      </c>
      <c r="AT375" s="237" t="s">
        <v>166</v>
      </c>
      <c r="AU375" s="237" t="s">
        <v>126</v>
      </c>
      <c r="AY375" s="17" t="s">
        <v>119</v>
      </c>
      <c r="BE375" s="238">
        <f>IF(N375="základná",J375,0)</f>
        <v>0</v>
      </c>
      <c r="BF375" s="238">
        <f>IF(N375="znížená",J375,0)</f>
        <v>0</v>
      </c>
      <c r="BG375" s="238">
        <f>IF(N375="zákl. prenesená",J375,0)</f>
        <v>0</v>
      </c>
      <c r="BH375" s="238">
        <f>IF(N375="zníž. prenesená",J375,0)</f>
        <v>0</v>
      </c>
      <c r="BI375" s="238">
        <f>IF(N375="nulová",J375,0)</f>
        <v>0</v>
      </c>
      <c r="BJ375" s="17" t="s">
        <v>126</v>
      </c>
      <c r="BK375" s="238">
        <f>ROUND(I375*H375,2)</f>
        <v>0</v>
      </c>
      <c r="BL375" s="17" t="s">
        <v>125</v>
      </c>
      <c r="BM375" s="237" t="s">
        <v>597</v>
      </c>
    </row>
    <row r="376" s="13" customFormat="1">
      <c r="A376" s="13"/>
      <c r="B376" s="239"/>
      <c r="C376" s="240"/>
      <c r="D376" s="241" t="s">
        <v>128</v>
      </c>
      <c r="E376" s="240"/>
      <c r="F376" s="243" t="s">
        <v>598</v>
      </c>
      <c r="G376" s="240"/>
      <c r="H376" s="244">
        <v>27.27</v>
      </c>
      <c r="I376" s="245"/>
      <c r="J376" s="240"/>
      <c r="K376" s="240"/>
      <c r="L376" s="246"/>
      <c r="M376" s="247"/>
      <c r="N376" s="248"/>
      <c r="O376" s="248"/>
      <c r="P376" s="248"/>
      <c r="Q376" s="248"/>
      <c r="R376" s="248"/>
      <c r="S376" s="248"/>
      <c r="T376" s="249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50" t="s">
        <v>128</v>
      </c>
      <c r="AU376" s="250" t="s">
        <v>126</v>
      </c>
      <c r="AV376" s="13" t="s">
        <v>126</v>
      </c>
      <c r="AW376" s="13" t="s">
        <v>4</v>
      </c>
      <c r="AX376" s="13" t="s">
        <v>83</v>
      </c>
      <c r="AY376" s="250" t="s">
        <v>119</v>
      </c>
    </row>
    <row r="377" s="2" customFormat="1" ht="33" customHeight="1">
      <c r="A377" s="38"/>
      <c r="B377" s="39"/>
      <c r="C377" s="225" t="s">
        <v>599</v>
      </c>
      <c r="D377" s="225" t="s">
        <v>121</v>
      </c>
      <c r="E377" s="226" t="s">
        <v>600</v>
      </c>
      <c r="F377" s="227" t="s">
        <v>601</v>
      </c>
      <c r="G377" s="228" t="s">
        <v>193</v>
      </c>
      <c r="H377" s="229">
        <v>2405</v>
      </c>
      <c r="I377" s="230"/>
      <c r="J377" s="231">
        <f>ROUND(I377*H377,2)</f>
        <v>0</v>
      </c>
      <c r="K377" s="232"/>
      <c r="L377" s="44"/>
      <c r="M377" s="233" t="s">
        <v>1</v>
      </c>
      <c r="N377" s="234" t="s">
        <v>41</v>
      </c>
      <c r="O377" s="97"/>
      <c r="P377" s="235">
        <f>O377*H377</f>
        <v>0</v>
      </c>
      <c r="Q377" s="235">
        <v>0.15112999999999999</v>
      </c>
      <c r="R377" s="235">
        <f>Q377*H377</f>
        <v>363.46764999999999</v>
      </c>
      <c r="S377" s="235">
        <v>0</v>
      </c>
      <c r="T377" s="23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37" t="s">
        <v>125</v>
      </c>
      <c r="AT377" s="237" t="s">
        <v>121</v>
      </c>
      <c r="AU377" s="237" t="s">
        <v>126</v>
      </c>
      <c r="AY377" s="17" t="s">
        <v>119</v>
      </c>
      <c r="BE377" s="238">
        <f>IF(N377="základná",J377,0)</f>
        <v>0</v>
      </c>
      <c r="BF377" s="238">
        <f>IF(N377="znížená",J377,0)</f>
        <v>0</v>
      </c>
      <c r="BG377" s="238">
        <f>IF(N377="zákl. prenesená",J377,0)</f>
        <v>0</v>
      </c>
      <c r="BH377" s="238">
        <f>IF(N377="zníž. prenesená",J377,0)</f>
        <v>0</v>
      </c>
      <c r="BI377" s="238">
        <f>IF(N377="nulová",J377,0)</f>
        <v>0</v>
      </c>
      <c r="BJ377" s="17" t="s">
        <v>126</v>
      </c>
      <c r="BK377" s="238">
        <f>ROUND(I377*H377,2)</f>
        <v>0</v>
      </c>
      <c r="BL377" s="17" t="s">
        <v>125</v>
      </c>
      <c r="BM377" s="237" t="s">
        <v>602</v>
      </c>
    </row>
    <row r="378" s="13" customFormat="1">
      <c r="A378" s="13"/>
      <c r="B378" s="239"/>
      <c r="C378" s="240"/>
      <c r="D378" s="241" t="s">
        <v>128</v>
      </c>
      <c r="E378" s="242" t="s">
        <v>1</v>
      </c>
      <c r="F378" s="243" t="s">
        <v>603</v>
      </c>
      <c r="G378" s="240"/>
      <c r="H378" s="244">
        <v>2405</v>
      </c>
      <c r="I378" s="245"/>
      <c r="J378" s="240"/>
      <c r="K378" s="240"/>
      <c r="L378" s="246"/>
      <c r="M378" s="247"/>
      <c r="N378" s="248"/>
      <c r="O378" s="248"/>
      <c r="P378" s="248"/>
      <c r="Q378" s="248"/>
      <c r="R378" s="248"/>
      <c r="S378" s="248"/>
      <c r="T378" s="249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50" t="s">
        <v>128</v>
      </c>
      <c r="AU378" s="250" t="s">
        <v>126</v>
      </c>
      <c r="AV378" s="13" t="s">
        <v>126</v>
      </c>
      <c r="AW378" s="13" t="s">
        <v>31</v>
      </c>
      <c r="AX378" s="13" t="s">
        <v>83</v>
      </c>
      <c r="AY378" s="250" t="s">
        <v>119</v>
      </c>
    </row>
    <row r="379" s="2" customFormat="1" ht="24.15" customHeight="1">
      <c r="A379" s="38"/>
      <c r="B379" s="39"/>
      <c r="C379" s="262" t="s">
        <v>604</v>
      </c>
      <c r="D379" s="262" t="s">
        <v>166</v>
      </c>
      <c r="E379" s="263" t="s">
        <v>605</v>
      </c>
      <c r="F379" s="264" t="s">
        <v>606</v>
      </c>
      <c r="G379" s="265" t="s">
        <v>241</v>
      </c>
      <c r="H379" s="266">
        <v>2429.0500000000002</v>
      </c>
      <c r="I379" s="267"/>
      <c r="J379" s="268">
        <f>ROUND(I379*H379,2)</f>
        <v>0</v>
      </c>
      <c r="K379" s="269"/>
      <c r="L379" s="270"/>
      <c r="M379" s="271" t="s">
        <v>1</v>
      </c>
      <c r="N379" s="272" t="s">
        <v>41</v>
      </c>
      <c r="O379" s="97"/>
      <c r="P379" s="235">
        <f>O379*H379</f>
        <v>0</v>
      </c>
      <c r="Q379" s="235">
        <v>0.085000000000000006</v>
      </c>
      <c r="R379" s="235">
        <f>Q379*H379</f>
        <v>206.46925000000002</v>
      </c>
      <c r="S379" s="235">
        <v>0</v>
      </c>
      <c r="T379" s="236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37" t="s">
        <v>165</v>
      </c>
      <c r="AT379" s="237" t="s">
        <v>166</v>
      </c>
      <c r="AU379" s="237" t="s">
        <v>126</v>
      </c>
      <c r="AY379" s="17" t="s">
        <v>119</v>
      </c>
      <c r="BE379" s="238">
        <f>IF(N379="základná",J379,0)</f>
        <v>0</v>
      </c>
      <c r="BF379" s="238">
        <f>IF(N379="znížená",J379,0)</f>
        <v>0</v>
      </c>
      <c r="BG379" s="238">
        <f>IF(N379="zákl. prenesená",J379,0)</f>
        <v>0</v>
      </c>
      <c r="BH379" s="238">
        <f>IF(N379="zníž. prenesená",J379,0)</f>
        <v>0</v>
      </c>
      <c r="BI379" s="238">
        <f>IF(N379="nulová",J379,0)</f>
        <v>0</v>
      </c>
      <c r="BJ379" s="17" t="s">
        <v>126</v>
      </c>
      <c r="BK379" s="238">
        <f>ROUND(I379*H379,2)</f>
        <v>0</v>
      </c>
      <c r="BL379" s="17" t="s">
        <v>125</v>
      </c>
      <c r="BM379" s="237" t="s">
        <v>607</v>
      </c>
    </row>
    <row r="380" s="13" customFormat="1">
      <c r="A380" s="13"/>
      <c r="B380" s="239"/>
      <c r="C380" s="240"/>
      <c r="D380" s="241" t="s">
        <v>128</v>
      </c>
      <c r="E380" s="240"/>
      <c r="F380" s="243" t="s">
        <v>608</v>
      </c>
      <c r="G380" s="240"/>
      <c r="H380" s="244">
        <v>2429.0500000000002</v>
      </c>
      <c r="I380" s="245"/>
      <c r="J380" s="240"/>
      <c r="K380" s="240"/>
      <c r="L380" s="246"/>
      <c r="M380" s="247"/>
      <c r="N380" s="248"/>
      <c r="O380" s="248"/>
      <c r="P380" s="248"/>
      <c r="Q380" s="248"/>
      <c r="R380" s="248"/>
      <c r="S380" s="248"/>
      <c r="T380" s="249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50" t="s">
        <v>128</v>
      </c>
      <c r="AU380" s="250" t="s">
        <v>126</v>
      </c>
      <c r="AV380" s="13" t="s">
        <v>126</v>
      </c>
      <c r="AW380" s="13" t="s">
        <v>4</v>
      </c>
      <c r="AX380" s="13" t="s">
        <v>83</v>
      </c>
      <c r="AY380" s="250" t="s">
        <v>119</v>
      </c>
    </row>
    <row r="381" s="2" customFormat="1" ht="33" customHeight="1">
      <c r="A381" s="38"/>
      <c r="B381" s="39"/>
      <c r="C381" s="225" t="s">
        <v>609</v>
      </c>
      <c r="D381" s="225" t="s">
        <v>121</v>
      </c>
      <c r="E381" s="226" t="s">
        <v>610</v>
      </c>
      <c r="F381" s="227" t="s">
        <v>611</v>
      </c>
      <c r="G381" s="228" t="s">
        <v>193</v>
      </c>
      <c r="H381" s="229">
        <v>831</v>
      </c>
      <c r="I381" s="230"/>
      <c r="J381" s="231">
        <f>ROUND(I381*H381,2)</f>
        <v>0</v>
      </c>
      <c r="K381" s="232"/>
      <c r="L381" s="44"/>
      <c r="M381" s="233" t="s">
        <v>1</v>
      </c>
      <c r="N381" s="234" t="s">
        <v>41</v>
      </c>
      <c r="O381" s="97"/>
      <c r="P381" s="235">
        <f>O381*H381</f>
        <v>0</v>
      </c>
      <c r="Q381" s="235">
        <v>0.12662000000000001</v>
      </c>
      <c r="R381" s="235">
        <f>Q381*H381</f>
        <v>105.22122</v>
      </c>
      <c r="S381" s="235">
        <v>0</v>
      </c>
      <c r="T381" s="236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37" t="s">
        <v>125</v>
      </c>
      <c r="AT381" s="237" t="s">
        <v>121</v>
      </c>
      <c r="AU381" s="237" t="s">
        <v>126</v>
      </c>
      <c r="AY381" s="17" t="s">
        <v>119</v>
      </c>
      <c r="BE381" s="238">
        <f>IF(N381="základná",J381,0)</f>
        <v>0</v>
      </c>
      <c r="BF381" s="238">
        <f>IF(N381="znížená",J381,0)</f>
        <v>0</v>
      </c>
      <c r="BG381" s="238">
        <f>IF(N381="zákl. prenesená",J381,0)</f>
        <v>0</v>
      </c>
      <c r="BH381" s="238">
        <f>IF(N381="zníž. prenesená",J381,0)</f>
        <v>0</v>
      </c>
      <c r="BI381" s="238">
        <f>IF(N381="nulová",J381,0)</f>
        <v>0</v>
      </c>
      <c r="BJ381" s="17" t="s">
        <v>126</v>
      </c>
      <c r="BK381" s="238">
        <f>ROUND(I381*H381,2)</f>
        <v>0</v>
      </c>
      <c r="BL381" s="17" t="s">
        <v>125</v>
      </c>
      <c r="BM381" s="237" t="s">
        <v>612</v>
      </c>
    </row>
    <row r="382" s="2" customFormat="1" ht="24.15" customHeight="1">
      <c r="A382" s="38"/>
      <c r="B382" s="39"/>
      <c r="C382" s="262" t="s">
        <v>613</v>
      </c>
      <c r="D382" s="262" t="s">
        <v>166</v>
      </c>
      <c r="E382" s="263" t="s">
        <v>614</v>
      </c>
      <c r="F382" s="264" t="s">
        <v>615</v>
      </c>
      <c r="G382" s="265" t="s">
        <v>241</v>
      </c>
      <c r="H382" s="266">
        <v>839.30999999999995</v>
      </c>
      <c r="I382" s="267"/>
      <c r="J382" s="268">
        <f>ROUND(I382*H382,2)</f>
        <v>0</v>
      </c>
      <c r="K382" s="269"/>
      <c r="L382" s="270"/>
      <c r="M382" s="271" t="s">
        <v>1</v>
      </c>
      <c r="N382" s="272" t="s">
        <v>41</v>
      </c>
      <c r="O382" s="97"/>
      <c r="P382" s="235">
        <f>O382*H382</f>
        <v>0</v>
      </c>
      <c r="Q382" s="235">
        <v>0.048000000000000001</v>
      </c>
      <c r="R382" s="235">
        <f>Q382*H382</f>
        <v>40.286879999999996</v>
      </c>
      <c r="S382" s="235">
        <v>0</v>
      </c>
      <c r="T382" s="23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7" t="s">
        <v>165</v>
      </c>
      <c r="AT382" s="237" t="s">
        <v>166</v>
      </c>
      <c r="AU382" s="237" t="s">
        <v>126</v>
      </c>
      <c r="AY382" s="17" t="s">
        <v>119</v>
      </c>
      <c r="BE382" s="238">
        <f>IF(N382="základná",J382,0)</f>
        <v>0</v>
      </c>
      <c r="BF382" s="238">
        <f>IF(N382="znížená",J382,0)</f>
        <v>0</v>
      </c>
      <c r="BG382" s="238">
        <f>IF(N382="zákl. prenesená",J382,0)</f>
        <v>0</v>
      </c>
      <c r="BH382" s="238">
        <f>IF(N382="zníž. prenesená",J382,0)</f>
        <v>0</v>
      </c>
      <c r="BI382" s="238">
        <f>IF(N382="nulová",J382,0)</f>
        <v>0</v>
      </c>
      <c r="BJ382" s="17" t="s">
        <v>126</v>
      </c>
      <c r="BK382" s="238">
        <f>ROUND(I382*H382,2)</f>
        <v>0</v>
      </c>
      <c r="BL382" s="17" t="s">
        <v>125</v>
      </c>
      <c r="BM382" s="237" t="s">
        <v>616</v>
      </c>
    </row>
    <row r="383" s="13" customFormat="1">
      <c r="A383" s="13"/>
      <c r="B383" s="239"/>
      <c r="C383" s="240"/>
      <c r="D383" s="241" t="s">
        <v>128</v>
      </c>
      <c r="E383" s="240"/>
      <c r="F383" s="243" t="s">
        <v>617</v>
      </c>
      <c r="G383" s="240"/>
      <c r="H383" s="244">
        <v>839.30999999999995</v>
      </c>
      <c r="I383" s="245"/>
      <c r="J383" s="240"/>
      <c r="K383" s="240"/>
      <c r="L383" s="246"/>
      <c r="M383" s="247"/>
      <c r="N383" s="248"/>
      <c r="O383" s="248"/>
      <c r="P383" s="248"/>
      <c r="Q383" s="248"/>
      <c r="R383" s="248"/>
      <c r="S383" s="248"/>
      <c r="T383" s="249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0" t="s">
        <v>128</v>
      </c>
      <c r="AU383" s="250" t="s">
        <v>126</v>
      </c>
      <c r="AV383" s="13" t="s">
        <v>126</v>
      </c>
      <c r="AW383" s="13" t="s">
        <v>4</v>
      </c>
      <c r="AX383" s="13" t="s">
        <v>83</v>
      </c>
      <c r="AY383" s="250" t="s">
        <v>119</v>
      </c>
    </row>
    <row r="384" s="2" customFormat="1" ht="37.8" customHeight="1">
      <c r="A384" s="38"/>
      <c r="B384" s="39"/>
      <c r="C384" s="225" t="s">
        <v>618</v>
      </c>
      <c r="D384" s="225" t="s">
        <v>121</v>
      </c>
      <c r="E384" s="226" t="s">
        <v>619</v>
      </c>
      <c r="F384" s="227" t="s">
        <v>620</v>
      </c>
      <c r="G384" s="228" t="s">
        <v>241</v>
      </c>
      <c r="H384" s="229">
        <v>2</v>
      </c>
      <c r="I384" s="230"/>
      <c r="J384" s="231">
        <f>ROUND(I384*H384,2)</f>
        <v>0</v>
      </c>
      <c r="K384" s="232"/>
      <c r="L384" s="44"/>
      <c r="M384" s="233" t="s">
        <v>1</v>
      </c>
      <c r="N384" s="234" t="s">
        <v>41</v>
      </c>
      <c r="O384" s="97"/>
      <c r="P384" s="235">
        <f>O384*H384</f>
        <v>0</v>
      </c>
      <c r="Q384" s="235">
        <v>0</v>
      </c>
      <c r="R384" s="235">
        <f>Q384*H384</f>
        <v>0</v>
      </c>
      <c r="S384" s="235">
        <v>0</v>
      </c>
      <c r="T384" s="236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37" t="s">
        <v>174</v>
      </c>
      <c r="AT384" s="237" t="s">
        <v>121</v>
      </c>
      <c r="AU384" s="237" t="s">
        <v>126</v>
      </c>
      <c r="AY384" s="17" t="s">
        <v>119</v>
      </c>
      <c r="BE384" s="238">
        <f>IF(N384="základná",J384,0)</f>
        <v>0</v>
      </c>
      <c r="BF384" s="238">
        <f>IF(N384="znížená",J384,0)</f>
        <v>0</v>
      </c>
      <c r="BG384" s="238">
        <f>IF(N384="zákl. prenesená",J384,0)</f>
        <v>0</v>
      </c>
      <c r="BH384" s="238">
        <f>IF(N384="zníž. prenesená",J384,0)</f>
        <v>0</v>
      </c>
      <c r="BI384" s="238">
        <f>IF(N384="nulová",J384,0)</f>
        <v>0</v>
      </c>
      <c r="BJ384" s="17" t="s">
        <v>126</v>
      </c>
      <c r="BK384" s="238">
        <f>ROUND(I384*H384,2)</f>
        <v>0</v>
      </c>
      <c r="BL384" s="17" t="s">
        <v>174</v>
      </c>
      <c r="BM384" s="237" t="s">
        <v>621</v>
      </c>
    </row>
    <row r="385" s="2" customFormat="1" ht="16.5" customHeight="1">
      <c r="A385" s="38"/>
      <c r="B385" s="39"/>
      <c r="C385" s="225" t="s">
        <v>622</v>
      </c>
      <c r="D385" s="225" t="s">
        <v>121</v>
      </c>
      <c r="E385" s="226" t="s">
        <v>623</v>
      </c>
      <c r="F385" s="227" t="s">
        <v>624</v>
      </c>
      <c r="G385" s="228" t="s">
        <v>193</v>
      </c>
      <c r="H385" s="229">
        <v>50</v>
      </c>
      <c r="I385" s="230"/>
      <c r="J385" s="231">
        <f>ROUND(I385*H385,2)</f>
        <v>0</v>
      </c>
      <c r="K385" s="232"/>
      <c r="L385" s="44"/>
      <c r="M385" s="233" t="s">
        <v>1</v>
      </c>
      <c r="N385" s="234" t="s">
        <v>41</v>
      </c>
      <c r="O385" s="97"/>
      <c r="P385" s="235">
        <f>O385*H385</f>
        <v>0</v>
      </c>
      <c r="Q385" s="235">
        <v>0</v>
      </c>
      <c r="R385" s="235">
        <f>Q385*H385</f>
        <v>0</v>
      </c>
      <c r="S385" s="235">
        <v>0</v>
      </c>
      <c r="T385" s="23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37" t="s">
        <v>174</v>
      </c>
      <c r="AT385" s="237" t="s">
        <v>121</v>
      </c>
      <c r="AU385" s="237" t="s">
        <v>126</v>
      </c>
      <c r="AY385" s="17" t="s">
        <v>119</v>
      </c>
      <c r="BE385" s="238">
        <f>IF(N385="základná",J385,0)</f>
        <v>0</v>
      </c>
      <c r="BF385" s="238">
        <f>IF(N385="znížená",J385,0)</f>
        <v>0</v>
      </c>
      <c r="BG385" s="238">
        <f>IF(N385="zákl. prenesená",J385,0)</f>
        <v>0</v>
      </c>
      <c r="BH385" s="238">
        <f>IF(N385="zníž. prenesená",J385,0)</f>
        <v>0</v>
      </c>
      <c r="BI385" s="238">
        <f>IF(N385="nulová",J385,0)</f>
        <v>0</v>
      </c>
      <c r="BJ385" s="17" t="s">
        <v>126</v>
      </c>
      <c r="BK385" s="238">
        <f>ROUND(I385*H385,2)</f>
        <v>0</v>
      </c>
      <c r="BL385" s="17" t="s">
        <v>174</v>
      </c>
      <c r="BM385" s="237" t="s">
        <v>625</v>
      </c>
    </row>
    <row r="386" s="12" customFormat="1" ht="25.92" customHeight="1">
      <c r="A386" s="12"/>
      <c r="B386" s="209"/>
      <c r="C386" s="210"/>
      <c r="D386" s="211" t="s">
        <v>74</v>
      </c>
      <c r="E386" s="212" t="s">
        <v>626</v>
      </c>
      <c r="F386" s="212" t="s">
        <v>627</v>
      </c>
      <c r="G386" s="210"/>
      <c r="H386" s="210"/>
      <c r="I386" s="213"/>
      <c r="J386" s="214">
        <f>BK386</f>
        <v>0</v>
      </c>
      <c r="K386" s="210"/>
      <c r="L386" s="215"/>
      <c r="M386" s="216"/>
      <c r="N386" s="217"/>
      <c r="O386" s="217"/>
      <c r="P386" s="218">
        <f>SUM(P387:P389)</f>
        <v>0</v>
      </c>
      <c r="Q386" s="217"/>
      <c r="R386" s="218">
        <f>SUM(R387:R389)</f>
        <v>0</v>
      </c>
      <c r="S386" s="217"/>
      <c r="T386" s="219">
        <f>SUM(T387:T389)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220" t="s">
        <v>148</v>
      </c>
      <c r="AT386" s="221" t="s">
        <v>74</v>
      </c>
      <c r="AU386" s="221" t="s">
        <v>75</v>
      </c>
      <c r="AY386" s="220" t="s">
        <v>119</v>
      </c>
      <c r="BK386" s="222">
        <f>SUM(BK387:BK389)</f>
        <v>0</v>
      </c>
    </row>
    <row r="387" s="2" customFormat="1" ht="21.75" customHeight="1">
      <c r="A387" s="38"/>
      <c r="B387" s="39"/>
      <c r="C387" s="225" t="s">
        <v>628</v>
      </c>
      <c r="D387" s="225" t="s">
        <v>121</v>
      </c>
      <c r="E387" s="226" t="s">
        <v>629</v>
      </c>
      <c r="F387" s="227" t="s">
        <v>630</v>
      </c>
      <c r="G387" s="228" t="s">
        <v>488</v>
      </c>
      <c r="H387" s="229">
        <v>1</v>
      </c>
      <c r="I387" s="230"/>
      <c r="J387" s="231">
        <f>ROUND(I387*H387,2)</f>
        <v>0</v>
      </c>
      <c r="K387" s="232"/>
      <c r="L387" s="44"/>
      <c r="M387" s="233" t="s">
        <v>1</v>
      </c>
      <c r="N387" s="234" t="s">
        <v>41</v>
      </c>
      <c r="O387" s="97"/>
      <c r="P387" s="235">
        <f>O387*H387</f>
        <v>0</v>
      </c>
      <c r="Q387" s="235">
        <v>0</v>
      </c>
      <c r="R387" s="235">
        <f>Q387*H387</f>
        <v>0</v>
      </c>
      <c r="S387" s="235">
        <v>0</v>
      </c>
      <c r="T387" s="236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37" t="s">
        <v>631</v>
      </c>
      <c r="AT387" s="237" t="s">
        <v>121</v>
      </c>
      <c r="AU387" s="237" t="s">
        <v>83</v>
      </c>
      <c r="AY387" s="17" t="s">
        <v>119</v>
      </c>
      <c r="BE387" s="238">
        <f>IF(N387="základná",J387,0)</f>
        <v>0</v>
      </c>
      <c r="BF387" s="238">
        <f>IF(N387="znížená",J387,0)</f>
        <v>0</v>
      </c>
      <c r="BG387" s="238">
        <f>IF(N387="zákl. prenesená",J387,0)</f>
        <v>0</v>
      </c>
      <c r="BH387" s="238">
        <f>IF(N387="zníž. prenesená",J387,0)</f>
        <v>0</v>
      </c>
      <c r="BI387" s="238">
        <f>IF(N387="nulová",J387,0)</f>
        <v>0</v>
      </c>
      <c r="BJ387" s="17" t="s">
        <v>126</v>
      </c>
      <c r="BK387" s="238">
        <f>ROUND(I387*H387,2)</f>
        <v>0</v>
      </c>
      <c r="BL387" s="17" t="s">
        <v>631</v>
      </c>
      <c r="BM387" s="237" t="s">
        <v>632</v>
      </c>
    </row>
    <row r="388" s="2" customFormat="1" ht="44.25" customHeight="1">
      <c r="A388" s="38"/>
      <c r="B388" s="39"/>
      <c r="C388" s="225" t="s">
        <v>633</v>
      </c>
      <c r="D388" s="225" t="s">
        <v>121</v>
      </c>
      <c r="E388" s="226" t="s">
        <v>634</v>
      </c>
      <c r="F388" s="227" t="s">
        <v>635</v>
      </c>
      <c r="G388" s="228" t="s">
        <v>488</v>
      </c>
      <c r="H388" s="229">
        <v>1</v>
      </c>
      <c r="I388" s="230"/>
      <c r="J388" s="231">
        <f>ROUND(I388*H388,2)</f>
        <v>0</v>
      </c>
      <c r="K388" s="232"/>
      <c r="L388" s="44"/>
      <c r="M388" s="233" t="s">
        <v>1</v>
      </c>
      <c r="N388" s="234" t="s">
        <v>41</v>
      </c>
      <c r="O388" s="97"/>
      <c r="P388" s="235">
        <f>O388*H388</f>
        <v>0</v>
      </c>
      <c r="Q388" s="235">
        <v>0</v>
      </c>
      <c r="R388" s="235">
        <f>Q388*H388</f>
        <v>0</v>
      </c>
      <c r="S388" s="235">
        <v>0</v>
      </c>
      <c r="T388" s="23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7" t="s">
        <v>631</v>
      </c>
      <c r="AT388" s="237" t="s">
        <v>121</v>
      </c>
      <c r="AU388" s="237" t="s">
        <v>83</v>
      </c>
      <c r="AY388" s="17" t="s">
        <v>119</v>
      </c>
      <c r="BE388" s="238">
        <f>IF(N388="základná",J388,0)</f>
        <v>0</v>
      </c>
      <c r="BF388" s="238">
        <f>IF(N388="znížená",J388,0)</f>
        <v>0</v>
      </c>
      <c r="BG388" s="238">
        <f>IF(N388="zákl. prenesená",J388,0)</f>
        <v>0</v>
      </c>
      <c r="BH388" s="238">
        <f>IF(N388="zníž. prenesená",J388,0)</f>
        <v>0</v>
      </c>
      <c r="BI388" s="238">
        <f>IF(N388="nulová",J388,0)</f>
        <v>0</v>
      </c>
      <c r="BJ388" s="17" t="s">
        <v>126</v>
      </c>
      <c r="BK388" s="238">
        <f>ROUND(I388*H388,2)</f>
        <v>0</v>
      </c>
      <c r="BL388" s="17" t="s">
        <v>631</v>
      </c>
      <c r="BM388" s="237" t="s">
        <v>636</v>
      </c>
    </row>
    <row r="389" s="2" customFormat="1" ht="24.15" customHeight="1">
      <c r="A389" s="38"/>
      <c r="B389" s="39"/>
      <c r="C389" s="225" t="s">
        <v>637</v>
      </c>
      <c r="D389" s="225" t="s">
        <v>121</v>
      </c>
      <c r="E389" s="226" t="s">
        <v>638</v>
      </c>
      <c r="F389" s="227" t="s">
        <v>639</v>
      </c>
      <c r="G389" s="228" t="s">
        <v>488</v>
      </c>
      <c r="H389" s="229">
        <v>1</v>
      </c>
      <c r="I389" s="230"/>
      <c r="J389" s="231">
        <f>ROUND(I389*H389,2)</f>
        <v>0</v>
      </c>
      <c r="K389" s="232"/>
      <c r="L389" s="44"/>
      <c r="M389" s="283" t="s">
        <v>1</v>
      </c>
      <c r="N389" s="284" t="s">
        <v>41</v>
      </c>
      <c r="O389" s="285"/>
      <c r="P389" s="286">
        <f>O389*H389</f>
        <v>0</v>
      </c>
      <c r="Q389" s="286">
        <v>0</v>
      </c>
      <c r="R389" s="286">
        <f>Q389*H389</f>
        <v>0</v>
      </c>
      <c r="S389" s="286">
        <v>0</v>
      </c>
      <c r="T389" s="287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37" t="s">
        <v>631</v>
      </c>
      <c r="AT389" s="237" t="s">
        <v>121</v>
      </c>
      <c r="AU389" s="237" t="s">
        <v>83</v>
      </c>
      <c r="AY389" s="17" t="s">
        <v>119</v>
      </c>
      <c r="BE389" s="238">
        <f>IF(N389="základná",J389,0)</f>
        <v>0</v>
      </c>
      <c r="BF389" s="238">
        <f>IF(N389="znížená",J389,0)</f>
        <v>0</v>
      </c>
      <c r="BG389" s="238">
        <f>IF(N389="zákl. prenesená",J389,0)</f>
        <v>0</v>
      </c>
      <c r="BH389" s="238">
        <f>IF(N389="zníž. prenesená",J389,0)</f>
        <v>0</v>
      </c>
      <c r="BI389" s="238">
        <f>IF(N389="nulová",J389,0)</f>
        <v>0</v>
      </c>
      <c r="BJ389" s="17" t="s">
        <v>126</v>
      </c>
      <c r="BK389" s="238">
        <f>ROUND(I389*H389,2)</f>
        <v>0</v>
      </c>
      <c r="BL389" s="17" t="s">
        <v>631</v>
      </c>
      <c r="BM389" s="237" t="s">
        <v>640</v>
      </c>
    </row>
    <row r="390" s="2" customFormat="1" ht="6.96" customHeight="1">
      <c r="A390" s="38"/>
      <c r="B390" s="72"/>
      <c r="C390" s="73"/>
      <c r="D390" s="73"/>
      <c r="E390" s="73"/>
      <c r="F390" s="73"/>
      <c r="G390" s="73"/>
      <c r="H390" s="73"/>
      <c r="I390" s="73"/>
      <c r="J390" s="73"/>
      <c r="K390" s="73"/>
      <c r="L390" s="44"/>
      <c r="M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</row>
  </sheetData>
  <sheetProtection sheet="1" autoFilter="0" formatColumns="0" formatRows="0" objects="1" scenarios="1" spinCount="100000" saltValue="4HQMJsptTmEu2pV1E19K67KLZ+isvny77JF6X/jHGBhFzlAaCEMbH6H8z0raOkQBrVy/QQpIwVNppFIcgioNYw==" hashValue="gOnsRgvsFZ98kw4U9Cch5l5ewYWj028S9PCZLFmM0iVEsvCLtT9uMUsp60I14F6aKzRJFUSFLv05WIfVjube3A==" algorithmName="SHA-512" password="CC35"/>
  <autoFilter ref="C127:K389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2025-05-23T09:28:01Z</dcterms:created>
  <dcterms:modified xsi:type="dcterms:W3CDTF">2025-05-23T09:28:04Z</dcterms:modified>
</cp:coreProperties>
</file>